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1500\"/>
    </mc:Choice>
  </mc:AlternateContent>
  <xr:revisionPtr revIDLastSave="0" documentId="13_ncr:1_{6EBD495D-5FA9-465F-8EFE-1BA6DAEEE6B4}" xr6:coauthVersionLast="47" xr6:coauthVersionMax="47" xr10:uidLastSave="{00000000-0000-0000-0000-000000000000}"/>
  <bookViews>
    <workbookView xWindow="-120" yWindow="-120" windowWidth="29040" windowHeight="15720" tabRatio="821" xr2:uid="{F90F6C03-498D-471C-A024-75FB08C87E43}"/>
  </bookViews>
  <sheets>
    <sheet name="basisgegevens" sheetId="1" r:id="rId1"/>
    <sheet name="uurtariefopbouw" sheetId="103" r:id="rId2"/>
    <sheet name="Kosten NEN2075 (her)controles" sheetId="2" r:id="rId3"/>
    <sheet name="Totaalblad 4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r:id="rId15"/>
    <sheet name="6a" sheetId="116" r:id="rId16"/>
    <sheet name="7" sheetId="117" r:id="rId17"/>
    <sheet name="7a" sheetId="118" r:id="rId18"/>
    <sheet name="8" sheetId="119" r:id="rId19"/>
    <sheet name="8a" sheetId="120" r:id="rId20"/>
    <sheet name="9" sheetId="121" r:id="rId21"/>
    <sheet name="9a" sheetId="122" r:id="rId22"/>
    <sheet name="10" sheetId="123" r:id="rId23"/>
    <sheet name="10a" sheetId="124" r:id="rId24"/>
    <sheet name="11" sheetId="125" r:id="rId25"/>
    <sheet name="11a" sheetId="126" r:id="rId26"/>
    <sheet name="12" sheetId="127" r:id="rId27"/>
    <sheet name="12a" sheetId="128" r:id="rId28"/>
    <sheet name="13" sheetId="152" r:id="rId29"/>
    <sheet name="13a" sheetId="129" r:id="rId30"/>
    <sheet name="14" sheetId="130" r:id="rId31"/>
    <sheet name="14a" sheetId="131" r:id="rId32"/>
    <sheet name="15" sheetId="132" r:id="rId33"/>
    <sheet name="15a" sheetId="133" r:id="rId34"/>
    <sheet name="16" sheetId="134" r:id="rId35"/>
    <sheet name="16a" sheetId="135" r:id="rId36"/>
    <sheet name="17" sheetId="138" r:id="rId37"/>
    <sheet name="17a" sheetId="139" r:id="rId38"/>
    <sheet name="18" sheetId="140" r:id="rId39"/>
    <sheet name="18a" sheetId="141" r:id="rId40"/>
    <sheet name="19" sheetId="142" r:id="rId41"/>
    <sheet name="19a" sheetId="143" r:id="rId42"/>
    <sheet name="20" sheetId="144" r:id="rId43"/>
    <sheet name="20a" sheetId="145" r:id="rId44"/>
    <sheet name="21" sheetId="146" r:id="rId45"/>
    <sheet name="21a" sheetId="147" r:id="rId46"/>
    <sheet name="22" sheetId="148" r:id="rId47"/>
    <sheet name="22a" sheetId="149" r:id="rId48"/>
    <sheet name="23" sheetId="153" r:id="rId49"/>
    <sheet name="23a" sheetId="154" r:id="rId50"/>
    <sheet name="24" sheetId="155" r:id="rId51"/>
    <sheet name="24a" sheetId="156" r:id="rId52"/>
    <sheet name="25" sheetId="157" r:id="rId53"/>
    <sheet name="25a" sheetId="158" r:id="rId54"/>
    <sheet name="26" sheetId="159" r:id="rId55"/>
    <sheet name="26a" sheetId="160" r:id="rId56"/>
    <sheet name="27" sheetId="163" r:id="rId57"/>
    <sheet name="27a" sheetId="164" r:id="rId58"/>
    <sheet name="28" sheetId="167" r:id="rId59"/>
    <sheet name="28a" sheetId="168" r:id="rId60"/>
    <sheet name="33" sheetId="169" state="hidden" r:id="rId61"/>
    <sheet name="33a" sheetId="170" state="hidden" r:id="rId62"/>
    <sheet name="34" sheetId="171" state="hidden" r:id="rId63"/>
    <sheet name="34a" sheetId="172" state="hidden" r:id="rId64"/>
    <sheet name="35" sheetId="173" state="hidden" r:id="rId65"/>
    <sheet name="35a" sheetId="174" state="hidden" r:id="rId66"/>
    <sheet name="36" sheetId="175" state="hidden" r:id="rId67"/>
    <sheet name="36a" sheetId="176" state="hidden" r:id="rId68"/>
    <sheet name="37" sheetId="177" state="hidden" r:id="rId69"/>
    <sheet name="37a" sheetId="178" state="hidden" r:id="rId70"/>
    <sheet name="38" sheetId="179" state="hidden" r:id="rId71"/>
    <sheet name="38a" sheetId="180" state="hidden" r:id="rId72"/>
    <sheet name="39" sheetId="181" state="hidden" r:id="rId73"/>
    <sheet name="39a" sheetId="182" state="hidden" r:id="rId74"/>
    <sheet name="40" sheetId="183" state="hidden" r:id="rId75"/>
    <sheet name="40a" sheetId="184" state="hidden" r:id="rId76"/>
    <sheet name="41" sheetId="185" state="hidden" r:id="rId77"/>
    <sheet name="41a" sheetId="186" state="hidden" r:id="rId78"/>
    <sheet name="42" sheetId="187" state="hidden" r:id="rId79"/>
    <sheet name="42a" sheetId="188" state="hidden" r:id="rId80"/>
    <sheet name="43" sheetId="189" state="hidden" r:id="rId81"/>
    <sheet name="43a" sheetId="190" state="hidden" r:id="rId82"/>
    <sheet name="44" sheetId="191" state="hidden" r:id="rId83"/>
    <sheet name="44a" sheetId="192" state="hidden" r:id="rId84"/>
    <sheet name="45" sheetId="193" state="hidden" r:id="rId85"/>
    <sheet name="45a" sheetId="194" state="hidden" r:id="rId86"/>
    <sheet name="46" sheetId="195" state="hidden" r:id="rId87"/>
    <sheet name="46a" sheetId="196" state="hidden" r:id="rId88"/>
    <sheet name="47" sheetId="197" state="hidden" r:id="rId89"/>
    <sheet name="47a" sheetId="198" state="hidden" r:id="rId90"/>
    <sheet name="48" sheetId="199" state="hidden" r:id="rId91"/>
    <sheet name="48a" sheetId="200" state="hidden" r:id="rId92"/>
    <sheet name="49" sheetId="201" state="hidden" r:id="rId93"/>
    <sheet name="49a" sheetId="202" state="hidden" r:id="rId94"/>
    <sheet name="50" sheetId="203" state="hidden" r:id="rId95"/>
    <sheet name="50a" sheetId="204" state="hidden" r:id="rId96"/>
    <sheet name="51" sheetId="205" state="hidden" r:id="rId97"/>
    <sheet name="51-1" sheetId="211" state="hidden" r:id="rId98"/>
    <sheet name="51-2" sheetId="212" state="hidden" r:id="rId99"/>
    <sheet name="51-3" sheetId="213" state="hidden" r:id="rId100"/>
    <sheet name="51-4" sheetId="214" state="hidden" r:id="rId101"/>
    <sheet name="51-5" sheetId="215" state="hidden" r:id="rId102"/>
    <sheet name="51a" sheetId="206" state="hidden" r:id="rId103"/>
    <sheet name="Factuurblad" sheetId="216" state="hidden" r:id="rId104"/>
    <sheet name="Registratie afkeur" sheetId="217" state="hidden" r:id="rId105"/>
    <sheet name="Wijzigingenblad" sheetId="218" state="hidden" r:id="rId106"/>
  </sheets>
  <externalReferences>
    <externalReference r:id="rId107"/>
    <externalReference r:id="rId108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7" hidden="1">'2a'!#REF!</definedName>
    <definedName name="_xlnm._FilterDatabase" localSheetId="61" hidden="1">'33a'!#REF!</definedName>
    <definedName name="_xlnm._FilterDatabase" localSheetId="63" hidden="1">'34a'!#REF!</definedName>
    <definedName name="_xlnm._FilterDatabase" localSheetId="65" hidden="1">'35a'!#REF!</definedName>
    <definedName name="_xlnm._FilterDatabase" localSheetId="67" hidden="1">'36a'!#REF!</definedName>
    <definedName name="_xlnm._FilterDatabase" localSheetId="69" hidden="1">'37a'!#REF!</definedName>
    <definedName name="_xlnm._FilterDatabase" localSheetId="71" hidden="1">'38a'!#REF!</definedName>
    <definedName name="_xlnm._FilterDatabase" localSheetId="73" hidden="1">'39a'!#REF!</definedName>
    <definedName name="_xlnm._FilterDatabase" localSheetId="9" hidden="1">'3a'!#REF!</definedName>
    <definedName name="_xlnm._FilterDatabase" localSheetId="75" hidden="1">'40a'!#REF!</definedName>
    <definedName name="_xlnm._FilterDatabase" localSheetId="77" hidden="1">'41a'!#REF!</definedName>
    <definedName name="_xlnm._FilterDatabase" localSheetId="79" hidden="1">'42a'!#REF!</definedName>
    <definedName name="_xlnm._FilterDatabase" localSheetId="81" hidden="1">'43a'!#REF!</definedName>
    <definedName name="_xlnm._FilterDatabase" localSheetId="83" hidden="1">'44a'!#REF!</definedName>
    <definedName name="_xlnm._FilterDatabase" localSheetId="85" hidden="1">'45a'!#REF!</definedName>
    <definedName name="_xlnm._FilterDatabase" localSheetId="87" hidden="1">'46a'!#REF!</definedName>
    <definedName name="_xlnm._FilterDatabase" localSheetId="89" hidden="1">'47a'!#REF!</definedName>
    <definedName name="_xlnm._FilterDatabase" localSheetId="91" hidden="1">'48a'!#REF!</definedName>
    <definedName name="_xlnm._FilterDatabase" localSheetId="93" hidden="1">'49a'!#REF!</definedName>
    <definedName name="_xlnm._FilterDatabase" localSheetId="11" hidden="1">'4a'!#REF!</definedName>
    <definedName name="_xlnm._FilterDatabase" localSheetId="95" hidden="1">'50a'!#REF!</definedName>
    <definedName name="_xlnm._FilterDatabase" localSheetId="102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basisgegevens!$B$20</definedName>
    <definedName name="urenperja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06" l="1"/>
  <c r="E31" i="106" l="1"/>
  <c r="E41" i="163"/>
  <c r="F32" i="2" l="1"/>
  <c r="G32" i="2"/>
  <c r="H32" i="2" a="1"/>
  <c r="H32" i="2" s="1"/>
  <c r="J32" i="2" s="1"/>
  <c r="D31" i="106"/>
  <c r="O5" i="168"/>
  <c r="O6" i="168"/>
  <c r="O7" i="168"/>
  <c r="O8" i="168"/>
  <c r="O9" i="168"/>
  <c r="O10" i="168"/>
  <c r="O11" i="168"/>
  <c r="O12" i="168"/>
  <c r="O13" i="168"/>
  <c r="O14" i="168"/>
  <c r="O15" i="168"/>
  <c r="O16" i="168"/>
  <c r="O17" i="168"/>
  <c r="O18" i="168"/>
  <c r="O19" i="168"/>
  <c r="O20" i="168"/>
  <c r="O21" i="168"/>
  <c r="O22" i="168"/>
  <c r="O23" i="168"/>
  <c r="O24" i="168"/>
  <c r="O25" i="168"/>
  <c r="O26" i="168"/>
  <c r="O27" i="168"/>
  <c r="O29" i="168"/>
  <c r="O30" i="168"/>
  <c r="O31" i="168"/>
  <c r="O32" i="168"/>
  <c r="O4" i="168"/>
  <c r="H25" i="167" l="1"/>
  <c r="H24" i="167"/>
  <c r="H23" i="167"/>
  <c r="H22" i="167"/>
  <c r="B32" i="2" l="1"/>
  <c r="E22" i="163"/>
  <c r="N15" i="121"/>
  <c r="N15" i="3"/>
  <c r="N15" i="107"/>
  <c r="N15" i="119"/>
  <c r="I499" i="164" a="1"/>
  <c r="I499" i="164" s="1"/>
  <c r="H509" i="164" a="1"/>
  <c r="H509" i="164" s="1"/>
  <c r="H510" i="164" a="1"/>
  <c r="H510" i="164" s="1"/>
  <c r="H511" i="164" a="1"/>
  <c r="H511" i="164" s="1"/>
  <c r="H500" i="164" a="1"/>
  <c r="H500" i="164" s="1"/>
  <c r="H501" i="164" a="1"/>
  <c r="H501" i="164" s="1"/>
  <c r="H502" i="164" a="1"/>
  <c r="H502" i="164" s="1"/>
  <c r="H503" i="164" a="1"/>
  <c r="H503" i="164" s="1"/>
  <c r="H504" i="164" a="1"/>
  <c r="H504" i="164" s="1"/>
  <c r="H505" i="164" a="1"/>
  <c r="H505" i="164" s="1"/>
  <c r="H506" i="164" a="1"/>
  <c r="H506" i="164" s="1"/>
  <c r="H507" i="164" a="1"/>
  <c r="H507" i="164" s="1"/>
  <c r="H508" i="164" a="1"/>
  <c r="H508" i="164" s="1"/>
  <c r="H499" i="164" a="1"/>
  <c r="H499" i="164" s="1"/>
  <c r="F31" i="2"/>
  <c r="H31" i="2" s="1" a="1"/>
  <c r="H31" i="2" s="1"/>
  <c r="J31" i="2" s="1"/>
  <c r="G31" i="2"/>
  <c r="I41" i="159"/>
  <c r="I41" i="157"/>
  <c r="I41" i="155"/>
  <c r="I41" i="153"/>
  <c r="I41" i="148"/>
  <c r="I41" i="146"/>
  <c r="I41" i="144"/>
  <c r="I41" i="142"/>
  <c r="I41" i="140"/>
  <c r="I41" i="138"/>
  <c r="I41" i="134"/>
  <c r="I41" i="132"/>
  <c r="I41" i="130"/>
  <c r="I41" i="152"/>
  <c r="I41" i="127"/>
  <c r="I41" i="125"/>
  <c r="I41" i="123"/>
  <c r="I41" i="121"/>
  <c r="H514" i="122" a="1"/>
  <c r="H514" i="122"/>
  <c r="H500" i="122" a="1"/>
  <c r="H500" i="122" s="1"/>
  <c r="H501" i="122" a="1"/>
  <c r="H501" i="122" s="1"/>
  <c r="H502" i="122" a="1"/>
  <c r="H502" i="122" s="1"/>
  <c r="H503" i="122" a="1"/>
  <c r="H503" i="122"/>
  <c r="H504" i="122" a="1"/>
  <c r="H504" i="122" s="1"/>
  <c r="H505" i="122" a="1"/>
  <c r="H505" i="122" s="1"/>
  <c r="H506" i="122" a="1"/>
  <c r="H506" i="122" s="1"/>
  <c r="H507" i="122" a="1"/>
  <c r="H507" i="122" s="1"/>
  <c r="H508" i="122" a="1"/>
  <c r="H508" i="122" s="1"/>
  <c r="H509" i="122" a="1"/>
  <c r="H509" i="122" s="1"/>
  <c r="H499" i="122" a="1"/>
  <c r="H499" i="122" s="1"/>
  <c r="I41" i="117"/>
  <c r="I41" i="115"/>
  <c r="I41" i="113"/>
  <c r="I41" i="111"/>
  <c r="I41" i="107"/>
  <c r="I42" i="109"/>
  <c r="I41" i="109"/>
  <c r="G42" i="109"/>
  <c r="H25" i="163"/>
  <c r="H24" i="163"/>
  <c r="H23" i="163"/>
  <c r="H22" i="163"/>
  <c r="H25" i="159"/>
  <c r="H24" i="159"/>
  <c r="H23" i="159"/>
  <c r="H22" i="159"/>
  <c r="H25" i="157"/>
  <c r="H24" i="157"/>
  <c r="H23" i="157"/>
  <c r="H22" i="157"/>
  <c r="H25" i="155"/>
  <c r="H24" i="155"/>
  <c r="H23" i="155"/>
  <c r="H22" i="155"/>
  <c r="H25" i="153"/>
  <c r="H24" i="153"/>
  <c r="H23" i="153"/>
  <c r="H22" i="153"/>
  <c r="H25" i="148"/>
  <c r="H24" i="148"/>
  <c r="H23" i="148"/>
  <c r="H22" i="148"/>
  <c r="H25" i="146"/>
  <c r="H24" i="146"/>
  <c r="H23" i="146"/>
  <c r="H22" i="146"/>
  <c r="H25" i="144"/>
  <c r="H24" i="144"/>
  <c r="H23" i="144"/>
  <c r="H22" i="144"/>
  <c r="H25" i="142"/>
  <c r="H24" i="142"/>
  <c r="H23" i="142"/>
  <c r="H22" i="142"/>
  <c r="H25" i="140"/>
  <c r="H24" i="140"/>
  <c r="H23" i="140"/>
  <c r="H22" i="140"/>
  <c r="H25" i="138"/>
  <c r="H24" i="138"/>
  <c r="H23" i="138"/>
  <c r="H22" i="138"/>
  <c r="H25" i="134"/>
  <c r="H24" i="134"/>
  <c r="H23" i="134"/>
  <c r="H22" i="134"/>
  <c r="H25" i="132"/>
  <c r="H24" i="132"/>
  <c r="H23" i="132"/>
  <c r="H22" i="132"/>
  <c r="H25" i="130"/>
  <c r="H24" i="130"/>
  <c r="H23" i="130"/>
  <c r="H22" i="130"/>
  <c r="H25" i="152"/>
  <c r="H24" i="152"/>
  <c r="H23" i="152"/>
  <c r="H22" i="152"/>
  <c r="H25" i="127"/>
  <c r="H24" i="127"/>
  <c r="H23" i="127"/>
  <c r="H22" i="127"/>
  <c r="H25" i="125"/>
  <c r="H24" i="125"/>
  <c r="H23" i="125"/>
  <c r="H22" i="125"/>
  <c r="H25" i="123"/>
  <c r="H24" i="123"/>
  <c r="H23" i="123"/>
  <c r="H22" i="123"/>
  <c r="H25" i="121"/>
  <c r="H24" i="121"/>
  <c r="H23" i="121"/>
  <c r="H22" i="121"/>
  <c r="H25" i="119"/>
  <c r="H24" i="119"/>
  <c r="H23" i="119"/>
  <c r="H22" i="119"/>
  <c r="H25" i="117"/>
  <c r="H24" i="117"/>
  <c r="H23" i="117"/>
  <c r="H22" i="117"/>
  <c r="H25" i="115"/>
  <c r="H24" i="115"/>
  <c r="H23" i="115"/>
  <c r="H22" i="115"/>
  <c r="H25" i="113"/>
  <c r="H24" i="113"/>
  <c r="H23" i="113"/>
  <c r="H22" i="113"/>
  <c r="H25" i="111"/>
  <c r="H24" i="111"/>
  <c r="H23" i="111"/>
  <c r="H22" i="111"/>
  <c r="H25" i="109"/>
  <c r="H24" i="109"/>
  <c r="H23" i="109"/>
  <c r="H22" i="109"/>
  <c r="H25" i="107"/>
  <c r="H24" i="107"/>
  <c r="H23" i="107"/>
  <c r="H22" i="107"/>
  <c r="F491" i="110"/>
  <c r="Q6" i="129"/>
  <c r="Q7" i="129"/>
  <c r="Q8" i="129"/>
  <c r="Q9" i="129"/>
  <c r="Q10" i="129"/>
  <c r="Q11" i="129"/>
  <c r="Q12" i="129"/>
  <c r="Q13" i="129"/>
  <c r="Q14" i="129"/>
  <c r="Q15" i="129"/>
  <c r="Q16" i="129"/>
  <c r="Q17" i="129"/>
  <c r="Q18" i="129"/>
  <c r="Q19" i="129"/>
  <c r="Q20" i="129"/>
  <c r="Q21" i="129"/>
  <c r="Q22" i="129"/>
  <c r="Q23" i="129"/>
  <c r="Q24" i="129"/>
  <c r="Q25" i="129"/>
  <c r="Q26" i="129"/>
  <c r="Q27" i="129"/>
  <c r="Q28" i="129"/>
  <c r="Q29" i="129"/>
  <c r="Q30" i="129"/>
  <c r="Q31" i="129"/>
  <c r="Q32" i="129"/>
  <c r="Q33" i="129"/>
  <c r="Q5" i="129"/>
  <c r="Q5" i="4"/>
  <c r="R5" i="149"/>
  <c r="H25" i="3"/>
  <c r="H24" i="3"/>
  <c r="H23" i="3"/>
  <c r="H22" i="3"/>
  <c r="Q5" i="110" l="1"/>
  <c r="R5" i="110"/>
  <c r="Q6" i="110"/>
  <c r="R6" i="110"/>
  <c r="Q7" i="110"/>
  <c r="R7" i="110"/>
  <c r="Q8" i="110"/>
  <c r="R8" i="110"/>
  <c r="Q9" i="110"/>
  <c r="R9" i="110"/>
  <c r="Q10" i="110"/>
  <c r="R10" i="110"/>
  <c r="Q11" i="110"/>
  <c r="R11" i="110"/>
  <c r="Q12" i="110"/>
  <c r="R12" i="110"/>
  <c r="Q13" i="110"/>
  <c r="R13" i="110"/>
  <c r="Q14" i="110"/>
  <c r="R14" i="110"/>
  <c r="Q15" i="110"/>
  <c r="R15" i="110"/>
  <c r="Q16" i="110"/>
  <c r="R16" i="110"/>
  <c r="Q17" i="110"/>
  <c r="R17" i="110"/>
  <c r="Q18" i="110"/>
  <c r="R18" i="110"/>
  <c r="Q19" i="110"/>
  <c r="R19" i="110"/>
  <c r="P26" i="122"/>
  <c r="Q26" i="122"/>
  <c r="R26" i="122" s="1"/>
  <c r="P27" i="122"/>
  <c r="Q27" i="122"/>
  <c r="P28" i="122"/>
  <c r="Q28" i="122"/>
  <c r="R28" i="122" s="1"/>
  <c r="P29" i="122"/>
  <c r="Q29" i="122"/>
  <c r="R29" i="122" s="1"/>
  <c r="P30" i="122"/>
  <c r="Q30" i="122"/>
  <c r="R30" i="122"/>
  <c r="R27" i="122" l="1"/>
  <c r="P23" i="131"/>
  <c r="P24" i="131"/>
  <c r="P25" i="131"/>
  <c r="P26" i="131"/>
  <c r="Q26" i="131" s="1"/>
  <c r="P27" i="131"/>
  <c r="Q27" i="131" s="1"/>
  <c r="P28" i="131"/>
  <c r="Q28" i="131" s="1"/>
  <c r="P29" i="131"/>
  <c r="O23" i="131"/>
  <c r="O24" i="131"/>
  <c r="O25" i="131"/>
  <c r="O26" i="131"/>
  <c r="O27" i="131"/>
  <c r="O28" i="131"/>
  <c r="O29" i="131"/>
  <c r="R26" i="145"/>
  <c r="R27" i="145"/>
  <c r="R28" i="145"/>
  <c r="R29" i="145"/>
  <c r="R30" i="145"/>
  <c r="S30" i="145" s="1"/>
  <c r="R32" i="145"/>
  <c r="R33" i="145"/>
  <c r="R34" i="145"/>
  <c r="R35" i="145"/>
  <c r="Q26" i="145"/>
  <c r="Q27" i="145"/>
  <c r="Q28" i="145"/>
  <c r="Q29" i="145"/>
  <c r="Q30" i="145"/>
  <c r="Q32" i="145"/>
  <c r="Q33" i="145"/>
  <c r="Q34" i="145"/>
  <c r="Q35" i="145"/>
  <c r="O24" i="135"/>
  <c r="P24" i="135"/>
  <c r="O25" i="135"/>
  <c r="P25" i="135"/>
  <c r="O26" i="135"/>
  <c r="P26" i="135"/>
  <c r="O27" i="135"/>
  <c r="P27" i="135"/>
  <c r="O28" i="135"/>
  <c r="P28" i="135"/>
  <c r="O29" i="135"/>
  <c r="P29" i="135"/>
  <c r="O30" i="135"/>
  <c r="P30" i="135"/>
  <c r="O31" i="135"/>
  <c r="P31" i="135"/>
  <c r="O32" i="135"/>
  <c r="P32" i="135"/>
  <c r="O33" i="135"/>
  <c r="P33" i="135"/>
  <c r="O34" i="135"/>
  <c r="P34" i="135"/>
  <c r="P5" i="116"/>
  <c r="Q5" i="116"/>
  <c r="R5" i="116" s="1"/>
  <c r="P6" i="116"/>
  <c r="Q6" i="116"/>
  <c r="P7" i="116"/>
  <c r="Q7" i="116"/>
  <c r="P8" i="116"/>
  <c r="Q8" i="116"/>
  <c r="P9" i="116"/>
  <c r="Q9" i="116"/>
  <c r="P10" i="116"/>
  <c r="Q10" i="116"/>
  <c r="P11" i="116"/>
  <c r="Q11" i="116"/>
  <c r="P12" i="116"/>
  <c r="Q12" i="116"/>
  <c r="P13" i="116"/>
  <c r="Q13" i="116"/>
  <c r="P14" i="116"/>
  <c r="Q14" i="116"/>
  <c r="P15" i="116"/>
  <c r="Q15" i="116"/>
  <c r="P16" i="116"/>
  <c r="Q16" i="116"/>
  <c r="P17" i="116"/>
  <c r="Q17" i="116"/>
  <c r="P18" i="116"/>
  <c r="Q18" i="116"/>
  <c r="P19" i="116"/>
  <c r="Q19" i="116"/>
  <c r="P20" i="116"/>
  <c r="Q20" i="116"/>
  <c r="P21" i="116"/>
  <c r="Q21" i="116"/>
  <c r="P22" i="116"/>
  <c r="Q22" i="116"/>
  <c r="P23" i="116"/>
  <c r="Q23" i="116"/>
  <c r="R23" i="116" s="1"/>
  <c r="P24" i="116"/>
  <c r="Q24" i="116"/>
  <c r="P25" i="116"/>
  <c r="Q25" i="116"/>
  <c r="P26" i="116"/>
  <c r="Q26" i="116"/>
  <c r="P27" i="116"/>
  <c r="Q27" i="116"/>
  <c r="P28" i="116"/>
  <c r="Q28" i="116"/>
  <c r="P29" i="116"/>
  <c r="Q29" i="116"/>
  <c r="R29" i="116" s="1"/>
  <c r="P30" i="116"/>
  <c r="Q30" i="116"/>
  <c r="P31" i="116"/>
  <c r="Q31" i="116"/>
  <c r="P32" i="116"/>
  <c r="Q32" i="116"/>
  <c r="P33" i="116"/>
  <c r="Q33" i="116"/>
  <c r="P34" i="116"/>
  <c r="Q34" i="116"/>
  <c r="P35" i="116"/>
  <c r="Q35" i="116"/>
  <c r="P36" i="116"/>
  <c r="Q36" i="116"/>
  <c r="P37" i="116"/>
  <c r="Q37" i="116"/>
  <c r="R37" i="116" s="1"/>
  <c r="P38" i="116"/>
  <c r="Q38" i="116"/>
  <c r="P39" i="116"/>
  <c r="Q39" i="116"/>
  <c r="P40" i="116"/>
  <c r="Q40" i="116"/>
  <c r="P41" i="116"/>
  <c r="Q41" i="116"/>
  <c r="P42" i="116"/>
  <c r="Q42" i="116"/>
  <c r="P43" i="116"/>
  <c r="Q43" i="116"/>
  <c r="P44" i="116"/>
  <c r="Q44" i="116"/>
  <c r="P45" i="116"/>
  <c r="Q45" i="116"/>
  <c r="P46" i="116"/>
  <c r="Q46" i="116"/>
  <c r="P47" i="116"/>
  <c r="Q47" i="116"/>
  <c r="P48" i="116"/>
  <c r="Q48" i="116"/>
  <c r="P49" i="116"/>
  <c r="Q49" i="116"/>
  <c r="R49" i="116" s="1"/>
  <c r="P50" i="116"/>
  <c r="Q50" i="116"/>
  <c r="P51" i="116"/>
  <c r="Q51" i="116"/>
  <c r="P52" i="116"/>
  <c r="Q52" i="116"/>
  <c r="P53" i="116"/>
  <c r="Q53" i="116"/>
  <c r="P54" i="116"/>
  <c r="Q54" i="116"/>
  <c r="P55" i="116"/>
  <c r="Q55" i="116"/>
  <c r="P56" i="116"/>
  <c r="Q56" i="116"/>
  <c r="P57" i="116"/>
  <c r="Q57" i="116"/>
  <c r="P58" i="116"/>
  <c r="Q58" i="116"/>
  <c r="P59" i="116"/>
  <c r="Q59" i="116"/>
  <c r="P60" i="116"/>
  <c r="Q60" i="116"/>
  <c r="R60" i="116" s="1"/>
  <c r="P61" i="116"/>
  <c r="Q61" i="116"/>
  <c r="R61" i="116" s="1"/>
  <c r="P62" i="116"/>
  <c r="Q62" i="116"/>
  <c r="P63" i="116"/>
  <c r="Q63" i="116"/>
  <c r="P64" i="116"/>
  <c r="Q64" i="116"/>
  <c r="P5" i="108"/>
  <c r="Q5" i="108"/>
  <c r="P6" i="108"/>
  <c r="Q6" i="108"/>
  <c r="P7" i="108"/>
  <c r="Q7" i="108"/>
  <c r="P8" i="108"/>
  <c r="Q8" i="108"/>
  <c r="Q52" i="4"/>
  <c r="Q53" i="4"/>
  <c r="Q54" i="4"/>
  <c r="Q55" i="4"/>
  <c r="P52" i="4"/>
  <c r="P53" i="4"/>
  <c r="P54" i="4"/>
  <c r="P55" i="4"/>
  <c r="P42" i="143"/>
  <c r="N13" i="214"/>
  <c r="N12" i="214"/>
  <c r="N11" i="214"/>
  <c r="N10" i="214"/>
  <c r="N9" i="214"/>
  <c r="N8" i="214"/>
  <c r="N7" i="214"/>
  <c r="N6" i="214"/>
  <c r="N5" i="214"/>
  <c r="N4" i="214"/>
  <c r="N3" i="214"/>
  <c r="I17" i="214" s="1"/>
  <c r="N13" i="213"/>
  <c r="N12" i="213"/>
  <c r="N11" i="213"/>
  <c r="N10" i="213"/>
  <c r="N9" i="213"/>
  <c r="N8" i="213"/>
  <c r="N7" i="213"/>
  <c r="N6" i="213"/>
  <c r="N5" i="213"/>
  <c r="N4" i="213"/>
  <c r="N3" i="213"/>
  <c r="I17" i="213" s="1"/>
  <c r="N13" i="212"/>
  <c r="N12" i="212"/>
  <c r="N11" i="212"/>
  <c r="N10" i="212"/>
  <c r="N9" i="212"/>
  <c r="N8" i="212"/>
  <c r="N7" i="212"/>
  <c r="N6" i="212"/>
  <c r="N5" i="212"/>
  <c r="N4" i="212"/>
  <c r="N3" i="212"/>
  <c r="I17" i="212" s="1"/>
  <c r="N13" i="211"/>
  <c r="N12" i="211"/>
  <c r="N11" i="211"/>
  <c r="N10" i="211"/>
  <c r="N9" i="211"/>
  <c r="N8" i="211"/>
  <c r="N7" i="211"/>
  <c r="N6" i="211"/>
  <c r="N5" i="211"/>
  <c r="N4" i="211"/>
  <c r="N3" i="211"/>
  <c r="I17" i="211" s="1"/>
  <c r="N13" i="205"/>
  <c r="N12" i="205"/>
  <c r="N11" i="205"/>
  <c r="N10" i="205"/>
  <c r="N9" i="205"/>
  <c r="N8" i="205"/>
  <c r="N7" i="205"/>
  <c r="N6" i="205"/>
  <c r="N5" i="205"/>
  <c r="N4" i="205"/>
  <c r="N3" i="205"/>
  <c r="A1" i="129"/>
  <c r="F2" i="129" s="1"/>
  <c r="I37" i="3"/>
  <c r="I35" i="3"/>
  <c r="I36" i="3"/>
  <c r="I42" i="3"/>
  <c r="I43" i="3"/>
  <c r="I44" i="3"/>
  <c r="I45" i="3"/>
  <c r="I46" i="3"/>
  <c r="I47" i="3"/>
  <c r="I48" i="3"/>
  <c r="I49" i="3"/>
  <c r="I50" i="3"/>
  <c r="I51" i="3"/>
  <c r="F24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B4" i="215" s="1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H5" i="211"/>
  <c r="D2" i="211" s="1"/>
  <c r="B6" i="21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/>
  <c r="L610" i="206" a="1"/>
  <c r="M609" i="206" a="1"/>
  <c r="M609" i="206"/>
  <c r="L609" i="206"/>
  <c r="L609" i="206" a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/>
  <c r="L606" i="206" a="1"/>
  <c r="M605" i="206" a="1"/>
  <c r="M605" i="206"/>
  <c r="L605" i="206"/>
  <c r="L605" i="206" a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/>
  <c r="L602" i="206" a="1"/>
  <c r="M601" i="206" a="1"/>
  <c r="M601" i="206"/>
  <c r="L601" i="206"/>
  <c r="L601" i="206" a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/>
  <c r="L594" i="206" a="1"/>
  <c r="M593" i="206" a="1"/>
  <c r="M593" i="206"/>
  <c r="L593" i="206"/>
  <c r="L593" i="206" a="1"/>
  <c r="M592" i="206"/>
  <c r="M592" i="206" a="1"/>
  <c r="L592" i="206" a="1"/>
  <c r="L592" i="206"/>
  <c r="M591" i="206" a="1"/>
  <c r="M591" i="206"/>
  <c r="L591" i="206" a="1"/>
  <c r="L591" i="206"/>
  <c r="M590" i="206" a="1"/>
  <c r="M590" i="206"/>
  <c r="L590" i="206"/>
  <c r="L590" i="206" a="1"/>
  <c r="M589" i="206" a="1"/>
  <c r="M589" i="206"/>
  <c r="L589" i="206" a="1"/>
  <c r="L589" i="206"/>
  <c r="M588" i="206"/>
  <c r="M588" i="206" a="1"/>
  <c r="L588" i="206" a="1"/>
  <c r="L588" i="206"/>
  <c r="M587" i="206"/>
  <c r="M587" i="206" a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/>
  <c r="M584" i="206" a="1"/>
  <c r="L584" i="206" a="1"/>
  <c r="L584" i="206"/>
  <c r="M580" i="206" a="1"/>
  <c r="M580" i="206"/>
  <c r="L580" i="206" a="1"/>
  <c r="L580" i="206"/>
  <c r="M579" i="206"/>
  <c r="M579" i="206" a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/>
  <c r="L562" i="206" a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/>
  <c r="L559" i="206" a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/>
  <c r="L554" i="206" a="1"/>
  <c r="M553" i="206" a="1"/>
  <c r="M553" i="206"/>
  <c r="L553" i="206" a="1"/>
  <c r="L553" i="206"/>
  <c r="G553" i="206"/>
  <c r="G553" i="206" a="1"/>
  <c r="M552" i="206" a="1"/>
  <c r="M552" i="206"/>
  <c r="M565" i="206"/>
  <c r="L552" i="206"/>
  <c r="L552" i="206" a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5" i="214"/>
  <c r="B4" i="214" s="1"/>
  <c r="B6" i="214"/>
  <c r="I52" i="213"/>
  <c r="G27" i="213"/>
  <c r="I27" i="213"/>
  <c r="E8" i="213"/>
  <c r="H5" i="213"/>
  <c r="B5" i="213" s="1"/>
  <c r="I52" i="212"/>
  <c r="G27" i="212"/>
  <c r="I27" i="212"/>
  <c r="E8" i="212"/>
  <c r="H5" i="212"/>
  <c r="H6" i="212" s="1"/>
  <c r="I52" i="211"/>
  <c r="G27" i="211"/>
  <c r="I27" i="211"/>
  <c r="E8" i="211"/>
  <c r="H5" i="205"/>
  <c r="B4" i="205" s="1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M495" i="206"/>
  <c r="L495" i="206"/>
  <c r="K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I52" i="205"/>
  <c r="E31" i="205"/>
  <c r="G31" i="205"/>
  <c r="I31" i="205"/>
  <c r="G27" i="205"/>
  <c r="I27" i="205"/>
  <c r="E8" i="205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N555" i="206"/>
  <c r="K555" i="206" a="1"/>
  <c r="K555" i="206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P588" i="206" a="1"/>
  <c r="P588" i="206"/>
  <c r="P584" i="206" a="1"/>
  <c r="P584" i="206"/>
  <c r="P577" i="206" a="1"/>
  <c r="P577" i="206"/>
  <c r="P573" i="206" a="1"/>
  <c r="P573" i="206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P587" i="206" a="1"/>
  <c r="P587" i="206"/>
  <c r="P580" i="206" a="1"/>
  <c r="P580" i="206"/>
  <c r="P576" i="206" a="1"/>
  <c r="P576" i="206"/>
  <c r="P572" i="206" a="1"/>
  <c r="P572" i="206"/>
  <c r="P568" i="206" a="1"/>
  <c r="P568" i="206"/>
  <c r="P562" i="206" a="1"/>
  <c r="P562" i="206"/>
  <c r="P557" i="206" a="1"/>
  <c r="P557" i="206"/>
  <c r="P554" i="206" a="1"/>
  <c r="P554" i="206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P590" i="206" a="1"/>
  <c r="P590" i="206"/>
  <c r="P586" i="206" a="1"/>
  <c r="P586" i="206"/>
  <c r="P579" i="206" a="1"/>
  <c r="P579" i="206"/>
  <c r="P575" i="206" a="1"/>
  <c r="P575" i="206"/>
  <c r="P571" i="206" a="1"/>
  <c r="P571" i="206"/>
  <c r="P564" i="206" a="1"/>
  <c r="P564" i="206"/>
  <c r="P559" i="206" a="1"/>
  <c r="P559" i="206"/>
  <c r="P600" i="206" a="1"/>
  <c r="P600" i="206"/>
  <c r="P578" i="206" a="1"/>
  <c r="P578" i="206"/>
  <c r="P558" i="206" a="1"/>
  <c r="P558" i="206"/>
  <c r="P555" i="206" a="1"/>
  <c r="P555" i="206"/>
  <c r="P539" i="206" a="1"/>
  <c r="P539" i="206"/>
  <c r="P543" i="206" a="1"/>
  <c r="P543" i="206"/>
  <c r="P546" i="206" a="1"/>
  <c r="P546" i="206"/>
  <c r="P612" i="206" a="1"/>
  <c r="P612" i="206"/>
  <c r="P593" i="206" a="1"/>
  <c r="P593" i="206"/>
  <c r="P574" i="206" a="1"/>
  <c r="P574" i="206"/>
  <c r="P563" i="206" a="1"/>
  <c r="P563" i="206"/>
  <c r="P540" i="206" a="1"/>
  <c r="P540" i="206"/>
  <c r="P544" i="206" a="1"/>
  <c r="P544" i="206"/>
  <c r="P547" i="206" a="1"/>
  <c r="P547" i="206"/>
  <c r="P608" i="206" a="1"/>
  <c r="P608" i="206"/>
  <c r="N11" i="215"/>
  <c r="P589" i="206" a="1"/>
  <c r="P589" i="206"/>
  <c r="P570" i="206" a="1"/>
  <c r="P570" i="206"/>
  <c r="P561" i="206" a="1"/>
  <c r="P561" i="206"/>
  <c r="P556" i="206" a="1"/>
  <c r="P556" i="206"/>
  <c r="P553" i="206" a="1"/>
  <c r="P553" i="206"/>
  <c r="P537" i="206" a="1"/>
  <c r="P537" i="206"/>
  <c r="P541" i="206" a="1"/>
  <c r="P541" i="206"/>
  <c r="P548" i="206" a="1"/>
  <c r="P548" i="206"/>
  <c r="P604" i="206" a="1"/>
  <c r="P604" i="206"/>
  <c r="N7" i="215"/>
  <c r="P585" i="206" a="1"/>
  <c r="P585" i="206"/>
  <c r="P569" i="206" a="1"/>
  <c r="P569" i="206"/>
  <c r="P560" i="206" a="1"/>
  <c r="P560" i="206"/>
  <c r="P552" i="206" a="1"/>
  <c r="P552" i="206"/>
  <c r="P538" i="206" a="1"/>
  <c r="P538" i="206"/>
  <c r="P542" i="206" a="1"/>
  <c r="P542" i="206"/>
  <c r="P545" i="206" a="1"/>
  <c r="P545" i="206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P581" i="206"/>
  <c r="D17" i="213"/>
  <c r="P597" i="206"/>
  <c r="D17" i="214"/>
  <c r="N3" i="215"/>
  <c r="P613" i="206"/>
  <c r="D17" i="215"/>
  <c r="P549" i="206"/>
  <c r="D17" i="211"/>
  <c r="P565" i="206"/>
  <c r="D17" i="212"/>
  <c r="P512" i="206"/>
  <c r="M549" i="206"/>
  <c r="G549" i="206"/>
  <c r="E22" i="211"/>
  <c r="H549" i="206"/>
  <c r="L531" i="206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G17" i="213"/>
  <c r="D17" i="205"/>
  <c r="G17" i="205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38" i="205"/>
  <c r="I38" i="211"/>
  <c r="I38" i="212"/>
  <c r="I38" i="214"/>
  <c r="I38" i="213"/>
  <c r="H5" i="203"/>
  <c r="A1" i="204" s="1"/>
  <c r="H5" i="201"/>
  <c r="B6" i="201" s="1"/>
  <c r="H5" i="199"/>
  <c r="B4" i="199" s="1"/>
  <c r="H5" i="197"/>
  <c r="H6" i="197" s="1"/>
  <c r="H5" i="195"/>
  <c r="A1" i="196" s="1"/>
  <c r="H5" i="193"/>
  <c r="B5" i="193" s="1"/>
  <c r="H5" i="191"/>
  <c r="A1" i="192" s="1"/>
  <c r="H5" i="189"/>
  <c r="D2" i="189" s="1"/>
  <c r="H5" i="187"/>
  <c r="H6" i="187" s="1"/>
  <c r="H5" i="185"/>
  <c r="A1" i="186" s="1"/>
  <c r="H5" i="183"/>
  <c r="B5" i="183" s="1"/>
  <c r="H5" i="181"/>
  <c r="H6" i="181" s="1"/>
  <c r="H5" i="179"/>
  <c r="H6" i="179" s="1"/>
  <c r="H5" i="177"/>
  <c r="B6" i="177" s="1"/>
  <c r="H5" i="175"/>
  <c r="D2" i="175" s="1"/>
  <c r="H5" i="173"/>
  <c r="A1" i="174" s="1"/>
  <c r="H5" i="171"/>
  <c r="H6" i="171" s="1"/>
  <c r="H5" i="169"/>
  <c r="A1" i="170" s="1"/>
  <c r="H5" i="167"/>
  <c r="H6" i="167" s="1"/>
  <c r="H5" i="163"/>
  <c r="A1" i="164" s="1"/>
  <c r="H5" i="159"/>
  <c r="A1" i="160" s="1"/>
  <c r="H5" i="157"/>
  <c r="B4" i="157" s="1"/>
  <c r="H5" i="155"/>
  <c r="H6" i="155" s="1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C521" i="180"/>
  <c r="M514" i="180" a="1"/>
  <c r="M514" i="180"/>
  <c r="L514" i="180"/>
  <c r="L514" i="180" a="1"/>
  <c r="K514" i="180" a="1"/>
  <c r="K514" i="180"/>
  <c r="J514" i="180"/>
  <c r="J514" i="180" a="1"/>
  <c r="I514" i="180" a="1"/>
  <c r="I514" i="180"/>
  <c r="H514" i="180"/>
  <c r="H514" i="180" a="1"/>
  <c r="G514" i="180" a="1"/>
  <c r="G514" i="180"/>
  <c r="F514" i="180"/>
  <c r="F514" i="180" a="1"/>
  <c r="M511" i="180" a="1"/>
  <c r="M511" i="180"/>
  <c r="L511" i="180" a="1"/>
  <c r="L511" i="180"/>
  <c r="J511" i="180" a="1"/>
  <c r="J511" i="180"/>
  <c r="I511" i="180" a="1"/>
  <c r="I511" i="180"/>
  <c r="G511" i="180"/>
  <c r="G511" i="180" a="1"/>
  <c r="F511" i="180" a="1"/>
  <c r="F511" i="180"/>
  <c r="C511" i="180"/>
  <c r="H510" i="180" a="1"/>
  <c r="H510" i="180"/>
  <c r="C510" i="180"/>
  <c r="L510" i="180" a="1"/>
  <c r="L510" i="180"/>
  <c r="M509" i="180" a="1"/>
  <c r="M509" i="180"/>
  <c r="J509" i="180" a="1"/>
  <c r="J509" i="180"/>
  <c r="I509" i="180" a="1"/>
  <c r="I509" i="180"/>
  <c r="F509" i="180" a="1"/>
  <c r="F509" i="180"/>
  <c r="C509" i="180"/>
  <c r="H508" i="180" a="1"/>
  <c r="H508" i="180"/>
  <c r="C508" i="180"/>
  <c r="L508" i="180" a="1"/>
  <c r="L508" i="180"/>
  <c r="M507" i="180" a="1"/>
  <c r="M507" i="180"/>
  <c r="L507" i="180" a="1"/>
  <c r="L507" i="180"/>
  <c r="J507" i="180" a="1"/>
  <c r="J507" i="180"/>
  <c r="I507" i="180" a="1"/>
  <c r="I507" i="180"/>
  <c r="G507" i="180"/>
  <c r="G507" i="180" a="1"/>
  <c r="F507" i="180" a="1"/>
  <c r="F507" i="180"/>
  <c r="C507" i="180"/>
  <c r="C506" i="180"/>
  <c r="C525" i="180"/>
  <c r="M505" i="180" a="1"/>
  <c r="M505" i="180"/>
  <c r="J505" i="180" a="1"/>
  <c r="J505" i="180"/>
  <c r="I505" i="180" a="1"/>
  <c r="I505" i="180"/>
  <c r="F505" i="180" a="1"/>
  <c r="F505" i="180"/>
  <c r="C505" i="180"/>
  <c r="C504" i="180"/>
  <c r="M503" i="180" a="1"/>
  <c r="M503" i="180"/>
  <c r="L503" i="180" a="1"/>
  <c r="L503" i="180"/>
  <c r="J503" i="180" a="1"/>
  <c r="J503" i="180"/>
  <c r="I503" i="180" a="1"/>
  <c r="I503" i="180"/>
  <c r="G503" i="180"/>
  <c r="G503" i="180" a="1"/>
  <c r="F503" i="180" a="1"/>
  <c r="F503" i="180"/>
  <c r="C503" i="180"/>
  <c r="H502" i="180" a="1"/>
  <c r="H502" i="180"/>
  <c r="C502" i="180"/>
  <c r="L502" i="180" a="1"/>
  <c r="L502" i="180"/>
  <c r="M501" i="180" a="1"/>
  <c r="M501" i="180"/>
  <c r="J501" i="180" a="1"/>
  <c r="J501" i="180"/>
  <c r="I501" i="180" a="1"/>
  <c r="I501" i="180"/>
  <c r="F501" i="180" a="1"/>
  <c r="F501" i="180"/>
  <c r="C501" i="180"/>
  <c r="H500" i="180" a="1"/>
  <c r="H500" i="180"/>
  <c r="C500" i="180"/>
  <c r="L500" i="180" a="1"/>
  <c r="L500" i="180"/>
  <c r="M499" i="180" a="1"/>
  <c r="M499" i="180"/>
  <c r="L499" i="180" a="1"/>
  <c r="L499" i="180"/>
  <c r="J499" i="180" a="1"/>
  <c r="J499" i="180"/>
  <c r="I499" i="180" a="1"/>
  <c r="I499" i="180"/>
  <c r="G499" i="180"/>
  <c r="G499" i="180" a="1"/>
  <c r="F499" i="180" a="1"/>
  <c r="F499" i="180"/>
  <c r="C499" i="180"/>
  <c r="W495" i="180"/>
  <c r="V495" i="180"/>
  <c r="U495" i="180"/>
  <c r="T495" i="180"/>
  <c r="S495" i="180"/>
  <c r="R495" i="180"/>
  <c r="M495" i="180"/>
  <c r="L495" i="180"/>
  <c r="K495" i="180"/>
  <c r="J495" i="180"/>
  <c r="I495" i="180"/>
  <c r="H495" i="180"/>
  <c r="G495" i="180"/>
  <c r="F495" i="180"/>
  <c r="O494" i="180"/>
  <c r="P494" i="180" s="1"/>
  <c r="N494" i="180"/>
  <c r="O493" i="180"/>
  <c r="N493" i="180"/>
  <c r="P493" i="180"/>
  <c r="O492" i="180"/>
  <c r="N492" i="180"/>
  <c r="P492" i="180"/>
  <c r="O491" i="180"/>
  <c r="P491" i="180" s="1"/>
  <c r="N491" i="180"/>
  <c r="O490" i="180"/>
  <c r="P490" i="180" s="1"/>
  <c r="N490" i="180"/>
  <c r="O489" i="180"/>
  <c r="P489" i="180" s="1"/>
  <c r="N489" i="180"/>
  <c r="O488" i="180"/>
  <c r="N488" i="180"/>
  <c r="P488" i="180"/>
  <c r="O487" i="180"/>
  <c r="P487" i="180"/>
  <c r="N487" i="180"/>
  <c r="O486" i="180"/>
  <c r="P486" i="180" s="1"/>
  <c r="N486" i="180"/>
  <c r="O485" i="180"/>
  <c r="N485" i="180"/>
  <c r="P485" i="180"/>
  <c r="O484" i="180"/>
  <c r="P484" i="180" s="1"/>
  <c r="N484" i="180"/>
  <c r="O483" i="180"/>
  <c r="P483" i="180" s="1"/>
  <c r="N483" i="180"/>
  <c r="O482" i="180"/>
  <c r="N482" i="180"/>
  <c r="P482" i="180"/>
  <c r="O481" i="180"/>
  <c r="N481" i="180"/>
  <c r="O480" i="180"/>
  <c r="N480" i="180"/>
  <c r="P480" i="180"/>
  <c r="O479" i="180"/>
  <c r="P479" i="180"/>
  <c r="N479" i="180"/>
  <c r="O478" i="180"/>
  <c r="P478" i="180" s="1"/>
  <c r="N478" i="180"/>
  <c r="O477" i="180"/>
  <c r="P477" i="180" s="1"/>
  <c r="N477" i="180"/>
  <c r="O476" i="180"/>
  <c r="N476" i="180"/>
  <c r="P476" i="180"/>
  <c r="O475" i="180"/>
  <c r="P475" i="180" s="1"/>
  <c r="N475" i="180"/>
  <c r="O474" i="180"/>
  <c r="P474" i="180"/>
  <c r="N474" i="180"/>
  <c r="O473" i="180"/>
  <c r="P473" i="180" s="1"/>
  <c r="N473" i="180"/>
  <c r="O472" i="180"/>
  <c r="P472" i="180" s="1"/>
  <c r="N472" i="180"/>
  <c r="O471" i="180"/>
  <c r="P471" i="180" s="1"/>
  <c r="N471" i="180"/>
  <c r="O470" i="180"/>
  <c r="P470" i="180" s="1"/>
  <c r="N470" i="180"/>
  <c r="O469" i="180"/>
  <c r="N469" i="180"/>
  <c r="P469" i="180"/>
  <c r="O468" i="180"/>
  <c r="P468" i="180" s="1"/>
  <c r="N468" i="180"/>
  <c r="P467" i="180"/>
  <c r="O467" i="180"/>
  <c r="N467" i="180"/>
  <c r="O466" i="180"/>
  <c r="P466" i="180" s="1"/>
  <c r="N466" i="180"/>
  <c r="O465" i="180"/>
  <c r="N465" i="180"/>
  <c r="O464" i="180"/>
  <c r="P464" i="180" s="1"/>
  <c r="N464" i="180"/>
  <c r="O463" i="180"/>
  <c r="P463" i="180"/>
  <c r="N463" i="180"/>
  <c r="O462" i="180"/>
  <c r="P462" i="180" s="1"/>
  <c r="N462" i="180"/>
  <c r="O461" i="180"/>
  <c r="P461" i="180" s="1"/>
  <c r="N461" i="180"/>
  <c r="O460" i="180"/>
  <c r="N460" i="180"/>
  <c r="P460" i="180"/>
  <c r="O459" i="180"/>
  <c r="P459" i="180" s="1"/>
  <c r="N459" i="180"/>
  <c r="O458" i="180"/>
  <c r="P458" i="180"/>
  <c r="N458" i="180"/>
  <c r="O457" i="180"/>
  <c r="N457" i="180"/>
  <c r="O456" i="180"/>
  <c r="P456" i="180" s="1"/>
  <c r="N456" i="180"/>
  <c r="O455" i="180"/>
  <c r="P455" i="180"/>
  <c r="N455" i="180"/>
  <c r="O454" i="180"/>
  <c r="P454" i="180" s="1"/>
  <c r="N454" i="180"/>
  <c r="O453" i="180"/>
  <c r="P453" i="180" s="1"/>
  <c r="N453" i="180"/>
  <c r="O452" i="180"/>
  <c r="P452" i="180" s="1"/>
  <c r="N452" i="180"/>
  <c r="O451" i="180"/>
  <c r="P451" i="180" s="1"/>
  <c r="N451" i="180"/>
  <c r="O450" i="180"/>
  <c r="N450" i="180"/>
  <c r="P450" i="180"/>
  <c r="O449" i="180"/>
  <c r="P449" i="180" s="1"/>
  <c r="N449" i="180"/>
  <c r="O448" i="180"/>
  <c r="P448" i="180" s="1"/>
  <c r="N448" i="180"/>
  <c r="O447" i="180"/>
  <c r="P447" i="180" s="1"/>
  <c r="N447" i="180"/>
  <c r="O446" i="180"/>
  <c r="P446" i="180" s="1"/>
  <c r="N446" i="180"/>
  <c r="O445" i="180"/>
  <c r="P445" i="180" s="1"/>
  <c r="N445" i="180"/>
  <c r="O444" i="180"/>
  <c r="N444" i="180"/>
  <c r="P444" i="180"/>
  <c r="O443" i="180"/>
  <c r="P443" i="180" s="1"/>
  <c r="N443" i="180"/>
  <c r="O442" i="180"/>
  <c r="P442" i="180" s="1"/>
  <c r="N442" i="180"/>
  <c r="O441" i="180"/>
  <c r="P441" i="180" s="1"/>
  <c r="N441" i="180"/>
  <c r="O440" i="180"/>
  <c r="P440" i="180" s="1"/>
  <c r="N440" i="180"/>
  <c r="O439" i="180"/>
  <c r="P439" i="180"/>
  <c r="N439" i="180"/>
  <c r="O438" i="180"/>
  <c r="P438" i="180" s="1"/>
  <c r="N438" i="180"/>
  <c r="O437" i="180"/>
  <c r="P437" i="180" s="1"/>
  <c r="N437" i="180"/>
  <c r="O436" i="180"/>
  <c r="P436" i="180" s="1"/>
  <c r="N436" i="180"/>
  <c r="O435" i="180"/>
  <c r="P435" i="180" s="1"/>
  <c r="N435" i="180"/>
  <c r="O434" i="180"/>
  <c r="N434" i="180"/>
  <c r="P434" i="180"/>
  <c r="O433" i="180"/>
  <c r="P433" i="180" s="1"/>
  <c r="N433" i="180"/>
  <c r="O432" i="180"/>
  <c r="P432" i="180" s="1"/>
  <c r="N432" i="180"/>
  <c r="O431" i="180"/>
  <c r="P431" i="180"/>
  <c r="N431" i="180"/>
  <c r="O430" i="180"/>
  <c r="P430" i="180" s="1"/>
  <c r="N430" i="180"/>
  <c r="O429" i="180"/>
  <c r="N429" i="180"/>
  <c r="P429" i="180"/>
  <c r="O428" i="180"/>
  <c r="P428" i="180" s="1"/>
  <c r="N428" i="180"/>
  <c r="O427" i="180"/>
  <c r="P427" i="180" s="1"/>
  <c r="N427" i="180"/>
  <c r="O426" i="180"/>
  <c r="P426" i="180"/>
  <c r="N426" i="180"/>
  <c r="O425" i="180"/>
  <c r="P425" i="180" s="1"/>
  <c r="N425" i="180"/>
  <c r="O424" i="180"/>
  <c r="P424" i="180" s="1"/>
  <c r="N424" i="180"/>
  <c r="O423" i="180"/>
  <c r="P423" i="180" s="1"/>
  <c r="N423" i="180"/>
  <c r="O422" i="180"/>
  <c r="P422" i="180" s="1"/>
  <c r="N422" i="180"/>
  <c r="O421" i="180"/>
  <c r="N421" i="180"/>
  <c r="P421" i="180"/>
  <c r="O420" i="180"/>
  <c r="P420" i="180" s="1"/>
  <c r="N420" i="180"/>
  <c r="O419" i="180"/>
  <c r="P419" i="180" s="1"/>
  <c r="N419" i="180"/>
  <c r="O418" i="180"/>
  <c r="P418" i="180" s="1"/>
  <c r="N418" i="180"/>
  <c r="O417" i="180"/>
  <c r="P417" i="180" s="1"/>
  <c r="N417" i="180"/>
  <c r="O416" i="180"/>
  <c r="P416" i="180" s="1"/>
  <c r="N416" i="180"/>
  <c r="O415" i="180"/>
  <c r="P415" i="180"/>
  <c r="N415" i="180"/>
  <c r="O414" i="180"/>
  <c r="N414" i="180"/>
  <c r="P414" i="180"/>
  <c r="O413" i="180"/>
  <c r="P413" i="180" s="1"/>
  <c r="N413" i="180"/>
  <c r="O412" i="180"/>
  <c r="P412" i="180" s="1"/>
  <c r="N412" i="180"/>
  <c r="O411" i="180"/>
  <c r="P411" i="180" s="1"/>
  <c r="N411" i="180"/>
  <c r="O410" i="180"/>
  <c r="P410" i="180"/>
  <c r="N410" i="180"/>
  <c r="O409" i="180"/>
  <c r="P409" i="180" s="1"/>
  <c r="N409" i="180"/>
  <c r="O408" i="180"/>
  <c r="P408" i="180" s="1"/>
  <c r="N408" i="180"/>
  <c r="O407" i="180"/>
  <c r="P407" i="180" s="1"/>
  <c r="N407" i="180"/>
  <c r="O406" i="180"/>
  <c r="N406" i="180"/>
  <c r="P406" i="180"/>
  <c r="O405" i="180"/>
  <c r="N405" i="180"/>
  <c r="P405" i="180"/>
  <c r="O404" i="180"/>
  <c r="P404" i="180" s="1"/>
  <c r="N404" i="180"/>
  <c r="P403" i="180"/>
  <c r="O403" i="180"/>
  <c r="N403" i="180"/>
  <c r="O402" i="180"/>
  <c r="N402" i="180"/>
  <c r="O401" i="180"/>
  <c r="P401" i="180" s="1"/>
  <c r="N401" i="180"/>
  <c r="O400" i="180"/>
  <c r="P400" i="180" s="1"/>
  <c r="N400" i="180"/>
  <c r="O399" i="180"/>
  <c r="P399" i="180"/>
  <c r="N399" i="180"/>
  <c r="O398" i="180"/>
  <c r="P398" i="180" s="1"/>
  <c r="N398" i="180"/>
  <c r="O397" i="180"/>
  <c r="N397" i="180"/>
  <c r="P397" i="180"/>
  <c r="O396" i="180"/>
  <c r="N396" i="180"/>
  <c r="P396" i="180"/>
  <c r="O395" i="180"/>
  <c r="P395" i="180" s="1"/>
  <c r="N395" i="180"/>
  <c r="O394" i="180"/>
  <c r="P394" i="180"/>
  <c r="N394" i="180"/>
  <c r="O393" i="180"/>
  <c r="N393" i="180"/>
  <c r="O392" i="180"/>
  <c r="P392" i="180" s="1"/>
  <c r="N392" i="180"/>
  <c r="O391" i="180"/>
  <c r="P391" i="180"/>
  <c r="N391" i="180"/>
  <c r="O390" i="180"/>
  <c r="P390" i="180" s="1"/>
  <c r="N390" i="180"/>
  <c r="O389" i="180"/>
  <c r="P389" i="180" s="1"/>
  <c r="N389" i="180"/>
  <c r="O388" i="180"/>
  <c r="P388" i="180" s="1"/>
  <c r="N388" i="180"/>
  <c r="O387" i="180"/>
  <c r="P387" i="180" s="1"/>
  <c r="N387" i="180"/>
  <c r="O386" i="180"/>
  <c r="P386" i="180" s="1"/>
  <c r="N386" i="180"/>
  <c r="O385" i="180"/>
  <c r="N385" i="180"/>
  <c r="O384" i="180"/>
  <c r="P384" i="180" s="1"/>
  <c r="N384" i="180"/>
  <c r="O383" i="180"/>
  <c r="P383" i="180" s="1"/>
  <c r="N383" i="180"/>
  <c r="O382" i="180"/>
  <c r="P382" i="180" s="1"/>
  <c r="N382" i="180"/>
  <c r="O381" i="180"/>
  <c r="N381" i="180"/>
  <c r="P381" i="180"/>
  <c r="O380" i="180"/>
  <c r="N380" i="180"/>
  <c r="P380" i="180"/>
  <c r="O379" i="180"/>
  <c r="P379" i="180" s="1"/>
  <c r="N379" i="180"/>
  <c r="O378" i="180"/>
  <c r="P378" i="180" s="1"/>
  <c r="N378" i="180"/>
  <c r="O377" i="180"/>
  <c r="N377" i="180"/>
  <c r="O376" i="180"/>
  <c r="N376" i="180"/>
  <c r="P376" i="180"/>
  <c r="O375" i="180"/>
  <c r="P375" i="180" s="1"/>
  <c r="N375" i="180"/>
  <c r="O374" i="180"/>
  <c r="P374" i="180" s="1"/>
  <c r="N374" i="180"/>
  <c r="O373" i="180"/>
  <c r="P373" i="180" s="1"/>
  <c r="N373" i="180"/>
  <c r="O372" i="180"/>
  <c r="P372" i="180" s="1"/>
  <c r="N372" i="180"/>
  <c r="O371" i="180"/>
  <c r="P371" i="180" s="1"/>
  <c r="N371" i="180"/>
  <c r="O370" i="180"/>
  <c r="N370" i="180"/>
  <c r="P370" i="180"/>
  <c r="O369" i="180"/>
  <c r="P369" i="180" s="1"/>
  <c r="N369" i="180"/>
  <c r="O368" i="180"/>
  <c r="P368" i="180" s="1"/>
  <c r="N368" i="180"/>
  <c r="O367" i="180"/>
  <c r="P367" i="180"/>
  <c r="N367" i="180"/>
  <c r="O366" i="180"/>
  <c r="P366" i="180" s="1"/>
  <c r="N366" i="180"/>
  <c r="O365" i="180"/>
  <c r="P365" i="180" s="1"/>
  <c r="N365" i="180"/>
  <c r="O364" i="180"/>
  <c r="P364" i="180" s="1"/>
  <c r="N364" i="180"/>
  <c r="O363" i="180"/>
  <c r="P363" i="180" s="1"/>
  <c r="N363" i="180"/>
  <c r="O362" i="180"/>
  <c r="P362" i="180" s="1"/>
  <c r="N362" i="180"/>
  <c r="O361" i="180"/>
  <c r="N361" i="180"/>
  <c r="O360" i="180"/>
  <c r="N360" i="180"/>
  <c r="P360" i="180"/>
  <c r="O359" i="180"/>
  <c r="P359" i="180" s="1"/>
  <c r="N359" i="180"/>
  <c r="O358" i="180"/>
  <c r="P358" i="180" s="1"/>
  <c r="N358" i="180"/>
  <c r="O357" i="180"/>
  <c r="P357" i="180" s="1"/>
  <c r="N357" i="180"/>
  <c r="O356" i="180"/>
  <c r="P356" i="180" s="1"/>
  <c r="N356" i="180"/>
  <c r="O355" i="180"/>
  <c r="P355" i="180" s="1"/>
  <c r="N355" i="180"/>
  <c r="O354" i="180"/>
  <c r="P354" i="180" s="1"/>
  <c r="N354" i="180"/>
  <c r="O353" i="180"/>
  <c r="P353" i="180" s="1"/>
  <c r="N353" i="180"/>
  <c r="O352" i="180"/>
  <c r="N352" i="180"/>
  <c r="P352" i="180"/>
  <c r="O351" i="180"/>
  <c r="P351" i="180"/>
  <c r="N351" i="180"/>
  <c r="O350" i="180"/>
  <c r="P350" i="180" s="1"/>
  <c r="N350" i="180"/>
  <c r="O349" i="180"/>
  <c r="P349" i="180" s="1"/>
  <c r="N349" i="180"/>
  <c r="O348" i="180"/>
  <c r="P348" i="180" s="1"/>
  <c r="N348" i="180"/>
  <c r="O347" i="180"/>
  <c r="P347" i="180" s="1"/>
  <c r="N347" i="180"/>
  <c r="O346" i="180"/>
  <c r="P346" i="180"/>
  <c r="N346" i="180"/>
  <c r="O345" i="180"/>
  <c r="P345" i="180" s="1"/>
  <c r="N345" i="180"/>
  <c r="P344" i="180"/>
  <c r="O344" i="180"/>
  <c r="N344" i="180"/>
  <c r="O343" i="180"/>
  <c r="P343" i="180"/>
  <c r="N343" i="180"/>
  <c r="O342" i="180"/>
  <c r="N342" i="180"/>
  <c r="P342" i="180"/>
  <c r="O341" i="180"/>
  <c r="N341" i="180"/>
  <c r="P341" i="180"/>
  <c r="P340" i="180"/>
  <c r="O340" i="180"/>
  <c r="N340" i="180"/>
  <c r="O339" i="180"/>
  <c r="P339" i="180" s="1"/>
  <c r="N339" i="180"/>
  <c r="O338" i="180"/>
  <c r="N338" i="180"/>
  <c r="O337" i="180"/>
  <c r="P337" i="180" s="1"/>
  <c r="N337" i="180"/>
  <c r="O336" i="180"/>
  <c r="P336" i="180" s="1"/>
  <c r="N336" i="180"/>
  <c r="O335" i="180"/>
  <c r="P335" i="180" s="1"/>
  <c r="N335" i="180"/>
  <c r="O334" i="180"/>
  <c r="N334" i="180"/>
  <c r="P334" i="180"/>
  <c r="O333" i="180"/>
  <c r="N333" i="180"/>
  <c r="P333" i="180"/>
  <c r="O332" i="180"/>
  <c r="N332" i="180"/>
  <c r="P332" i="180"/>
  <c r="O331" i="180"/>
  <c r="P331" i="180" s="1"/>
  <c r="N331" i="180"/>
  <c r="O330" i="180"/>
  <c r="P330" i="180" s="1"/>
  <c r="N330" i="180"/>
  <c r="O329" i="180"/>
  <c r="P329" i="180" s="1"/>
  <c r="N329" i="180"/>
  <c r="O328" i="180"/>
  <c r="P328" i="180" s="1"/>
  <c r="N328" i="180"/>
  <c r="O327" i="180"/>
  <c r="P327" i="180" s="1"/>
  <c r="N327" i="180"/>
  <c r="O326" i="180"/>
  <c r="P326" i="180" s="1"/>
  <c r="N326" i="180"/>
  <c r="O325" i="180"/>
  <c r="P325" i="180" s="1"/>
  <c r="N325" i="180"/>
  <c r="O324" i="180"/>
  <c r="P324" i="180" s="1"/>
  <c r="N324" i="180"/>
  <c r="O323" i="180"/>
  <c r="P323" i="180" s="1"/>
  <c r="N323" i="180"/>
  <c r="O322" i="180"/>
  <c r="N322" i="180"/>
  <c r="P322" i="180"/>
  <c r="O321" i="180"/>
  <c r="N321" i="180"/>
  <c r="O320" i="180"/>
  <c r="P320" i="180" s="1"/>
  <c r="N320" i="180"/>
  <c r="O319" i="180"/>
  <c r="P319" i="180"/>
  <c r="N319" i="180"/>
  <c r="O318" i="180"/>
  <c r="P318" i="180" s="1"/>
  <c r="N318" i="180"/>
  <c r="O317" i="180"/>
  <c r="N317" i="180"/>
  <c r="P317" i="180"/>
  <c r="O316" i="180"/>
  <c r="P316" i="180" s="1"/>
  <c r="N316" i="180"/>
  <c r="O315" i="180"/>
  <c r="P315" i="180" s="1"/>
  <c r="N315" i="180"/>
  <c r="O314" i="180"/>
  <c r="P314" i="180"/>
  <c r="N314" i="180"/>
  <c r="O313" i="180"/>
  <c r="P313" i="180" s="1"/>
  <c r="N313" i="180"/>
  <c r="O312" i="180"/>
  <c r="P312" i="180" s="1"/>
  <c r="N312" i="180"/>
  <c r="O311" i="180"/>
  <c r="P311" i="180" s="1"/>
  <c r="N311" i="180"/>
  <c r="O310" i="180"/>
  <c r="P310" i="180" s="1"/>
  <c r="N310" i="180"/>
  <c r="O309" i="180"/>
  <c r="N309" i="180"/>
  <c r="P309" i="180"/>
  <c r="O308" i="180"/>
  <c r="P308" i="180" s="1"/>
  <c r="N308" i="180"/>
  <c r="O307" i="180"/>
  <c r="P307" i="180" s="1"/>
  <c r="N307" i="180"/>
  <c r="O306" i="180"/>
  <c r="P306" i="180" s="1"/>
  <c r="N306" i="180"/>
  <c r="O305" i="180"/>
  <c r="N305" i="180"/>
  <c r="O304" i="180"/>
  <c r="N304" i="180"/>
  <c r="P304" i="180"/>
  <c r="O303" i="180"/>
  <c r="P303" i="180"/>
  <c r="N303" i="180"/>
  <c r="O302" i="180"/>
  <c r="P302" i="180" s="1"/>
  <c r="N302" i="180"/>
  <c r="O301" i="180"/>
  <c r="N301" i="180"/>
  <c r="P301" i="180"/>
  <c r="O300" i="180"/>
  <c r="N300" i="180"/>
  <c r="P300" i="180"/>
  <c r="O299" i="180"/>
  <c r="P299" i="180" s="1"/>
  <c r="N299" i="180"/>
  <c r="O298" i="180"/>
  <c r="P298" i="180" s="1"/>
  <c r="N298" i="180"/>
  <c r="O297" i="180"/>
  <c r="P297" i="180" s="1"/>
  <c r="N297" i="180"/>
  <c r="O296" i="180"/>
  <c r="N296" i="180"/>
  <c r="P296" i="180"/>
  <c r="O295" i="180"/>
  <c r="P295" i="180"/>
  <c r="N295" i="180"/>
  <c r="O294" i="180"/>
  <c r="P294" i="180" s="1"/>
  <c r="N294" i="180"/>
  <c r="O293" i="180"/>
  <c r="N293" i="180"/>
  <c r="P293" i="180"/>
  <c r="O292" i="180"/>
  <c r="P292" i="180" s="1"/>
  <c r="N292" i="180"/>
  <c r="O291" i="180"/>
  <c r="P291" i="180" s="1"/>
  <c r="N291" i="180"/>
  <c r="O290" i="180"/>
  <c r="P290" i="180" s="1"/>
  <c r="N290" i="180"/>
  <c r="O289" i="180"/>
  <c r="P289" i="180" s="1"/>
  <c r="N289" i="180"/>
  <c r="O288" i="180"/>
  <c r="N288" i="180"/>
  <c r="P288" i="180"/>
  <c r="O287" i="180"/>
  <c r="P287" i="180" s="1"/>
  <c r="N287" i="180"/>
  <c r="O286" i="180"/>
  <c r="N286" i="180"/>
  <c r="P286" i="180"/>
  <c r="O285" i="180"/>
  <c r="P285" i="180" s="1"/>
  <c r="N285" i="180"/>
  <c r="O284" i="180"/>
  <c r="N284" i="180"/>
  <c r="P284" i="180"/>
  <c r="O283" i="180"/>
  <c r="P283" i="180" s="1"/>
  <c r="N283" i="180"/>
  <c r="O282" i="180"/>
  <c r="P282" i="180" s="1"/>
  <c r="N282" i="180"/>
  <c r="O281" i="180"/>
  <c r="N281" i="180"/>
  <c r="O280" i="180"/>
  <c r="P280" i="180" s="1"/>
  <c r="N280" i="180"/>
  <c r="O279" i="180"/>
  <c r="P279" i="180"/>
  <c r="N279" i="180"/>
  <c r="O278" i="180"/>
  <c r="P278" i="180" s="1"/>
  <c r="N278" i="180"/>
  <c r="O277" i="180"/>
  <c r="P277" i="180" s="1"/>
  <c r="N277" i="180"/>
  <c r="O276" i="180"/>
  <c r="P276" i="180" s="1"/>
  <c r="N276" i="180"/>
  <c r="O275" i="180"/>
  <c r="P275" i="180" s="1"/>
  <c r="N275" i="180"/>
  <c r="O274" i="180"/>
  <c r="N274" i="180"/>
  <c r="O273" i="180"/>
  <c r="P273" i="180" s="1"/>
  <c r="N273" i="180"/>
  <c r="O272" i="180"/>
  <c r="P272" i="180" s="1"/>
  <c r="N272" i="180"/>
  <c r="O271" i="180"/>
  <c r="P271" i="180" s="1"/>
  <c r="N271" i="180"/>
  <c r="O270" i="180"/>
  <c r="P270" i="180" s="1"/>
  <c r="N270" i="180"/>
  <c r="O269" i="180"/>
  <c r="N269" i="180"/>
  <c r="P269" i="180"/>
  <c r="O268" i="180"/>
  <c r="P268" i="180" s="1"/>
  <c r="N268" i="180"/>
  <c r="O267" i="180"/>
  <c r="P267" i="180" s="1"/>
  <c r="N267" i="180"/>
  <c r="O266" i="180"/>
  <c r="P266" i="180" s="1"/>
  <c r="N266" i="180"/>
  <c r="O265" i="180"/>
  <c r="P265" i="180" s="1"/>
  <c r="N265" i="180"/>
  <c r="O264" i="180"/>
  <c r="P264" i="180" s="1"/>
  <c r="N264" i="180"/>
  <c r="O263" i="180"/>
  <c r="P263" i="180"/>
  <c r="N263" i="180"/>
  <c r="O262" i="180"/>
  <c r="P262" i="180" s="1"/>
  <c r="N262" i="180"/>
  <c r="O261" i="180"/>
  <c r="P261" i="180" s="1"/>
  <c r="N261" i="180"/>
  <c r="O260" i="180"/>
  <c r="P260" i="180" s="1"/>
  <c r="N260" i="180"/>
  <c r="O259" i="180"/>
  <c r="P259" i="180" s="1"/>
  <c r="N259" i="180"/>
  <c r="O258" i="180"/>
  <c r="N258" i="180"/>
  <c r="P258" i="180"/>
  <c r="O257" i="180"/>
  <c r="P257" i="180" s="1"/>
  <c r="N257" i="180"/>
  <c r="O256" i="180"/>
  <c r="P256" i="180" s="1"/>
  <c r="N256" i="180"/>
  <c r="O255" i="180"/>
  <c r="P255" i="180" s="1"/>
  <c r="N255" i="180"/>
  <c r="O254" i="180"/>
  <c r="P254" i="180" s="1"/>
  <c r="N254" i="180"/>
  <c r="O253" i="180"/>
  <c r="N253" i="180"/>
  <c r="P253" i="180"/>
  <c r="O252" i="180"/>
  <c r="P252" i="180" s="1"/>
  <c r="N252" i="180"/>
  <c r="O251" i="180"/>
  <c r="P251" i="180" s="1"/>
  <c r="N251" i="180"/>
  <c r="O250" i="180"/>
  <c r="P250" i="180"/>
  <c r="N250" i="180"/>
  <c r="O249" i="180"/>
  <c r="P249" i="180" s="1"/>
  <c r="N249" i="180"/>
  <c r="O248" i="180"/>
  <c r="N248" i="180"/>
  <c r="P248" i="180"/>
  <c r="O247" i="180"/>
  <c r="P247" i="180" s="1"/>
  <c r="N247" i="180"/>
  <c r="O246" i="180"/>
  <c r="P246" i="180" s="1"/>
  <c r="N246" i="180"/>
  <c r="O245" i="180"/>
  <c r="N245" i="180"/>
  <c r="P245" i="180"/>
  <c r="O244" i="180"/>
  <c r="P244" i="180" s="1"/>
  <c r="N244" i="180"/>
  <c r="O243" i="180"/>
  <c r="P243" i="180" s="1"/>
  <c r="N243" i="180"/>
  <c r="O242" i="180"/>
  <c r="P242" i="180" s="1"/>
  <c r="N242" i="180"/>
  <c r="O241" i="180"/>
  <c r="P241" i="180" s="1"/>
  <c r="N241" i="180"/>
  <c r="O240" i="180"/>
  <c r="N240" i="180"/>
  <c r="P240" i="180"/>
  <c r="O239" i="180"/>
  <c r="P239" i="180" s="1"/>
  <c r="N239" i="180"/>
  <c r="O238" i="180"/>
  <c r="P238" i="180" s="1"/>
  <c r="N238" i="180"/>
  <c r="O237" i="180"/>
  <c r="P237" i="180" s="1"/>
  <c r="N237" i="180"/>
  <c r="O236" i="180"/>
  <c r="N236" i="180"/>
  <c r="P236" i="180"/>
  <c r="O235" i="180"/>
  <c r="P235" i="180" s="1"/>
  <c r="N235" i="180"/>
  <c r="O234" i="180"/>
  <c r="P234" i="180"/>
  <c r="N234" i="180"/>
  <c r="O233" i="180"/>
  <c r="P233" i="180" s="1"/>
  <c r="N233" i="180"/>
  <c r="O232" i="180"/>
  <c r="N232" i="180"/>
  <c r="P232" i="180"/>
  <c r="O231" i="180"/>
  <c r="P231" i="180"/>
  <c r="N231" i="180"/>
  <c r="O230" i="180"/>
  <c r="N230" i="180"/>
  <c r="P230" i="180"/>
  <c r="O229" i="180"/>
  <c r="P229" i="180" s="1"/>
  <c r="N229" i="180"/>
  <c r="O228" i="180"/>
  <c r="P228" i="180" s="1"/>
  <c r="N228" i="180"/>
  <c r="O227" i="180"/>
  <c r="P227" i="180" s="1"/>
  <c r="N227" i="180"/>
  <c r="O226" i="180"/>
  <c r="N226" i="180"/>
  <c r="P226" i="180"/>
  <c r="O225" i="180"/>
  <c r="P225" i="180" s="1"/>
  <c r="N225" i="180"/>
  <c r="O224" i="180"/>
  <c r="P224" i="180" s="1"/>
  <c r="N224" i="180"/>
  <c r="O223" i="180"/>
  <c r="P223" i="180" s="1"/>
  <c r="N223" i="180"/>
  <c r="O222" i="180"/>
  <c r="P222" i="180" s="1"/>
  <c r="N222" i="180"/>
  <c r="O221" i="180"/>
  <c r="N221" i="180"/>
  <c r="P221" i="180"/>
  <c r="O220" i="180"/>
  <c r="P220" i="180" s="1"/>
  <c r="N220" i="180"/>
  <c r="O219" i="180"/>
  <c r="P219" i="180" s="1"/>
  <c r="N219" i="180"/>
  <c r="O218" i="180"/>
  <c r="P218" i="180" s="1"/>
  <c r="N218" i="180"/>
  <c r="O217" i="180"/>
  <c r="N217" i="180"/>
  <c r="O216" i="180"/>
  <c r="P216" i="180" s="1"/>
  <c r="N216" i="180"/>
  <c r="O215" i="180"/>
  <c r="P215" i="180"/>
  <c r="N215" i="180"/>
  <c r="O214" i="180"/>
  <c r="P214" i="180" s="1"/>
  <c r="N214" i="180"/>
  <c r="O213" i="180"/>
  <c r="P213" i="180" s="1"/>
  <c r="N213" i="180"/>
  <c r="O212" i="180"/>
  <c r="P212" i="180" s="1"/>
  <c r="N212" i="180"/>
  <c r="O211" i="180"/>
  <c r="P211" i="180" s="1"/>
  <c r="N211" i="180"/>
  <c r="O210" i="180"/>
  <c r="N210" i="180"/>
  <c r="O209" i="180"/>
  <c r="P209" i="180" s="1"/>
  <c r="N209" i="180"/>
  <c r="O208" i="180"/>
  <c r="P208" i="180" s="1"/>
  <c r="N208" i="180"/>
  <c r="O207" i="180"/>
  <c r="P207" i="180"/>
  <c r="N207" i="180"/>
  <c r="O206" i="180"/>
  <c r="P206" i="180" s="1"/>
  <c r="N206" i="180"/>
  <c r="O205" i="180"/>
  <c r="P205" i="180" s="1"/>
  <c r="N205" i="180"/>
  <c r="O204" i="180"/>
  <c r="N204" i="180"/>
  <c r="P204" i="180"/>
  <c r="O203" i="180"/>
  <c r="P203" i="180" s="1"/>
  <c r="N203" i="180"/>
  <c r="O202" i="180"/>
  <c r="P202" i="180"/>
  <c r="N202" i="180"/>
  <c r="O201" i="180"/>
  <c r="N201" i="180"/>
  <c r="O200" i="180"/>
  <c r="P200" i="180" s="1"/>
  <c r="N200" i="180"/>
  <c r="O199" i="180"/>
  <c r="P199" i="180"/>
  <c r="N199" i="180"/>
  <c r="O198" i="180"/>
  <c r="P198" i="180" s="1"/>
  <c r="N198" i="180"/>
  <c r="O197" i="180"/>
  <c r="P197" i="180" s="1"/>
  <c r="N197" i="180"/>
  <c r="O196" i="180"/>
  <c r="P196" i="180" s="1"/>
  <c r="N196" i="180"/>
  <c r="O195" i="180"/>
  <c r="P195" i="180" s="1"/>
  <c r="N195" i="180"/>
  <c r="O194" i="180"/>
  <c r="N194" i="180"/>
  <c r="P194" i="180"/>
  <c r="O193" i="180"/>
  <c r="P193" i="180" s="1"/>
  <c r="N193" i="180"/>
  <c r="P192" i="180"/>
  <c r="O192" i="180"/>
  <c r="N192" i="180"/>
  <c r="O191" i="180"/>
  <c r="P191" i="180"/>
  <c r="N191" i="180"/>
  <c r="O190" i="180"/>
  <c r="P190" i="180" s="1"/>
  <c r="N190" i="180"/>
  <c r="O189" i="180"/>
  <c r="P189" i="180" s="1"/>
  <c r="N189" i="180"/>
  <c r="O188" i="180"/>
  <c r="P188" i="180" s="1"/>
  <c r="N188" i="180"/>
  <c r="O187" i="180"/>
  <c r="P187" i="180" s="1"/>
  <c r="N187" i="180"/>
  <c r="O186" i="180"/>
  <c r="P186" i="180" s="1"/>
  <c r="N186" i="180"/>
  <c r="O185" i="180"/>
  <c r="P185" i="180" s="1"/>
  <c r="N185" i="180"/>
  <c r="O184" i="180"/>
  <c r="P184" i="180" s="1"/>
  <c r="N184" i="180"/>
  <c r="O183" i="180"/>
  <c r="P183" i="180"/>
  <c r="N183" i="180"/>
  <c r="O182" i="180"/>
  <c r="P182" i="180" s="1"/>
  <c r="N182" i="180"/>
  <c r="O181" i="180"/>
  <c r="N181" i="180"/>
  <c r="P181" i="180"/>
  <c r="O180" i="180"/>
  <c r="P180" i="180" s="1"/>
  <c r="N180" i="180"/>
  <c r="O179" i="180"/>
  <c r="P179" i="180" s="1"/>
  <c r="N179" i="180"/>
  <c r="O178" i="180"/>
  <c r="P178" i="180" s="1"/>
  <c r="N178" i="180"/>
  <c r="O177" i="180"/>
  <c r="N177" i="180"/>
  <c r="O176" i="180"/>
  <c r="P176" i="180" s="1"/>
  <c r="N176" i="180"/>
  <c r="O175" i="180"/>
  <c r="P175" i="180"/>
  <c r="N175" i="180"/>
  <c r="O174" i="180"/>
  <c r="P174" i="180" s="1"/>
  <c r="N174" i="180"/>
  <c r="O173" i="180"/>
  <c r="P173" i="180" s="1"/>
  <c r="N173" i="180"/>
  <c r="O172" i="180"/>
  <c r="P172" i="180" s="1"/>
  <c r="N172" i="180"/>
  <c r="O171" i="180"/>
  <c r="P171" i="180" s="1"/>
  <c r="N171" i="180"/>
  <c r="O170" i="180"/>
  <c r="P170" i="180"/>
  <c r="N170" i="180"/>
  <c r="O169" i="180"/>
  <c r="P169" i="180" s="1"/>
  <c r="N169" i="180"/>
  <c r="O168" i="180"/>
  <c r="P168" i="180" s="1"/>
  <c r="N168" i="180"/>
  <c r="O167" i="180"/>
  <c r="P167" i="180" s="1"/>
  <c r="N167" i="180"/>
  <c r="O166" i="180"/>
  <c r="N166" i="180"/>
  <c r="P166" i="180"/>
  <c r="O165" i="180"/>
  <c r="N165" i="180"/>
  <c r="P165" i="180"/>
  <c r="O164" i="180"/>
  <c r="P164" i="180" s="1"/>
  <c r="N164" i="180"/>
  <c r="P163" i="180"/>
  <c r="O163" i="180"/>
  <c r="N163" i="180"/>
  <c r="O162" i="180"/>
  <c r="N162" i="180"/>
  <c r="P162" i="180"/>
  <c r="O161" i="180"/>
  <c r="P161" i="180" s="1"/>
  <c r="N161" i="180"/>
  <c r="O160" i="180"/>
  <c r="N160" i="180"/>
  <c r="P160" i="180"/>
  <c r="O159" i="180"/>
  <c r="P159" i="180"/>
  <c r="N159" i="180"/>
  <c r="O158" i="180"/>
  <c r="N158" i="180"/>
  <c r="P158" i="180"/>
  <c r="O157" i="180"/>
  <c r="N157" i="180"/>
  <c r="P157" i="180"/>
  <c r="O156" i="180"/>
  <c r="N156" i="180"/>
  <c r="P156" i="180"/>
  <c r="O155" i="180"/>
  <c r="P155" i="180" s="1"/>
  <c r="N155" i="180"/>
  <c r="O154" i="180"/>
  <c r="P154" i="180" s="1"/>
  <c r="N154" i="180"/>
  <c r="O153" i="180"/>
  <c r="P153" i="180" s="1"/>
  <c r="N153" i="180"/>
  <c r="O152" i="180"/>
  <c r="P152" i="180" s="1"/>
  <c r="N152" i="180"/>
  <c r="O151" i="180"/>
  <c r="P151" i="180" s="1"/>
  <c r="N151" i="180"/>
  <c r="O150" i="180"/>
  <c r="N150" i="180"/>
  <c r="P150" i="180"/>
  <c r="O149" i="180"/>
  <c r="P149" i="180" s="1"/>
  <c r="N149" i="180"/>
  <c r="O148" i="180"/>
  <c r="P148" i="180" s="1"/>
  <c r="N148" i="180"/>
  <c r="O147" i="180"/>
  <c r="P147" i="180" s="1"/>
  <c r="N147" i="180"/>
  <c r="O146" i="180"/>
  <c r="P146" i="180" s="1"/>
  <c r="N146" i="180"/>
  <c r="O145" i="180"/>
  <c r="P145" i="180" s="1"/>
  <c r="N145" i="180"/>
  <c r="O144" i="180"/>
  <c r="P144" i="180" s="1"/>
  <c r="N144" i="180"/>
  <c r="O143" i="180"/>
  <c r="P143" i="180"/>
  <c r="N143" i="180"/>
  <c r="O142" i="180"/>
  <c r="P142" i="180" s="1"/>
  <c r="N142" i="180"/>
  <c r="O141" i="180"/>
  <c r="N141" i="180"/>
  <c r="P141" i="180"/>
  <c r="O140" i="180"/>
  <c r="P140" i="180" s="1"/>
  <c r="N140" i="180"/>
  <c r="O139" i="180"/>
  <c r="P139" i="180" s="1"/>
  <c r="N139" i="180"/>
  <c r="O138" i="180"/>
  <c r="P138" i="180"/>
  <c r="N138" i="180"/>
  <c r="O137" i="180"/>
  <c r="P137" i="180" s="1"/>
  <c r="N137" i="180"/>
  <c r="O136" i="180"/>
  <c r="P136" i="180" s="1"/>
  <c r="N136" i="180"/>
  <c r="O135" i="180"/>
  <c r="P135" i="180" s="1"/>
  <c r="N135" i="180"/>
  <c r="O134" i="180"/>
  <c r="P134" i="180" s="1"/>
  <c r="N134" i="180"/>
  <c r="O133" i="180"/>
  <c r="N133" i="180"/>
  <c r="P133" i="180"/>
  <c r="O132" i="180"/>
  <c r="P132" i="180" s="1"/>
  <c r="N132" i="180"/>
  <c r="O131" i="180"/>
  <c r="P131" i="180" s="1"/>
  <c r="N131" i="180"/>
  <c r="O130" i="180"/>
  <c r="P130" i="180" s="1"/>
  <c r="N130" i="180"/>
  <c r="O129" i="180"/>
  <c r="N129" i="180"/>
  <c r="O128" i="180"/>
  <c r="P128" i="180" s="1"/>
  <c r="N128" i="180"/>
  <c r="O127" i="180"/>
  <c r="P127" i="180"/>
  <c r="N127" i="180"/>
  <c r="O126" i="180"/>
  <c r="P126" i="180" s="1"/>
  <c r="N126" i="180"/>
  <c r="O125" i="180"/>
  <c r="P125" i="180" s="1"/>
  <c r="N125" i="180"/>
  <c r="O124" i="180"/>
  <c r="N124" i="180"/>
  <c r="P124" i="180"/>
  <c r="O123" i="180"/>
  <c r="P123" i="180" s="1"/>
  <c r="N123" i="180"/>
  <c r="O122" i="180"/>
  <c r="P122" i="180"/>
  <c r="N122" i="180"/>
  <c r="O121" i="180"/>
  <c r="P121" i="180" s="1"/>
  <c r="N121" i="180"/>
  <c r="O120" i="180"/>
  <c r="P120" i="180" s="1"/>
  <c r="N120" i="180"/>
  <c r="O119" i="180"/>
  <c r="P119" i="180"/>
  <c r="N119" i="180"/>
  <c r="O118" i="180"/>
  <c r="P118" i="180" s="1"/>
  <c r="N118" i="180"/>
  <c r="O117" i="180"/>
  <c r="P117" i="180" s="1"/>
  <c r="N117" i="180"/>
  <c r="O116" i="180"/>
  <c r="P116" i="180" s="1"/>
  <c r="N116" i="180"/>
  <c r="O115" i="180"/>
  <c r="P115" i="180" s="1"/>
  <c r="N115" i="180"/>
  <c r="O114" i="180"/>
  <c r="N114" i="180"/>
  <c r="P114" i="180"/>
  <c r="O113" i="180"/>
  <c r="N113" i="180"/>
  <c r="O112" i="180"/>
  <c r="N112" i="180"/>
  <c r="P112" i="180"/>
  <c r="O111" i="180"/>
  <c r="P111" i="180" s="1"/>
  <c r="N111" i="180"/>
  <c r="O110" i="180"/>
  <c r="P110" i="180" s="1"/>
  <c r="N110" i="180"/>
  <c r="O109" i="180"/>
  <c r="P109" i="180" s="1"/>
  <c r="N109" i="180"/>
  <c r="O108" i="180"/>
  <c r="N108" i="180"/>
  <c r="P108" i="180"/>
  <c r="O107" i="180"/>
  <c r="P107" i="180" s="1"/>
  <c r="N107" i="180"/>
  <c r="O106" i="180"/>
  <c r="P106" i="180" s="1"/>
  <c r="N106" i="180"/>
  <c r="O105" i="180"/>
  <c r="P105" i="180" s="1"/>
  <c r="N105" i="180"/>
  <c r="O104" i="180"/>
  <c r="N104" i="180"/>
  <c r="P104" i="180"/>
  <c r="O103" i="180"/>
  <c r="P103" i="180"/>
  <c r="N103" i="180"/>
  <c r="O102" i="180"/>
  <c r="P102" i="180" s="1"/>
  <c r="N102" i="180"/>
  <c r="O101" i="180"/>
  <c r="P101" i="180" s="1"/>
  <c r="N101" i="180"/>
  <c r="O100" i="180"/>
  <c r="P100" i="180" s="1"/>
  <c r="N100" i="180"/>
  <c r="O99" i="180"/>
  <c r="P99" i="180" s="1"/>
  <c r="N99" i="180"/>
  <c r="O98" i="180"/>
  <c r="N98" i="180"/>
  <c r="P98" i="180"/>
  <c r="O97" i="180"/>
  <c r="P97" i="180" s="1"/>
  <c r="N97" i="180"/>
  <c r="O96" i="180"/>
  <c r="P96" i="180" s="1"/>
  <c r="N96" i="180"/>
  <c r="O95" i="180"/>
  <c r="P95" i="180"/>
  <c r="N95" i="180"/>
  <c r="O94" i="180"/>
  <c r="N94" i="180"/>
  <c r="P94" i="180"/>
  <c r="O93" i="180"/>
  <c r="N93" i="180"/>
  <c r="P93" i="180"/>
  <c r="O92" i="180"/>
  <c r="P92" i="180" s="1"/>
  <c r="N92" i="180"/>
  <c r="O91" i="180"/>
  <c r="P91" i="180" s="1"/>
  <c r="N91" i="180"/>
  <c r="O90" i="180"/>
  <c r="P90" i="180" s="1"/>
  <c r="N90" i="180"/>
  <c r="O89" i="180"/>
  <c r="P89" i="180" s="1"/>
  <c r="N89" i="180"/>
  <c r="O88" i="180"/>
  <c r="P88" i="180" s="1"/>
  <c r="N88" i="180"/>
  <c r="O87" i="180"/>
  <c r="P87" i="180" s="1"/>
  <c r="N87" i="180"/>
  <c r="O86" i="180"/>
  <c r="N86" i="180"/>
  <c r="P86" i="180"/>
  <c r="O85" i="180"/>
  <c r="N85" i="180"/>
  <c r="P85" i="180"/>
  <c r="O84" i="180"/>
  <c r="P84" i="180" s="1"/>
  <c r="N84" i="180"/>
  <c r="O83" i="180"/>
  <c r="P83" i="180" s="1"/>
  <c r="N83" i="180"/>
  <c r="O82" i="180"/>
  <c r="N82" i="180"/>
  <c r="O81" i="180"/>
  <c r="P81" i="180" s="1"/>
  <c r="N81" i="180"/>
  <c r="O80" i="180"/>
  <c r="P80" i="180" s="1"/>
  <c r="N80" i="180"/>
  <c r="O79" i="180"/>
  <c r="P79" i="180"/>
  <c r="N79" i="180"/>
  <c r="O78" i="180"/>
  <c r="P78" i="180" s="1"/>
  <c r="N78" i="180"/>
  <c r="O77" i="180"/>
  <c r="P77" i="180" s="1"/>
  <c r="N77" i="180"/>
  <c r="O76" i="180"/>
  <c r="N76" i="180"/>
  <c r="P76" i="180"/>
  <c r="O75" i="180"/>
  <c r="P75" i="180" s="1"/>
  <c r="N75" i="180"/>
  <c r="O74" i="180"/>
  <c r="P74" i="180"/>
  <c r="N74" i="180"/>
  <c r="O73" i="180"/>
  <c r="P73" i="180" s="1"/>
  <c r="N73" i="180"/>
  <c r="O72" i="180"/>
  <c r="P72" i="180" s="1"/>
  <c r="N72" i="180"/>
  <c r="O71" i="180"/>
  <c r="P71" i="180" s="1"/>
  <c r="N71" i="180"/>
  <c r="O70" i="180"/>
  <c r="P70" i="180" s="1"/>
  <c r="N70" i="180"/>
  <c r="O69" i="180"/>
  <c r="N69" i="180"/>
  <c r="P69" i="180"/>
  <c r="O68" i="180"/>
  <c r="P68" i="180" s="1"/>
  <c r="N68" i="180"/>
  <c r="O67" i="180"/>
  <c r="P67" i="180" s="1"/>
  <c r="N67" i="180"/>
  <c r="O66" i="180"/>
  <c r="N66" i="180"/>
  <c r="P66" i="180"/>
  <c r="O65" i="180"/>
  <c r="P65" i="180" s="1"/>
  <c r="N65" i="180"/>
  <c r="O64" i="180"/>
  <c r="P64" i="180" s="1"/>
  <c r="N64" i="180"/>
  <c r="O63" i="180"/>
  <c r="P63" i="180" s="1"/>
  <c r="N63" i="180"/>
  <c r="O62" i="180"/>
  <c r="P62" i="180" s="1"/>
  <c r="N62" i="180"/>
  <c r="O61" i="180"/>
  <c r="N61" i="180"/>
  <c r="P61" i="180"/>
  <c r="O60" i="180"/>
  <c r="N60" i="180"/>
  <c r="P60" i="180"/>
  <c r="P59" i="180"/>
  <c r="O59" i="180"/>
  <c r="N59" i="180"/>
  <c r="O58" i="180"/>
  <c r="P58" i="180" s="1"/>
  <c r="N58" i="180"/>
  <c r="O57" i="180"/>
  <c r="P57" i="180" s="1"/>
  <c r="N57" i="180"/>
  <c r="O56" i="180"/>
  <c r="N56" i="180"/>
  <c r="P56" i="180"/>
  <c r="O55" i="180"/>
  <c r="P55" i="180"/>
  <c r="N55" i="180"/>
  <c r="O54" i="180"/>
  <c r="P54" i="180" s="1"/>
  <c r="N54" i="180"/>
  <c r="O53" i="180"/>
  <c r="N53" i="180"/>
  <c r="P53" i="180"/>
  <c r="O52" i="180"/>
  <c r="P52" i="180" s="1"/>
  <c r="N52" i="180"/>
  <c r="O51" i="180"/>
  <c r="P51" i="180" s="1"/>
  <c r="N51" i="180"/>
  <c r="O50" i="180"/>
  <c r="P50" i="180" s="1"/>
  <c r="N50" i="180"/>
  <c r="O49" i="180"/>
  <c r="P49" i="180" s="1"/>
  <c r="N49" i="180"/>
  <c r="O48" i="180"/>
  <c r="N48" i="180"/>
  <c r="P48" i="180"/>
  <c r="O47" i="180"/>
  <c r="P47" i="180"/>
  <c r="N47" i="180"/>
  <c r="O46" i="180"/>
  <c r="P46" i="180" s="1"/>
  <c r="N46" i="180"/>
  <c r="O45" i="180"/>
  <c r="P45" i="180" s="1"/>
  <c r="N45" i="180"/>
  <c r="O44" i="180"/>
  <c r="N44" i="180"/>
  <c r="P44" i="180"/>
  <c r="O43" i="180"/>
  <c r="P43" i="180" s="1"/>
  <c r="N43" i="180"/>
  <c r="O42" i="180"/>
  <c r="P42" i="180" s="1"/>
  <c r="N42" i="180"/>
  <c r="O41" i="180"/>
  <c r="N41" i="180"/>
  <c r="O40" i="180"/>
  <c r="P40" i="180" s="1"/>
  <c r="N40" i="180"/>
  <c r="O39" i="180"/>
  <c r="P39" i="180"/>
  <c r="N39" i="180"/>
  <c r="O38" i="180"/>
  <c r="P38" i="180" s="1"/>
  <c r="N38" i="180"/>
  <c r="O37" i="180"/>
  <c r="N37" i="180"/>
  <c r="P37" i="180"/>
  <c r="O36" i="180"/>
  <c r="P36" i="180" s="1"/>
  <c r="N36" i="180"/>
  <c r="O35" i="180"/>
  <c r="P35" i="180" s="1"/>
  <c r="N35" i="180"/>
  <c r="O34" i="180"/>
  <c r="P34" i="180" s="1"/>
  <c r="N34" i="180"/>
  <c r="O33" i="180"/>
  <c r="N33" i="180"/>
  <c r="O32" i="180"/>
  <c r="N32" i="180"/>
  <c r="P32" i="180"/>
  <c r="O31" i="180"/>
  <c r="P31" i="180"/>
  <c r="N31" i="180"/>
  <c r="O30" i="180"/>
  <c r="P30" i="180" s="1"/>
  <c r="N30" i="180"/>
  <c r="O29" i="180"/>
  <c r="P29" i="180" s="1"/>
  <c r="N29" i="180"/>
  <c r="O28" i="180"/>
  <c r="N28" i="180"/>
  <c r="P28" i="180"/>
  <c r="O27" i="180"/>
  <c r="P27" i="180" s="1"/>
  <c r="N27" i="180"/>
  <c r="O26" i="180"/>
  <c r="P26" i="180"/>
  <c r="N26" i="180"/>
  <c r="O25" i="180"/>
  <c r="N25" i="180"/>
  <c r="O24" i="180"/>
  <c r="P24" i="180" s="1"/>
  <c r="N24" i="180"/>
  <c r="O23" i="180"/>
  <c r="P23" i="180"/>
  <c r="N23" i="180"/>
  <c r="O22" i="180"/>
  <c r="P22" i="180" s="1"/>
  <c r="N22" i="180"/>
  <c r="O21" i="180"/>
  <c r="P21" i="180" s="1"/>
  <c r="N21" i="180"/>
  <c r="O20" i="180"/>
  <c r="P20" i="180" s="1"/>
  <c r="N20" i="180"/>
  <c r="O19" i="180"/>
  <c r="P19" i="180" s="1"/>
  <c r="N19" i="180"/>
  <c r="O18" i="180"/>
  <c r="P18" i="180" s="1"/>
  <c r="N18" i="180"/>
  <c r="O17" i="180"/>
  <c r="P17" i="180" s="1"/>
  <c r="N17" i="180"/>
  <c r="O16" i="180"/>
  <c r="P16" i="180" s="1"/>
  <c r="N16" i="180"/>
  <c r="O15" i="180"/>
  <c r="P15" i="180"/>
  <c r="N15" i="180"/>
  <c r="O14" i="180"/>
  <c r="N14" i="180"/>
  <c r="P14" i="180"/>
  <c r="O13" i="180"/>
  <c r="N13" i="180"/>
  <c r="P13" i="180"/>
  <c r="O12" i="180"/>
  <c r="P12" i="180" s="1"/>
  <c r="N12" i="180"/>
  <c r="O11" i="180"/>
  <c r="P11" i="180" s="1"/>
  <c r="N11" i="180"/>
  <c r="O10" i="180"/>
  <c r="P10" i="180" s="1"/>
  <c r="N10" i="180"/>
  <c r="O9" i="180"/>
  <c r="P9" i="180" s="1"/>
  <c r="N9" i="180"/>
  <c r="O8" i="180"/>
  <c r="P8" i="180" s="1"/>
  <c r="N8" i="180"/>
  <c r="O7" i="180"/>
  <c r="P7" i="180"/>
  <c r="N7" i="180"/>
  <c r="O6" i="180"/>
  <c r="P6" i="180" s="1"/>
  <c r="N6" i="180"/>
  <c r="O5" i="180"/>
  <c r="P5" i="180" s="1"/>
  <c r="N5" i="180"/>
  <c r="O4" i="180"/>
  <c r="P4" i="180" s="1"/>
  <c r="N4" i="180"/>
  <c r="I52" i="179"/>
  <c r="I27" i="179"/>
  <c r="G27" i="179"/>
  <c r="E8" i="179"/>
  <c r="C525" i="178"/>
  <c r="H525" i="178" a="1"/>
  <c r="H525" i="178"/>
  <c r="M514" i="178" a="1"/>
  <c r="M514" i="178"/>
  <c r="L514" i="178"/>
  <c r="L514" i="178" a="1"/>
  <c r="K514" i="178" a="1"/>
  <c r="K514" i="178"/>
  <c r="J514" i="178"/>
  <c r="J514" i="178" a="1"/>
  <c r="I514" i="178" a="1"/>
  <c r="I514" i="178"/>
  <c r="H514" i="178"/>
  <c r="H514" i="178" a="1"/>
  <c r="G514" i="178" a="1"/>
  <c r="G514" i="178"/>
  <c r="F514" i="178"/>
  <c r="F514" i="178" a="1"/>
  <c r="M511" i="178" a="1"/>
  <c r="M511" i="178"/>
  <c r="L511" i="178" a="1"/>
  <c r="L511" i="178"/>
  <c r="J511" i="178" a="1"/>
  <c r="J511" i="178"/>
  <c r="I511" i="178" a="1"/>
  <c r="I511" i="178"/>
  <c r="G511" i="178" a="1"/>
  <c r="G511" i="178"/>
  <c r="F511" i="178" a="1"/>
  <c r="F511" i="178"/>
  <c r="C511" i="178"/>
  <c r="L510" i="178" a="1"/>
  <c r="L510" i="178"/>
  <c r="I510" i="178" a="1"/>
  <c r="I510" i="178"/>
  <c r="C510" i="178"/>
  <c r="H509" i="178" a="1"/>
  <c r="H509" i="178"/>
  <c r="C509" i="178"/>
  <c r="K509" i="178" a="1"/>
  <c r="K509" i="178"/>
  <c r="L508" i="178" a="1"/>
  <c r="L508" i="178"/>
  <c r="K508" i="178" a="1"/>
  <c r="K508" i="178"/>
  <c r="H508" i="178" a="1"/>
  <c r="H508" i="178"/>
  <c r="C508" i="178"/>
  <c r="J508" i="178" a="1"/>
  <c r="J508" i="178"/>
  <c r="M507" i="178" a="1"/>
  <c r="M507" i="178"/>
  <c r="L507" i="178" a="1"/>
  <c r="L507" i="178"/>
  <c r="J507" i="178" a="1"/>
  <c r="J507" i="178"/>
  <c r="I507" i="178" a="1"/>
  <c r="I507" i="178"/>
  <c r="G507" i="178" a="1"/>
  <c r="G507" i="178"/>
  <c r="F507" i="178" a="1"/>
  <c r="F507" i="178"/>
  <c r="C507" i="178"/>
  <c r="K506" i="178" a="1"/>
  <c r="K506" i="178"/>
  <c r="H506" i="178" a="1"/>
  <c r="H506" i="178"/>
  <c r="G506" i="178" a="1"/>
  <c r="G506" i="178"/>
  <c r="C506" i="178"/>
  <c r="F506" i="178" a="1"/>
  <c r="F506" i="178"/>
  <c r="K505" i="178" a="1"/>
  <c r="K505" i="178"/>
  <c r="J505" i="178" a="1"/>
  <c r="J505" i="178"/>
  <c r="H505" i="178" a="1"/>
  <c r="H505" i="178"/>
  <c r="F505" i="178" a="1"/>
  <c r="F505" i="178"/>
  <c r="C505" i="178"/>
  <c r="C504" i="178"/>
  <c r="M503" i="178" a="1"/>
  <c r="M503" i="178"/>
  <c r="L503" i="178" a="1"/>
  <c r="L503" i="178"/>
  <c r="J503" i="178" a="1"/>
  <c r="J503" i="178"/>
  <c r="I503" i="178" a="1"/>
  <c r="I503" i="178"/>
  <c r="G503" i="178" a="1"/>
  <c r="G503" i="178"/>
  <c r="F503" i="178" a="1"/>
  <c r="F503" i="178"/>
  <c r="C503" i="178"/>
  <c r="C502" i="178"/>
  <c r="K502" i="178" a="1"/>
  <c r="K502" i="178"/>
  <c r="M501" i="178" a="1"/>
  <c r="M501" i="178"/>
  <c r="J501" i="178" a="1"/>
  <c r="J501" i="178"/>
  <c r="C501" i="178"/>
  <c r="L501" i="178" a="1"/>
  <c r="L501" i="178"/>
  <c r="M500" i="178" a="1"/>
  <c r="M500" i="178"/>
  <c r="L500" i="178" a="1"/>
  <c r="L500" i="178"/>
  <c r="J500" i="178" a="1"/>
  <c r="J500" i="178"/>
  <c r="I500" i="178"/>
  <c r="G500" i="178" a="1"/>
  <c r="G500" i="178"/>
  <c r="C500" i="178"/>
  <c r="I500" i="178" a="1"/>
  <c r="M499" i="178" a="1"/>
  <c r="M499" i="178"/>
  <c r="L499" i="178" a="1"/>
  <c r="L499" i="178"/>
  <c r="J499" i="178" a="1"/>
  <c r="J499" i="178"/>
  <c r="I499" i="178" a="1"/>
  <c r="I499" i="178"/>
  <c r="G499" i="178" a="1"/>
  <c r="G499" i="178"/>
  <c r="F499" i="178" a="1"/>
  <c r="F499" i="178"/>
  <c r="C499" i="178"/>
  <c r="W495" i="178"/>
  <c r="V495" i="178"/>
  <c r="U495" i="178"/>
  <c r="T495" i="178"/>
  <c r="S495" i="178"/>
  <c r="E29" i="177"/>
  <c r="R495" i="178"/>
  <c r="M495" i="178"/>
  <c r="L495" i="178"/>
  <c r="K495" i="178"/>
  <c r="J495" i="178"/>
  <c r="I495" i="178"/>
  <c r="H495" i="178"/>
  <c r="G495" i="178"/>
  <c r="F495" i="178"/>
  <c r="P494" i="178"/>
  <c r="O494" i="178"/>
  <c r="N494" i="178"/>
  <c r="O493" i="178"/>
  <c r="N493" i="178"/>
  <c r="P493" i="178"/>
  <c r="O492" i="178"/>
  <c r="N492" i="178"/>
  <c r="P492" i="178"/>
  <c r="P491" i="178"/>
  <c r="O491" i="178"/>
  <c r="N491" i="178"/>
  <c r="O490" i="178"/>
  <c r="P490" i="178"/>
  <c r="N490" i="178"/>
  <c r="O489" i="178"/>
  <c r="N489" i="178"/>
  <c r="P489" i="178"/>
  <c r="P488" i="178"/>
  <c r="O488" i="178"/>
  <c r="N488" i="178"/>
  <c r="O487" i="178"/>
  <c r="P487" i="178"/>
  <c r="N487" i="178"/>
  <c r="O486" i="178"/>
  <c r="N486" i="178"/>
  <c r="P486" i="178"/>
  <c r="O485" i="178"/>
  <c r="N485" i="178"/>
  <c r="P485" i="178"/>
  <c r="P484" i="178"/>
  <c r="O484" i="178"/>
  <c r="N484" i="178"/>
  <c r="O483" i="178"/>
  <c r="P483" i="178"/>
  <c r="N483" i="178"/>
  <c r="O482" i="178"/>
  <c r="N482" i="178"/>
  <c r="P482" i="178"/>
  <c r="O481" i="178"/>
  <c r="N481" i="178"/>
  <c r="O480" i="178"/>
  <c r="N480" i="178"/>
  <c r="P480" i="178"/>
  <c r="O479" i="178"/>
  <c r="P479" i="178"/>
  <c r="N479" i="178"/>
  <c r="P478" i="178"/>
  <c r="O478" i="178"/>
  <c r="N478" i="178"/>
  <c r="O477" i="178"/>
  <c r="N477" i="178"/>
  <c r="P477" i="178"/>
  <c r="O476" i="178"/>
  <c r="N476" i="178"/>
  <c r="P476" i="178"/>
  <c r="P475" i="178"/>
  <c r="O475" i="178"/>
  <c r="N475" i="178"/>
  <c r="O474" i="178"/>
  <c r="P474" i="178"/>
  <c r="N474" i="178"/>
  <c r="O473" i="178"/>
  <c r="N473" i="178"/>
  <c r="P473" i="178"/>
  <c r="P472" i="178"/>
  <c r="O472" i="178"/>
  <c r="N472" i="178"/>
  <c r="O471" i="178"/>
  <c r="P471" i="178"/>
  <c r="N471" i="178"/>
  <c r="O470" i="178"/>
  <c r="N470" i="178"/>
  <c r="P470" i="178"/>
  <c r="O469" i="178"/>
  <c r="N469" i="178"/>
  <c r="P469" i="178"/>
  <c r="P468" i="178"/>
  <c r="O468" i="178"/>
  <c r="N468" i="178"/>
  <c r="O467" i="178"/>
  <c r="P467" i="178"/>
  <c r="N467" i="178"/>
  <c r="O466" i="178"/>
  <c r="N466" i="178"/>
  <c r="P466" i="178"/>
  <c r="O465" i="178"/>
  <c r="N465" i="178"/>
  <c r="O464" i="178"/>
  <c r="N464" i="178"/>
  <c r="P464" i="178"/>
  <c r="O463" i="178"/>
  <c r="P463" i="178"/>
  <c r="N463" i="178"/>
  <c r="P462" i="178"/>
  <c r="O462" i="178"/>
  <c r="N462" i="178"/>
  <c r="O461" i="178"/>
  <c r="N461" i="178"/>
  <c r="P461" i="178"/>
  <c r="O460" i="178"/>
  <c r="N460" i="178"/>
  <c r="P460" i="178"/>
  <c r="P459" i="178"/>
  <c r="O459" i="178"/>
  <c r="N459" i="178"/>
  <c r="O458" i="178"/>
  <c r="P458" i="178"/>
  <c r="N458" i="178"/>
  <c r="O457" i="178"/>
  <c r="N457" i="178"/>
  <c r="P457" i="178"/>
  <c r="P456" i="178"/>
  <c r="O456" i="178"/>
  <c r="N456" i="178"/>
  <c r="O455" i="178"/>
  <c r="P455" i="178"/>
  <c r="N455" i="178"/>
  <c r="O454" i="178"/>
  <c r="N454" i="178"/>
  <c r="P454" i="178"/>
  <c r="O453" i="178"/>
  <c r="N453" i="178"/>
  <c r="P453" i="178"/>
  <c r="P452" i="178"/>
  <c r="O452" i="178"/>
  <c r="N452" i="178"/>
  <c r="O451" i="178"/>
  <c r="P451" i="178"/>
  <c r="N451" i="178"/>
  <c r="O450" i="178"/>
  <c r="N450" i="178"/>
  <c r="P450" i="178"/>
  <c r="O449" i="178"/>
  <c r="N449" i="178"/>
  <c r="O448" i="178"/>
  <c r="N448" i="178"/>
  <c r="P448" i="178"/>
  <c r="O447" i="178"/>
  <c r="P447" i="178"/>
  <c r="N447" i="178"/>
  <c r="P446" i="178"/>
  <c r="O446" i="178"/>
  <c r="N446" i="178"/>
  <c r="O445" i="178"/>
  <c r="N445" i="178"/>
  <c r="P445" i="178"/>
  <c r="O444" i="178"/>
  <c r="N444" i="178"/>
  <c r="P444" i="178"/>
  <c r="P443" i="178"/>
  <c r="O443" i="178"/>
  <c r="N443" i="178"/>
  <c r="O442" i="178"/>
  <c r="P442" i="178"/>
  <c r="N442" i="178"/>
  <c r="O441" i="178"/>
  <c r="N441" i="178"/>
  <c r="P441" i="178"/>
  <c r="P440" i="178"/>
  <c r="O440" i="178"/>
  <c r="N440" i="178"/>
  <c r="O439" i="178"/>
  <c r="P439" i="178"/>
  <c r="N439" i="178"/>
  <c r="O438" i="178"/>
  <c r="N438" i="178"/>
  <c r="P438" i="178"/>
  <c r="O437" i="178"/>
  <c r="N437" i="178"/>
  <c r="P437" i="178"/>
  <c r="P436" i="178"/>
  <c r="O436" i="178"/>
  <c r="N436" i="178"/>
  <c r="O435" i="178"/>
  <c r="P435" i="178"/>
  <c r="N435" i="178"/>
  <c r="O434" i="178"/>
  <c r="N434" i="178"/>
  <c r="P434" i="178"/>
  <c r="O433" i="178"/>
  <c r="N433" i="178"/>
  <c r="O432" i="178"/>
  <c r="N432" i="178"/>
  <c r="P432" i="178"/>
  <c r="O431" i="178"/>
  <c r="P431" i="178"/>
  <c r="N431" i="178"/>
  <c r="P430" i="178"/>
  <c r="O430" i="178"/>
  <c r="N430" i="178"/>
  <c r="O429" i="178"/>
  <c r="N429" i="178"/>
  <c r="P429" i="178"/>
  <c r="O428" i="178"/>
  <c r="N428" i="178"/>
  <c r="P428" i="178"/>
  <c r="P427" i="178"/>
  <c r="O427" i="178"/>
  <c r="N427" i="178"/>
  <c r="O426" i="178"/>
  <c r="P426" i="178"/>
  <c r="N426" i="178"/>
  <c r="O425" i="178"/>
  <c r="N425" i="178"/>
  <c r="P425" i="178"/>
  <c r="P424" i="178"/>
  <c r="O424" i="178"/>
  <c r="N424" i="178"/>
  <c r="O423" i="178"/>
  <c r="P423" i="178"/>
  <c r="N423" i="178"/>
  <c r="O422" i="178"/>
  <c r="N422" i="178"/>
  <c r="P422" i="178"/>
  <c r="O421" i="178"/>
  <c r="N421" i="178"/>
  <c r="P421" i="178"/>
  <c r="P420" i="178"/>
  <c r="O420" i="178"/>
  <c r="N420" i="178"/>
  <c r="O419" i="178"/>
  <c r="P419" i="178"/>
  <c r="N419" i="178"/>
  <c r="O418" i="178"/>
  <c r="N418" i="178"/>
  <c r="P418" i="178"/>
  <c r="O417" i="178"/>
  <c r="N417" i="178"/>
  <c r="O416" i="178"/>
  <c r="N416" i="178"/>
  <c r="P416" i="178"/>
  <c r="O415" i="178"/>
  <c r="P415" i="178"/>
  <c r="N415" i="178"/>
  <c r="P414" i="178"/>
  <c r="O414" i="178"/>
  <c r="N414" i="178"/>
  <c r="O413" i="178"/>
  <c r="N413" i="178"/>
  <c r="P413" i="178"/>
  <c r="O412" i="178"/>
  <c r="N412" i="178"/>
  <c r="P412" i="178"/>
  <c r="P411" i="178"/>
  <c r="O411" i="178"/>
  <c r="N411" i="178"/>
  <c r="O410" i="178"/>
  <c r="P410" i="178"/>
  <c r="N410" i="178"/>
  <c r="O409" i="178"/>
  <c r="N409" i="178"/>
  <c r="P409" i="178"/>
  <c r="P408" i="178"/>
  <c r="O408" i="178"/>
  <c r="N408" i="178"/>
  <c r="O407" i="178"/>
  <c r="P407" i="178"/>
  <c r="N407" i="178"/>
  <c r="O406" i="178"/>
  <c r="N406" i="178"/>
  <c r="P406" i="178"/>
  <c r="O405" i="178"/>
  <c r="N405" i="178"/>
  <c r="P405" i="178"/>
  <c r="P404" i="178"/>
  <c r="O404" i="178"/>
  <c r="N404" i="178"/>
  <c r="O403" i="178"/>
  <c r="P403" i="178"/>
  <c r="N403" i="178"/>
  <c r="O402" i="178"/>
  <c r="N402" i="178"/>
  <c r="P402" i="178"/>
  <c r="O401" i="178"/>
  <c r="N401" i="178"/>
  <c r="O400" i="178"/>
  <c r="N400" i="178"/>
  <c r="P400" i="178"/>
  <c r="O399" i="178"/>
  <c r="P399" i="178"/>
  <c r="N399" i="178"/>
  <c r="P398" i="178"/>
  <c r="O398" i="178"/>
  <c r="N398" i="178"/>
  <c r="O397" i="178"/>
  <c r="N397" i="178"/>
  <c r="P397" i="178"/>
  <c r="O396" i="178"/>
  <c r="N396" i="178"/>
  <c r="P396" i="178"/>
  <c r="P395" i="178"/>
  <c r="O395" i="178"/>
  <c r="N395" i="178"/>
  <c r="O394" i="178"/>
  <c r="P394" i="178"/>
  <c r="N394" i="178"/>
  <c r="O393" i="178"/>
  <c r="N393" i="178"/>
  <c r="P393" i="178"/>
  <c r="P392" i="178"/>
  <c r="O392" i="178"/>
  <c r="N392" i="178"/>
  <c r="O391" i="178"/>
  <c r="P391" i="178"/>
  <c r="N391" i="178"/>
  <c r="O390" i="178"/>
  <c r="N390" i="178"/>
  <c r="P390" i="178"/>
  <c r="O389" i="178"/>
  <c r="N389" i="178"/>
  <c r="P389" i="178"/>
  <c r="P388" i="178"/>
  <c r="O388" i="178"/>
  <c r="N388" i="178"/>
  <c r="O387" i="178"/>
  <c r="P387" i="178"/>
  <c r="N387" i="178"/>
  <c r="O386" i="178"/>
  <c r="N386" i="178"/>
  <c r="P386" i="178"/>
  <c r="O385" i="178"/>
  <c r="N385" i="178"/>
  <c r="O384" i="178"/>
  <c r="N384" i="178"/>
  <c r="P384" i="178"/>
  <c r="O383" i="178"/>
  <c r="P383" i="178"/>
  <c r="N383" i="178"/>
  <c r="P382" i="178"/>
  <c r="O382" i="178"/>
  <c r="N382" i="178"/>
  <c r="O381" i="178"/>
  <c r="N381" i="178"/>
  <c r="P381" i="178"/>
  <c r="O380" i="178"/>
  <c r="N380" i="178"/>
  <c r="P380" i="178"/>
  <c r="P379" i="178"/>
  <c r="O379" i="178"/>
  <c r="N379" i="178"/>
  <c r="O378" i="178"/>
  <c r="P378" i="178"/>
  <c r="N378" i="178"/>
  <c r="O377" i="178"/>
  <c r="N377" i="178"/>
  <c r="P377" i="178"/>
  <c r="P376" i="178"/>
  <c r="O376" i="178"/>
  <c r="N376" i="178"/>
  <c r="O375" i="178"/>
  <c r="P375" i="178"/>
  <c r="N375" i="178"/>
  <c r="O374" i="178"/>
  <c r="N374" i="178"/>
  <c r="P374" i="178"/>
  <c r="O373" i="178"/>
  <c r="N373" i="178"/>
  <c r="P373" i="178"/>
  <c r="P372" i="178"/>
  <c r="O372" i="178"/>
  <c r="N372" i="178"/>
  <c r="O371" i="178"/>
  <c r="P371" i="178"/>
  <c r="N371" i="178"/>
  <c r="O370" i="178"/>
  <c r="N370" i="178"/>
  <c r="P370" i="178"/>
  <c r="O369" i="178"/>
  <c r="N369" i="178"/>
  <c r="O368" i="178"/>
  <c r="N368" i="178"/>
  <c r="P368" i="178"/>
  <c r="O367" i="178"/>
  <c r="P367" i="178"/>
  <c r="N367" i="178"/>
  <c r="P366" i="178"/>
  <c r="O366" i="178"/>
  <c r="N366" i="178"/>
  <c r="O365" i="178"/>
  <c r="N365" i="178"/>
  <c r="P365" i="178"/>
  <c r="O364" i="178"/>
  <c r="N364" i="178"/>
  <c r="P364" i="178"/>
  <c r="P363" i="178"/>
  <c r="O363" i="178"/>
  <c r="N363" i="178"/>
  <c r="O362" i="178"/>
  <c r="P362" i="178"/>
  <c r="N362" i="178"/>
  <c r="O361" i="178"/>
  <c r="N361" i="178"/>
  <c r="P361" i="178"/>
  <c r="P360" i="178"/>
  <c r="O360" i="178"/>
  <c r="N360" i="178"/>
  <c r="O359" i="178"/>
  <c r="P359" i="178"/>
  <c r="N359" i="178"/>
  <c r="O358" i="178"/>
  <c r="N358" i="178"/>
  <c r="P358" i="178"/>
  <c r="O357" i="178"/>
  <c r="N357" i="178"/>
  <c r="P357" i="178"/>
  <c r="P356" i="178"/>
  <c r="O356" i="178"/>
  <c r="N356" i="178"/>
  <c r="O355" i="178"/>
  <c r="P355" i="178"/>
  <c r="N355" i="178"/>
  <c r="O354" i="178"/>
  <c r="N354" i="178"/>
  <c r="P354" i="178"/>
  <c r="O353" i="178"/>
  <c r="N353" i="178"/>
  <c r="O352" i="178"/>
  <c r="N352" i="178"/>
  <c r="P352" i="178"/>
  <c r="O351" i="178"/>
  <c r="P351" i="178"/>
  <c r="N351" i="178"/>
  <c r="P350" i="178"/>
  <c r="O350" i="178"/>
  <c r="N350" i="178"/>
  <c r="O349" i="178"/>
  <c r="N349" i="178"/>
  <c r="P349" i="178"/>
  <c r="O348" i="178"/>
  <c r="N348" i="178"/>
  <c r="P348" i="178"/>
  <c r="P347" i="178"/>
  <c r="O347" i="178"/>
  <c r="N347" i="178"/>
  <c r="O346" i="178"/>
  <c r="P346" i="178"/>
  <c r="N346" i="178"/>
  <c r="O345" i="178"/>
  <c r="N345" i="178"/>
  <c r="P345" i="178"/>
  <c r="P344" i="178"/>
  <c r="O344" i="178"/>
  <c r="N344" i="178"/>
  <c r="O343" i="178"/>
  <c r="P343" i="178"/>
  <c r="N343" i="178"/>
  <c r="O342" i="178"/>
  <c r="N342" i="178"/>
  <c r="P342" i="178"/>
  <c r="O341" i="178"/>
  <c r="N341" i="178"/>
  <c r="P341" i="178"/>
  <c r="P340" i="178"/>
  <c r="O340" i="178"/>
  <c r="N340" i="178"/>
  <c r="O339" i="178"/>
  <c r="P339" i="178"/>
  <c r="N339" i="178"/>
  <c r="O338" i="178"/>
  <c r="N338" i="178"/>
  <c r="P338" i="178"/>
  <c r="O337" i="178"/>
  <c r="N337" i="178"/>
  <c r="O336" i="178"/>
  <c r="N336" i="178"/>
  <c r="P336" i="178"/>
  <c r="O335" i="178"/>
  <c r="P335" i="178"/>
  <c r="N335" i="178"/>
  <c r="P334" i="178"/>
  <c r="O334" i="178"/>
  <c r="N334" i="178"/>
  <c r="O333" i="178"/>
  <c r="N333" i="178"/>
  <c r="P333" i="178"/>
  <c r="O332" i="178"/>
  <c r="N332" i="178"/>
  <c r="P332" i="178"/>
  <c r="P331" i="178"/>
  <c r="O331" i="178"/>
  <c r="N331" i="178"/>
  <c r="O330" i="178"/>
  <c r="P330" i="178"/>
  <c r="N330" i="178"/>
  <c r="O329" i="178"/>
  <c r="N329" i="178"/>
  <c r="P329" i="178"/>
  <c r="P328" i="178"/>
  <c r="O328" i="178"/>
  <c r="N328" i="178"/>
  <c r="O327" i="178"/>
  <c r="P327" i="178"/>
  <c r="N327" i="178"/>
  <c r="O326" i="178"/>
  <c r="N326" i="178"/>
  <c r="P326" i="178"/>
  <c r="O325" i="178"/>
  <c r="N325" i="178"/>
  <c r="P325" i="178"/>
  <c r="P324" i="178"/>
  <c r="O324" i="178"/>
  <c r="N324" i="178"/>
  <c r="O323" i="178"/>
  <c r="P323" i="178"/>
  <c r="N323" i="178"/>
  <c r="O322" i="178"/>
  <c r="N322" i="178"/>
  <c r="P322" i="178"/>
  <c r="O321" i="178"/>
  <c r="N321" i="178"/>
  <c r="O320" i="178"/>
  <c r="N320" i="178"/>
  <c r="P320" i="178"/>
  <c r="O319" i="178"/>
  <c r="P319" i="178"/>
  <c r="N319" i="178"/>
  <c r="P318" i="178"/>
  <c r="O318" i="178"/>
  <c r="N318" i="178"/>
  <c r="O317" i="178"/>
  <c r="N317" i="178"/>
  <c r="P317" i="178"/>
  <c r="O316" i="178"/>
  <c r="N316" i="178"/>
  <c r="P316" i="178"/>
  <c r="P315" i="178"/>
  <c r="O315" i="178"/>
  <c r="N315" i="178"/>
  <c r="O314" i="178"/>
  <c r="P314" i="178"/>
  <c r="N314" i="178"/>
  <c r="O313" i="178"/>
  <c r="N313" i="178"/>
  <c r="P313" i="178"/>
  <c r="P312" i="178"/>
  <c r="O312" i="178"/>
  <c r="N312" i="178"/>
  <c r="O311" i="178"/>
  <c r="P311" i="178"/>
  <c r="N311" i="178"/>
  <c r="O310" i="178"/>
  <c r="N310" i="178"/>
  <c r="P310" i="178"/>
  <c r="O309" i="178"/>
  <c r="N309" i="178"/>
  <c r="P309" i="178"/>
  <c r="P308" i="178"/>
  <c r="O308" i="178"/>
  <c r="N308" i="178"/>
  <c r="O307" i="178"/>
  <c r="P307" i="178"/>
  <c r="N307" i="178"/>
  <c r="O306" i="178"/>
  <c r="N306" i="178"/>
  <c r="P306" i="178"/>
  <c r="O305" i="178"/>
  <c r="N305" i="178"/>
  <c r="O304" i="178"/>
  <c r="N304" i="178"/>
  <c r="P304" i="178"/>
  <c r="O303" i="178"/>
  <c r="P303" i="178"/>
  <c r="N303" i="178"/>
  <c r="P302" i="178"/>
  <c r="O302" i="178"/>
  <c r="N302" i="178"/>
  <c r="O301" i="178"/>
  <c r="N301" i="178"/>
  <c r="P301" i="178"/>
  <c r="O300" i="178"/>
  <c r="N300" i="178"/>
  <c r="P300" i="178"/>
  <c r="P299" i="178"/>
  <c r="O299" i="178"/>
  <c r="N299" i="178"/>
  <c r="O298" i="178"/>
  <c r="P298" i="178"/>
  <c r="N298" i="178"/>
  <c r="O297" i="178"/>
  <c r="N297" i="178"/>
  <c r="P297" i="178"/>
  <c r="P296" i="178"/>
  <c r="O296" i="178"/>
  <c r="N296" i="178"/>
  <c r="O295" i="178"/>
  <c r="P295" i="178"/>
  <c r="N295" i="178"/>
  <c r="O294" i="178"/>
  <c r="N294" i="178"/>
  <c r="P294" i="178"/>
  <c r="O293" i="178"/>
  <c r="N293" i="178"/>
  <c r="P293" i="178"/>
  <c r="P292" i="178"/>
  <c r="O292" i="178"/>
  <c r="N292" i="178"/>
  <c r="O291" i="178"/>
  <c r="P291" i="178"/>
  <c r="N291" i="178"/>
  <c r="O290" i="178"/>
  <c r="N290" i="178"/>
  <c r="P290" i="178"/>
  <c r="O289" i="178"/>
  <c r="N289" i="178"/>
  <c r="O288" i="178"/>
  <c r="N288" i="178"/>
  <c r="P288" i="178"/>
  <c r="O287" i="178"/>
  <c r="P287" i="178"/>
  <c r="N287" i="178"/>
  <c r="P286" i="178"/>
  <c r="O286" i="178"/>
  <c r="N286" i="178"/>
  <c r="O285" i="178"/>
  <c r="N285" i="178"/>
  <c r="P285" i="178"/>
  <c r="O284" i="178"/>
  <c r="N284" i="178"/>
  <c r="P284" i="178"/>
  <c r="P283" i="178"/>
  <c r="O283" i="178"/>
  <c r="N283" i="178"/>
  <c r="O282" i="178"/>
  <c r="P282" i="178"/>
  <c r="N282" i="178"/>
  <c r="O281" i="178"/>
  <c r="N281" i="178"/>
  <c r="P281" i="178"/>
  <c r="P280" i="178"/>
  <c r="O280" i="178"/>
  <c r="N280" i="178"/>
  <c r="O279" i="178"/>
  <c r="P279" i="178"/>
  <c r="N279" i="178"/>
  <c r="O278" i="178"/>
  <c r="N278" i="178"/>
  <c r="P278" i="178"/>
  <c r="O277" i="178"/>
  <c r="N277" i="178"/>
  <c r="P277" i="178"/>
  <c r="P276" i="178"/>
  <c r="O276" i="178"/>
  <c r="N276" i="178"/>
  <c r="O275" i="178"/>
  <c r="P275" i="178"/>
  <c r="N275" i="178"/>
  <c r="O274" i="178"/>
  <c r="N274" i="178"/>
  <c r="P274" i="178"/>
  <c r="O273" i="178"/>
  <c r="N273" i="178"/>
  <c r="O272" i="178"/>
  <c r="N272" i="178"/>
  <c r="P272" i="178"/>
  <c r="O271" i="178"/>
  <c r="P271" i="178"/>
  <c r="N271" i="178"/>
  <c r="P270" i="178"/>
  <c r="O270" i="178"/>
  <c r="N270" i="178"/>
  <c r="O269" i="178"/>
  <c r="N269" i="178"/>
  <c r="P269" i="178"/>
  <c r="O268" i="178"/>
  <c r="N268" i="178"/>
  <c r="P268" i="178"/>
  <c r="P267" i="178"/>
  <c r="O267" i="178"/>
  <c r="N267" i="178"/>
  <c r="O266" i="178"/>
  <c r="P266" i="178"/>
  <c r="N266" i="178"/>
  <c r="O265" i="178"/>
  <c r="N265" i="178"/>
  <c r="P265" i="178"/>
  <c r="P264" i="178"/>
  <c r="O264" i="178"/>
  <c r="N264" i="178"/>
  <c r="O263" i="178"/>
  <c r="P263" i="178"/>
  <c r="N263" i="178"/>
  <c r="O262" i="178"/>
  <c r="N262" i="178"/>
  <c r="P262" i="178"/>
  <c r="O261" i="178"/>
  <c r="N261" i="178"/>
  <c r="P261" i="178"/>
  <c r="P260" i="178"/>
  <c r="O260" i="178"/>
  <c r="N260" i="178"/>
  <c r="O259" i="178"/>
  <c r="P259" i="178"/>
  <c r="N259" i="178"/>
  <c r="O258" i="178"/>
  <c r="N258" i="178"/>
  <c r="P258" i="178"/>
  <c r="O257" i="178"/>
  <c r="N257" i="178"/>
  <c r="O256" i="178"/>
  <c r="N256" i="178"/>
  <c r="P256" i="178"/>
  <c r="O255" i="178"/>
  <c r="P255" i="178"/>
  <c r="N255" i="178"/>
  <c r="P254" i="178"/>
  <c r="O254" i="178"/>
  <c r="N254" i="178"/>
  <c r="O253" i="178"/>
  <c r="N253" i="178"/>
  <c r="P253" i="178"/>
  <c r="O252" i="178"/>
  <c r="N252" i="178"/>
  <c r="P252" i="178"/>
  <c r="P251" i="178"/>
  <c r="O251" i="178"/>
  <c r="N251" i="178"/>
  <c r="O250" i="178"/>
  <c r="P250" i="178"/>
  <c r="N250" i="178"/>
  <c r="O249" i="178"/>
  <c r="N249" i="178"/>
  <c r="P249" i="178"/>
  <c r="P248" i="178"/>
  <c r="O248" i="178"/>
  <c r="N248" i="178"/>
  <c r="O247" i="178"/>
  <c r="P247" i="178"/>
  <c r="N247" i="178"/>
  <c r="O246" i="178"/>
  <c r="N246" i="178"/>
  <c r="P246" i="178"/>
  <c r="O245" i="178"/>
  <c r="N245" i="178"/>
  <c r="P245" i="178"/>
  <c r="P244" i="178"/>
  <c r="O244" i="178"/>
  <c r="N244" i="178"/>
  <c r="O243" i="178"/>
  <c r="P243" i="178"/>
  <c r="N243" i="178"/>
  <c r="O242" i="178"/>
  <c r="N242" i="178"/>
  <c r="P242" i="178"/>
  <c r="O241" i="178"/>
  <c r="N241" i="178"/>
  <c r="O240" i="178"/>
  <c r="N240" i="178"/>
  <c r="P240" i="178"/>
  <c r="O239" i="178"/>
  <c r="P239" i="178"/>
  <c r="N239" i="178"/>
  <c r="P238" i="178"/>
  <c r="O238" i="178"/>
  <c r="N238" i="178"/>
  <c r="O237" i="178"/>
  <c r="N237" i="178"/>
  <c r="P237" i="178"/>
  <c r="O236" i="178"/>
  <c r="N236" i="178"/>
  <c r="P236" i="178"/>
  <c r="P235" i="178"/>
  <c r="O235" i="178"/>
  <c r="N235" i="178"/>
  <c r="O234" i="178"/>
  <c r="P234" i="178"/>
  <c r="N234" i="178"/>
  <c r="O233" i="178"/>
  <c r="N233" i="178"/>
  <c r="P233" i="178"/>
  <c r="P232" i="178"/>
  <c r="O232" i="178"/>
  <c r="N232" i="178"/>
  <c r="O231" i="178"/>
  <c r="P231" i="178"/>
  <c r="N231" i="178"/>
  <c r="O230" i="178"/>
  <c r="N230" i="178"/>
  <c r="P230" i="178"/>
  <c r="O229" i="178"/>
  <c r="N229" i="178"/>
  <c r="P229" i="178"/>
  <c r="P228" i="178"/>
  <c r="O228" i="178"/>
  <c r="N228" i="178"/>
  <c r="O227" i="178"/>
  <c r="P227" i="178"/>
  <c r="N227" i="178"/>
  <c r="O226" i="178"/>
  <c r="N226" i="178"/>
  <c r="P226" i="178"/>
  <c r="O225" i="178"/>
  <c r="N225" i="178"/>
  <c r="O224" i="178"/>
  <c r="N224" i="178"/>
  <c r="P224" i="178"/>
  <c r="O223" i="178"/>
  <c r="P223" i="178"/>
  <c r="N223" i="178"/>
  <c r="P222" i="178"/>
  <c r="O222" i="178"/>
  <c r="N222" i="178"/>
  <c r="O221" i="178"/>
  <c r="N221" i="178"/>
  <c r="P221" i="178"/>
  <c r="O220" i="178"/>
  <c r="N220" i="178"/>
  <c r="P220" i="178"/>
  <c r="P219" i="178"/>
  <c r="O219" i="178"/>
  <c r="N219" i="178"/>
  <c r="O218" i="178"/>
  <c r="P218" i="178"/>
  <c r="N218" i="178"/>
  <c r="O217" i="178"/>
  <c r="N217" i="178"/>
  <c r="P217" i="178"/>
  <c r="P216" i="178"/>
  <c r="O216" i="178"/>
  <c r="N216" i="178"/>
  <c r="O215" i="178"/>
  <c r="P215" i="178"/>
  <c r="N215" i="178"/>
  <c r="O214" i="178"/>
  <c r="N214" i="178"/>
  <c r="P214" i="178"/>
  <c r="O213" i="178"/>
  <c r="N213" i="178"/>
  <c r="P213" i="178"/>
  <c r="P212" i="178"/>
  <c r="O212" i="178"/>
  <c r="N212" i="178"/>
  <c r="O211" i="178"/>
  <c r="P211" i="178"/>
  <c r="N211" i="178"/>
  <c r="O210" i="178"/>
  <c r="N210" i="178"/>
  <c r="P210" i="178"/>
  <c r="O209" i="178"/>
  <c r="N209" i="178"/>
  <c r="O208" i="178"/>
  <c r="N208" i="178"/>
  <c r="P208" i="178"/>
  <c r="O207" i="178"/>
  <c r="P207" i="178"/>
  <c r="N207" i="178"/>
  <c r="P206" i="178"/>
  <c r="O206" i="178"/>
  <c r="N206" i="178"/>
  <c r="O205" i="178"/>
  <c r="N205" i="178"/>
  <c r="P205" i="178"/>
  <c r="O204" i="178"/>
  <c r="N204" i="178"/>
  <c r="P204" i="178"/>
  <c r="P203" i="178"/>
  <c r="O203" i="178"/>
  <c r="N203" i="178"/>
  <c r="O202" i="178"/>
  <c r="P202" i="178"/>
  <c r="N202" i="178"/>
  <c r="O201" i="178"/>
  <c r="N201" i="178"/>
  <c r="P201" i="178"/>
  <c r="P200" i="178"/>
  <c r="O200" i="178"/>
  <c r="N200" i="178"/>
  <c r="O199" i="178"/>
  <c r="P199" i="178"/>
  <c r="N199" i="178"/>
  <c r="O198" i="178"/>
  <c r="N198" i="178"/>
  <c r="P198" i="178"/>
  <c r="O197" i="178"/>
  <c r="N197" i="178"/>
  <c r="P197" i="178"/>
  <c r="P196" i="178"/>
  <c r="O196" i="178"/>
  <c r="N196" i="178"/>
  <c r="O195" i="178"/>
  <c r="P195" i="178"/>
  <c r="N195" i="178"/>
  <c r="O194" i="178"/>
  <c r="N194" i="178"/>
  <c r="P194" i="178"/>
  <c r="O193" i="178"/>
  <c r="N193" i="178"/>
  <c r="O192" i="178"/>
  <c r="N192" i="178"/>
  <c r="P192" i="178"/>
  <c r="O191" i="178"/>
  <c r="P191" i="178"/>
  <c r="N191" i="178"/>
  <c r="P190" i="178"/>
  <c r="O190" i="178"/>
  <c r="N190" i="178"/>
  <c r="O189" i="178"/>
  <c r="N189" i="178"/>
  <c r="P189" i="178"/>
  <c r="O188" i="178"/>
  <c r="N188" i="178"/>
  <c r="P188" i="178"/>
  <c r="P187" i="178"/>
  <c r="O187" i="178"/>
  <c r="N187" i="178"/>
  <c r="O186" i="178"/>
  <c r="P186" i="178"/>
  <c r="N186" i="178"/>
  <c r="O185" i="178"/>
  <c r="N185" i="178"/>
  <c r="P185" i="178"/>
  <c r="P184" i="178"/>
  <c r="O184" i="178"/>
  <c r="N184" i="178"/>
  <c r="O183" i="178"/>
  <c r="P183" i="178"/>
  <c r="N183" i="178"/>
  <c r="O182" i="178"/>
  <c r="N182" i="178"/>
  <c r="P182" i="178"/>
  <c r="O181" i="178"/>
  <c r="N181" i="178"/>
  <c r="P181" i="178"/>
  <c r="P180" i="178"/>
  <c r="O180" i="178"/>
  <c r="N180" i="178"/>
  <c r="O179" i="178"/>
  <c r="P179" i="178"/>
  <c r="N179" i="178"/>
  <c r="O178" i="178"/>
  <c r="N178" i="178"/>
  <c r="P178" i="178"/>
  <c r="O177" i="178"/>
  <c r="N177" i="178"/>
  <c r="O176" i="178"/>
  <c r="N176" i="178"/>
  <c r="P176" i="178"/>
  <c r="O175" i="178"/>
  <c r="P175" i="178"/>
  <c r="N175" i="178"/>
  <c r="P174" i="178"/>
  <c r="O174" i="178"/>
  <c r="N174" i="178"/>
  <c r="O173" i="178"/>
  <c r="N173" i="178"/>
  <c r="P173" i="178"/>
  <c r="O172" i="178"/>
  <c r="N172" i="178"/>
  <c r="P172" i="178"/>
  <c r="P171" i="178"/>
  <c r="O171" i="178"/>
  <c r="N171" i="178"/>
  <c r="O170" i="178"/>
  <c r="P170" i="178"/>
  <c r="N170" i="178"/>
  <c r="O169" i="178"/>
  <c r="N169" i="178"/>
  <c r="P169" i="178"/>
  <c r="P168" i="178"/>
  <c r="O168" i="178"/>
  <c r="N168" i="178"/>
  <c r="O167" i="178"/>
  <c r="P167" i="178"/>
  <c r="N167" i="178"/>
  <c r="O166" i="178"/>
  <c r="N166" i="178"/>
  <c r="P166" i="178"/>
  <c r="O165" i="178"/>
  <c r="N165" i="178"/>
  <c r="P165" i="178"/>
  <c r="P164" i="178"/>
  <c r="O164" i="178"/>
  <c r="N164" i="178"/>
  <c r="O163" i="178"/>
  <c r="P163" i="178"/>
  <c r="N163" i="178"/>
  <c r="O162" i="178"/>
  <c r="N162" i="178"/>
  <c r="P162" i="178"/>
  <c r="O161" i="178"/>
  <c r="N161" i="178"/>
  <c r="O160" i="178"/>
  <c r="N160" i="178"/>
  <c r="P160" i="178"/>
  <c r="O159" i="178"/>
  <c r="P159" i="178"/>
  <c r="N159" i="178"/>
  <c r="P158" i="178"/>
  <c r="O158" i="178"/>
  <c r="N158" i="178"/>
  <c r="O157" i="178"/>
  <c r="N157" i="178"/>
  <c r="P157" i="178"/>
  <c r="O156" i="178"/>
  <c r="N156" i="178"/>
  <c r="P156" i="178"/>
  <c r="P155" i="178"/>
  <c r="O155" i="178"/>
  <c r="N155" i="178"/>
  <c r="O154" i="178"/>
  <c r="P154" i="178"/>
  <c r="N154" i="178"/>
  <c r="O153" i="178"/>
  <c r="N153" i="178"/>
  <c r="P153" i="178"/>
  <c r="P152" i="178"/>
  <c r="O152" i="178"/>
  <c r="N152" i="178"/>
  <c r="O151" i="178"/>
  <c r="P151" i="178"/>
  <c r="N151" i="178"/>
  <c r="O150" i="178"/>
  <c r="N150" i="178"/>
  <c r="P150" i="178"/>
  <c r="O149" i="178"/>
  <c r="N149" i="178"/>
  <c r="P149" i="178"/>
  <c r="P148" i="178"/>
  <c r="O148" i="178"/>
  <c r="N148" i="178"/>
  <c r="O147" i="178"/>
  <c r="P147" i="178"/>
  <c r="N147" i="178"/>
  <c r="O146" i="178"/>
  <c r="N146" i="178"/>
  <c r="P146" i="178"/>
  <c r="O145" i="178"/>
  <c r="N145" i="178"/>
  <c r="O144" i="178"/>
  <c r="N144" i="178"/>
  <c r="P144" i="178"/>
  <c r="O143" i="178"/>
  <c r="P143" i="178"/>
  <c r="N143" i="178"/>
  <c r="P142" i="178"/>
  <c r="O142" i="178"/>
  <c r="N142" i="178"/>
  <c r="O141" i="178"/>
  <c r="N141" i="178"/>
  <c r="P141" i="178"/>
  <c r="O140" i="178"/>
  <c r="N140" i="178"/>
  <c r="P140" i="178"/>
  <c r="P139" i="178"/>
  <c r="O139" i="178"/>
  <c r="N139" i="178"/>
  <c r="O138" i="178"/>
  <c r="P138" i="178"/>
  <c r="N138" i="178"/>
  <c r="O137" i="178"/>
  <c r="N137" i="178"/>
  <c r="P137" i="178"/>
  <c r="P136" i="178"/>
  <c r="O136" i="178"/>
  <c r="N136" i="178"/>
  <c r="O135" i="178"/>
  <c r="P135" i="178"/>
  <c r="N135" i="178"/>
  <c r="O134" i="178"/>
  <c r="N134" i="178"/>
  <c r="P134" i="178"/>
  <c r="O133" i="178"/>
  <c r="N133" i="178"/>
  <c r="P133" i="178"/>
  <c r="P132" i="178"/>
  <c r="O132" i="178"/>
  <c r="N132" i="178"/>
  <c r="O131" i="178"/>
  <c r="P131" i="178"/>
  <c r="N131" i="178"/>
  <c r="O130" i="178"/>
  <c r="N130" i="178"/>
  <c r="P130" i="178"/>
  <c r="O129" i="178"/>
  <c r="N129" i="178"/>
  <c r="O128" i="178"/>
  <c r="N128" i="178"/>
  <c r="P128" i="178"/>
  <c r="O127" i="178"/>
  <c r="P127" i="178"/>
  <c r="N127" i="178"/>
  <c r="P126" i="178"/>
  <c r="O126" i="178"/>
  <c r="N126" i="178"/>
  <c r="O125" i="178"/>
  <c r="N125" i="178"/>
  <c r="P125" i="178"/>
  <c r="O124" i="178"/>
  <c r="N124" i="178"/>
  <c r="P124" i="178"/>
  <c r="P123" i="178"/>
  <c r="O123" i="178"/>
  <c r="N123" i="178"/>
  <c r="O122" i="178"/>
  <c r="P122" i="178"/>
  <c r="N122" i="178"/>
  <c r="O121" i="178"/>
  <c r="N121" i="178"/>
  <c r="P121" i="178"/>
  <c r="P120" i="178"/>
  <c r="O120" i="178"/>
  <c r="N120" i="178"/>
  <c r="O119" i="178"/>
  <c r="P119" i="178"/>
  <c r="N119" i="178"/>
  <c r="O118" i="178"/>
  <c r="N118" i="178"/>
  <c r="P118" i="178"/>
  <c r="O117" i="178"/>
  <c r="N117" i="178"/>
  <c r="P117" i="178"/>
  <c r="P116" i="178"/>
  <c r="O116" i="178"/>
  <c r="N116" i="178"/>
  <c r="O115" i="178"/>
  <c r="P115" i="178"/>
  <c r="N115" i="178"/>
  <c r="O114" i="178"/>
  <c r="N114" i="178"/>
  <c r="P114" i="178"/>
  <c r="O113" i="178"/>
  <c r="N113" i="178"/>
  <c r="O112" i="178"/>
  <c r="N112" i="178"/>
  <c r="P112" i="178"/>
  <c r="O111" i="178"/>
  <c r="P111" i="178"/>
  <c r="N111" i="178"/>
  <c r="P110" i="178"/>
  <c r="O110" i="178"/>
  <c r="N110" i="178"/>
  <c r="O109" i="178"/>
  <c r="N109" i="178"/>
  <c r="P109" i="178"/>
  <c r="O108" i="178"/>
  <c r="N108" i="178"/>
  <c r="P108" i="178"/>
  <c r="P107" i="178"/>
  <c r="O107" i="178"/>
  <c r="N107" i="178"/>
  <c r="O106" i="178"/>
  <c r="P106" i="178"/>
  <c r="N106" i="178"/>
  <c r="O105" i="178"/>
  <c r="N105" i="178"/>
  <c r="P105" i="178"/>
  <c r="P104" i="178"/>
  <c r="O104" i="178"/>
  <c r="N104" i="178"/>
  <c r="O103" i="178"/>
  <c r="P103" i="178"/>
  <c r="N103" i="178"/>
  <c r="O102" i="178"/>
  <c r="N102" i="178"/>
  <c r="P102" i="178"/>
  <c r="O101" i="178"/>
  <c r="N101" i="178"/>
  <c r="P101" i="178"/>
  <c r="P100" i="178"/>
  <c r="O100" i="178"/>
  <c r="N100" i="178"/>
  <c r="O99" i="178"/>
  <c r="P99" i="178"/>
  <c r="N99" i="178"/>
  <c r="O98" i="178"/>
  <c r="N98" i="178"/>
  <c r="P98" i="178"/>
  <c r="O97" i="178"/>
  <c r="N97" i="178"/>
  <c r="O96" i="178"/>
  <c r="N96" i="178"/>
  <c r="P96" i="178"/>
  <c r="O95" i="178"/>
  <c r="P95" i="178"/>
  <c r="N95" i="178"/>
  <c r="P94" i="178"/>
  <c r="O94" i="178"/>
  <c r="N94" i="178"/>
  <c r="O93" i="178"/>
  <c r="N93" i="178"/>
  <c r="P93" i="178"/>
  <c r="O92" i="178"/>
  <c r="N92" i="178"/>
  <c r="P92" i="178"/>
  <c r="P91" i="178"/>
  <c r="O91" i="178"/>
  <c r="N91" i="178"/>
  <c r="O90" i="178"/>
  <c r="P90" i="178"/>
  <c r="N90" i="178"/>
  <c r="O89" i="178"/>
  <c r="N89" i="178"/>
  <c r="P89" i="178"/>
  <c r="P88" i="178"/>
  <c r="O88" i="178"/>
  <c r="N88" i="178"/>
  <c r="O87" i="178"/>
  <c r="P87" i="178"/>
  <c r="N87" i="178"/>
  <c r="O86" i="178"/>
  <c r="N86" i="178"/>
  <c r="P86" i="178"/>
  <c r="O85" i="178"/>
  <c r="N85" i="178"/>
  <c r="P85" i="178"/>
  <c r="P84" i="178"/>
  <c r="O84" i="178"/>
  <c r="N84" i="178"/>
  <c r="O83" i="178"/>
  <c r="P83" i="178"/>
  <c r="N83" i="178"/>
  <c r="O82" i="178"/>
  <c r="N82" i="178"/>
  <c r="P82" i="178"/>
  <c r="O81" i="178"/>
  <c r="N81" i="178"/>
  <c r="O80" i="178"/>
  <c r="N80" i="178"/>
  <c r="P80" i="178"/>
  <c r="O79" i="178"/>
  <c r="P79" i="178"/>
  <c r="N79" i="178"/>
  <c r="P78" i="178"/>
  <c r="O78" i="178"/>
  <c r="N78" i="178"/>
  <c r="O77" i="178"/>
  <c r="N77" i="178"/>
  <c r="P77" i="178"/>
  <c r="O76" i="178"/>
  <c r="N76" i="178"/>
  <c r="P76" i="178"/>
  <c r="P75" i="178"/>
  <c r="O75" i="178"/>
  <c r="N75" i="178"/>
  <c r="O74" i="178"/>
  <c r="P74" i="178"/>
  <c r="N74" i="178"/>
  <c r="O73" i="178"/>
  <c r="N73" i="178"/>
  <c r="P73" i="178"/>
  <c r="P72" i="178"/>
  <c r="O72" i="178"/>
  <c r="N72" i="178"/>
  <c r="O71" i="178"/>
  <c r="P71" i="178"/>
  <c r="N71" i="178"/>
  <c r="O70" i="178"/>
  <c r="N70" i="178"/>
  <c r="P70" i="178"/>
  <c r="O69" i="178"/>
  <c r="N69" i="178"/>
  <c r="P69" i="178"/>
  <c r="P68" i="178"/>
  <c r="O68" i="178"/>
  <c r="N68" i="178"/>
  <c r="O67" i="178"/>
  <c r="P67" i="178"/>
  <c r="N67" i="178"/>
  <c r="O66" i="178"/>
  <c r="N66" i="178"/>
  <c r="P66" i="178"/>
  <c r="O65" i="178"/>
  <c r="N65" i="178"/>
  <c r="O64" i="178"/>
  <c r="N64" i="178"/>
  <c r="P64" i="178"/>
  <c r="O63" i="178"/>
  <c r="P63" i="178"/>
  <c r="N63" i="178"/>
  <c r="P62" i="178"/>
  <c r="O62" i="178"/>
  <c r="N62" i="178"/>
  <c r="O61" i="178"/>
  <c r="N61" i="178"/>
  <c r="P61" i="178"/>
  <c r="O60" i="178"/>
  <c r="N60" i="178"/>
  <c r="P60" i="178"/>
  <c r="P59" i="178"/>
  <c r="O59" i="178"/>
  <c r="N59" i="178"/>
  <c r="O58" i="178"/>
  <c r="P58" i="178"/>
  <c r="N58" i="178"/>
  <c r="O57" i="178"/>
  <c r="N57" i="178"/>
  <c r="P57" i="178"/>
  <c r="P56" i="178"/>
  <c r="O56" i="178"/>
  <c r="N56" i="178"/>
  <c r="O55" i="178"/>
  <c r="P55" i="178"/>
  <c r="N55" i="178"/>
  <c r="O54" i="178"/>
  <c r="N54" i="178"/>
  <c r="P54" i="178"/>
  <c r="O53" i="178"/>
  <c r="N53" i="178"/>
  <c r="P53" i="178"/>
  <c r="P52" i="178"/>
  <c r="O52" i="178"/>
  <c r="N52" i="178"/>
  <c r="O51" i="178"/>
  <c r="P51" i="178"/>
  <c r="N51" i="178"/>
  <c r="O50" i="178"/>
  <c r="N50" i="178"/>
  <c r="P50" i="178"/>
  <c r="O49" i="178"/>
  <c r="N49" i="178"/>
  <c r="O48" i="178"/>
  <c r="N48" i="178"/>
  <c r="P48" i="178"/>
  <c r="O47" i="178"/>
  <c r="P47" i="178"/>
  <c r="N47" i="178"/>
  <c r="P46" i="178"/>
  <c r="O46" i="178"/>
  <c r="N46" i="178"/>
  <c r="O45" i="178"/>
  <c r="N45" i="178"/>
  <c r="P45" i="178"/>
  <c r="O44" i="178"/>
  <c r="N44" i="178"/>
  <c r="P44" i="178"/>
  <c r="P43" i="178"/>
  <c r="O43" i="178"/>
  <c r="N43" i="178"/>
  <c r="O42" i="178"/>
  <c r="P42" i="178"/>
  <c r="N42" i="178"/>
  <c r="O41" i="178"/>
  <c r="N41" i="178"/>
  <c r="P41" i="178"/>
  <c r="P40" i="178"/>
  <c r="O40" i="178"/>
  <c r="N40" i="178"/>
  <c r="O39" i="178"/>
  <c r="P39" i="178"/>
  <c r="N39" i="178"/>
  <c r="O38" i="178"/>
  <c r="N38" i="178"/>
  <c r="P38" i="178"/>
  <c r="O37" i="178"/>
  <c r="N37" i="178"/>
  <c r="P37" i="178"/>
  <c r="P36" i="178"/>
  <c r="O36" i="178"/>
  <c r="N36" i="178"/>
  <c r="O35" i="178"/>
  <c r="P35" i="178"/>
  <c r="N35" i="178"/>
  <c r="O34" i="178"/>
  <c r="N34" i="178"/>
  <c r="P34" i="178"/>
  <c r="O33" i="178"/>
  <c r="N33" i="178"/>
  <c r="O32" i="178"/>
  <c r="N32" i="178"/>
  <c r="P32" i="178"/>
  <c r="O31" i="178"/>
  <c r="P31" i="178"/>
  <c r="N31" i="178"/>
  <c r="P30" i="178"/>
  <c r="O30" i="178"/>
  <c r="N30" i="178"/>
  <c r="O29" i="178"/>
  <c r="N29" i="178"/>
  <c r="P29" i="178"/>
  <c r="O28" i="178"/>
  <c r="N28" i="178"/>
  <c r="P28" i="178"/>
  <c r="P27" i="178"/>
  <c r="O27" i="178"/>
  <c r="N27" i="178"/>
  <c r="O26" i="178"/>
  <c r="P26" i="178"/>
  <c r="N26" i="178"/>
  <c r="O25" i="178"/>
  <c r="N25" i="178"/>
  <c r="P25" i="178"/>
  <c r="P24" i="178"/>
  <c r="O24" i="178"/>
  <c r="N24" i="178"/>
  <c r="O23" i="178"/>
  <c r="P23" i="178"/>
  <c r="N23" i="178"/>
  <c r="O22" i="178"/>
  <c r="N22" i="178"/>
  <c r="P22" i="178"/>
  <c r="O21" i="178"/>
  <c r="N21" i="178"/>
  <c r="P21" i="178"/>
  <c r="P20" i="178"/>
  <c r="O20" i="178"/>
  <c r="N20" i="178"/>
  <c r="O19" i="178"/>
  <c r="P19" i="178"/>
  <c r="N19" i="178"/>
  <c r="O18" i="178"/>
  <c r="N18" i="178"/>
  <c r="P18" i="178"/>
  <c r="O17" i="178"/>
  <c r="N17" i="178"/>
  <c r="O16" i="178"/>
  <c r="N16" i="178"/>
  <c r="P16" i="178"/>
  <c r="O15" i="178"/>
  <c r="P15" i="178"/>
  <c r="N15" i="178"/>
  <c r="P14" i="178"/>
  <c r="O14" i="178"/>
  <c r="N14" i="178"/>
  <c r="O13" i="178"/>
  <c r="N13" i="178"/>
  <c r="P13" i="178"/>
  <c r="O12" i="178"/>
  <c r="N12" i="178"/>
  <c r="P12" i="178"/>
  <c r="P11" i="178"/>
  <c r="O11" i="178"/>
  <c r="N11" i="178"/>
  <c r="O10" i="178"/>
  <c r="P10" i="178"/>
  <c r="N10" i="178"/>
  <c r="O9" i="178"/>
  <c r="N9" i="178"/>
  <c r="P9" i="178"/>
  <c r="P8" i="178"/>
  <c r="O8" i="178"/>
  <c r="N8" i="178"/>
  <c r="O7" i="178"/>
  <c r="P7" i="178"/>
  <c r="N7" i="178"/>
  <c r="O6" i="178"/>
  <c r="N6" i="178"/>
  <c r="P6" i="178"/>
  <c r="O5" i="178"/>
  <c r="N5" i="178"/>
  <c r="P5" i="178"/>
  <c r="P4" i="178"/>
  <c r="O4" i="178"/>
  <c r="N4" i="178"/>
  <c r="I52" i="177"/>
  <c r="E34" i="177"/>
  <c r="G34" i="177"/>
  <c r="I34" i="177"/>
  <c r="G33" i="177"/>
  <c r="I33" i="177"/>
  <c r="E33" i="177"/>
  <c r="E32" i="177"/>
  <c r="G32" i="177"/>
  <c r="I32" i="177"/>
  <c r="E31" i="177"/>
  <c r="G31" i="177"/>
  <c r="I31" i="177"/>
  <c r="E30" i="177"/>
  <c r="G30" i="177"/>
  <c r="I30" i="177"/>
  <c r="G29" i="177"/>
  <c r="I29" i="177"/>
  <c r="G27" i="177"/>
  <c r="I27" i="177"/>
  <c r="E8" i="177"/>
  <c r="C529" i="176"/>
  <c r="H529" i="176" a="1"/>
  <c r="H529" i="176"/>
  <c r="C526" i="176"/>
  <c r="M524" i="176" a="1"/>
  <c r="M524" i="176"/>
  <c r="C524" i="176"/>
  <c r="G524" i="176" a="1"/>
  <c r="G524" i="176"/>
  <c r="C521" i="176"/>
  <c r="H521" i="176" a="1"/>
  <c r="H521" i="176"/>
  <c r="C518" i="176"/>
  <c r="M514" i="176" a="1"/>
  <c r="M514" i="176"/>
  <c r="L514" i="176" a="1"/>
  <c r="L514" i="176"/>
  <c r="K514" i="176"/>
  <c r="K514" i="176" a="1"/>
  <c r="J514" i="176" a="1"/>
  <c r="J514" i="176"/>
  <c r="I514" i="176" a="1"/>
  <c r="I514" i="176"/>
  <c r="H514" i="176" a="1"/>
  <c r="H514" i="176"/>
  <c r="G514" i="176" a="1"/>
  <c r="G514" i="176"/>
  <c r="F514" i="176" a="1"/>
  <c r="F514" i="176"/>
  <c r="J511" i="176" a="1"/>
  <c r="J511" i="176"/>
  <c r="C511" i="176"/>
  <c r="P511" i="176" a="1"/>
  <c r="P511" i="176"/>
  <c r="P510" i="176" a="1"/>
  <c r="P510" i="176"/>
  <c r="L510" i="176" a="1"/>
  <c r="L510" i="176"/>
  <c r="J510" i="176" a="1"/>
  <c r="J510" i="176"/>
  <c r="F510" i="176"/>
  <c r="C510" i="176"/>
  <c r="F510" i="176" a="1"/>
  <c r="L509" i="176" a="1"/>
  <c r="L509" i="176"/>
  <c r="J509" i="176" a="1"/>
  <c r="J509" i="176"/>
  <c r="F509" i="176" a="1"/>
  <c r="F509" i="176"/>
  <c r="C509" i="176"/>
  <c r="H508" i="176" a="1"/>
  <c r="H508" i="176"/>
  <c r="C508" i="176"/>
  <c r="J507" i="176" a="1"/>
  <c r="J507" i="176"/>
  <c r="C507" i="176"/>
  <c r="P507" i="176" a="1"/>
  <c r="P507" i="176"/>
  <c r="P506" i="176" a="1"/>
  <c r="P506" i="176"/>
  <c r="N10" i="175"/>
  <c r="L506" i="176" a="1"/>
  <c r="L506" i="176"/>
  <c r="J506" i="176" a="1"/>
  <c r="J506" i="176"/>
  <c r="C506" i="176"/>
  <c r="F506" i="176" a="1"/>
  <c r="F506" i="176"/>
  <c r="L505" i="176" a="1"/>
  <c r="L505" i="176"/>
  <c r="J505" i="176" a="1"/>
  <c r="J505" i="176"/>
  <c r="F505" i="176" a="1"/>
  <c r="F505" i="176"/>
  <c r="C505" i="176"/>
  <c r="H504" i="176" a="1"/>
  <c r="H504" i="176"/>
  <c r="C504" i="176"/>
  <c r="J503" i="176" a="1"/>
  <c r="J503" i="176"/>
  <c r="C503" i="176"/>
  <c r="P503" i="176" a="1"/>
  <c r="P503" i="176"/>
  <c r="N7" i="175"/>
  <c r="P502" i="176" a="1"/>
  <c r="P502" i="176"/>
  <c r="N6" i="175"/>
  <c r="L502" i="176" a="1"/>
  <c r="L502" i="176"/>
  <c r="J502" i="176" a="1"/>
  <c r="J502" i="176"/>
  <c r="C502" i="176"/>
  <c r="F502" i="176" a="1"/>
  <c r="F502" i="176"/>
  <c r="L501" i="176" a="1"/>
  <c r="L501" i="176"/>
  <c r="J501" i="176" a="1"/>
  <c r="J501" i="176"/>
  <c r="F501" i="176" a="1"/>
  <c r="F501" i="176"/>
  <c r="C501" i="176"/>
  <c r="C500" i="176"/>
  <c r="H500" i="176" a="1"/>
  <c r="H500" i="176"/>
  <c r="J499" i="176" a="1"/>
  <c r="J499" i="176"/>
  <c r="C499" i="176"/>
  <c r="P499" i="176" a="1"/>
  <c r="P499" i="176"/>
  <c r="P512" i="176"/>
  <c r="D17" i="175"/>
  <c r="W495" i="176"/>
  <c r="V495" i="176"/>
  <c r="U495" i="176"/>
  <c r="E32" i="175"/>
  <c r="G32" i="175"/>
  <c r="T495" i="176"/>
  <c r="S495" i="176"/>
  <c r="R495" i="176"/>
  <c r="M495" i="176"/>
  <c r="L495" i="176"/>
  <c r="K495" i="176"/>
  <c r="J495" i="176"/>
  <c r="I495" i="176"/>
  <c r="H495" i="176"/>
  <c r="G495" i="176"/>
  <c r="F495" i="176"/>
  <c r="O494" i="176"/>
  <c r="P494" i="176"/>
  <c r="N494" i="176"/>
  <c r="O493" i="176"/>
  <c r="N493" i="176"/>
  <c r="P493" i="176"/>
  <c r="O492" i="176"/>
  <c r="N492" i="176"/>
  <c r="O491" i="176"/>
  <c r="N491" i="176"/>
  <c r="P491" i="176"/>
  <c r="O490" i="176"/>
  <c r="P490" i="176"/>
  <c r="N490" i="176"/>
  <c r="P489" i="176"/>
  <c r="O489" i="176"/>
  <c r="N489" i="176"/>
  <c r="O488" i="176"/>
  <c r="N488" i="176"/>
  <c r="P488" i="176"/>
  <c r="O487" i="176"/>
  <c r="N487" i="176"/>
  <c r="P487" i="176"/>
  <c r="P486" i="176"/>
  <c r="O486" i="176"/>
  <c r="N486" i="176"/>
  <c r="O485" i="176"/>
  <c r="P485" i="176"/>
  <c r="N485" i="176"/>
  <c r="O484" i="176"/>
  <c r="N484" i="176"/>
  <c r="P484" i="176"/>
  <c r="P483" i="176"/>
  <c r="O483" i="176"/>
  <c r="N483" i="176"/>
  <c r="O482" i="176"/>
  <c r="P482" i="176"/>
  <c r="N482" i="176"/>
  <c r="O481" i="176"/>
  <c r="N481" i="176"/>
  <c r="P481" i="176"/>
  <c r="O480" i="176"/>
  <c r="N480" i="176"/>
  <c r="P480" i="176"/>
  <c r="P479" i="176"/>
  <c r="O479" i="176"/>
  <c r="N479" i="176"/>
  <c r="O478" i="176"/>
  <c r="P478" i="176"/>
  <c r="N478" i="176"/>
  <c r="O477" i="176"/>
  <c r="N477" i="176"/>
  <c r="P477" i="176"/>
  <c r="O476" i="176"/>
  <c r="N476" i="176"/>
  <c r="O475" i="176"/>
  <c r="N475" i="176"/>
  <c r="P475" i="176"/>
  <c r="O474" i="176"/>
  <c r="P474" i="176"/>
  <c r="N474" i="176"/>
  <c r="P473" i="176"/>
  <c r="O473" i="176"/>
  <c r="N473" i="176"/>
  <c r="O472" i="176"/>
  <c r="N472" i="176"/>
  <c r="P472" i="176"/>
  <c r="O471" i="176"/>
  <c r="N471" i="176"/>
  <c r="P471" i="176"/>
  <c r="P470" i="176"/>
  <c r="O470" i="176"/>
  <c r="N470" i="176"/>
  <c r="O469" i="176"/>
  <c r="P469" i="176"/>
  <c r="N469" i="176"/>
  <c r="O468" i="176"/>
  <c r="N468" i="176"/>
  <c r="P468" i="176"/>
  <c r="P467" i="176"/>
  <c r="O467" i="176"/>
  <c r="N467" i="176"/>
  <c r="O466" i="176"/>
  <c r="P466" i="176"/>
  <c r="N466" i="176"/>
  <c r="O465" i="176"/>
  <c r="N465" i="176"/>
  <c r="P465" i="176"/>
  <c r="O464" i="176"/>
  <c r="N464" i="176"/>
  <c r="P464" i="176"/>
  <c r="P463" i="176"/>
  <c r="O463" i="176"/>
  <c r="N463" i="176"/>
  <c r="O462" i="176"/>
  <c r="P462" i="176"/>
  <c r="N462" i="176"/>
  <c r="O461" i="176"/>
  <c r="N461" i="176"/>
  <c r="P461" i="176"/>
  <c r="O460" i="176"/>
  <c r="N460" i="176"/>
  <c r="O459" i="176"/>
  <c r="N459" i="176"/>
  <c r="P459" i="176"/>
  <c r="O458" i="176"/>
  <c r="P458" i="176"/>
  <c r="N458" i="176"/>
  <c r="P457" i="176"/>
  <c r="O457" i="176"/>
  <c r="N457" i="176"/>
  <c r="O456" i="176"/>
  <c r="N456" i="176"/>
  <c r="P456" i="176"/>
  <c r="O455" i="176"/>
  <c r="N455" i="176"/>
  <c r="P455" i="176"/>
  <c r="P454" i="176"/>
  <c r="O454" i="176"/>
  <c r="N454" i="176"/>
  <c r="O453" i="176"/>
  <c r="P453" i="176"/>
  <c r="N453" i="176"/>
  <c r="O452" i="176"/>
  <c r="N452" i="176"/>
  <c r="P452" i="176"/>
  <c r="P451" i="176"/>
  <c r="O451" i="176"/>
  <c r="N451" i="176"/>
  <c r="O450" i="176"/>
  <c r="P450" i="176"/>
  <c r="N450" i="176"/>
  <c r="O449" i="176"/>
  <c r="N449" i="176"/>
  <c r="P449" i="176"/>
  <c r="O448" i="176"/>
  <c r="N448" i="176"/>
  <c r="P448" i="176"/>
  <c r="P447" i="176"/>
  <c r="O447" i="176"/>
  <c r="N447" i="176"/>
  <c r="O446" i="176"/>
  <c r="P446" i="176"/>
  <c r="N446" i="176"/>
  <c r="O445" i="176"/>
  <c r="N445" i="176"/>
  <c r="P445" i="176"/>
  <c r="O444" i="176"/>
  <c r="N444" i="176"/>
  <c r="O443" i="176"/>
  <c r="N443" i="176"/>
  <c r="P443" i="176"/>
  <c r="O442" i="176"/>
  <c r="P442" i="176"/>
  <c r="N442" i="176"/>
  <c r="P441" i="176"/>
  <c r="O441" i="176"/>
  <c r="N441" i="176"/>
  <c r="O440" i="176"/>
  <c r="N440" i="176"/>
  <c r="P440" i="176"/>
  <c r="O439" i="176"/>
  <c r="N439" i="176"/>
  <c r="P439" i="176"/>
  <c r="P438" i="176"/>
  <c r="O438" i="176"/>
  <c r="N438" i="176"/>
  <c r="O437" i="176"/>
  <c r="P437" i="176"/>
  <c r="N437" i="176"/>
  <c r="O436" i="176"/>
  <c r="N436" i="176"/>
  <c r="P436" i="176"/>
  <c r="P435" i="176"/>
  <c r="O435" i="176"/>
  <c r="N435" i="176"/>
  <c r="O434" i="176"/>
  <c r="P434" i="176"/>
  <c r="N434" i="176"/>
  <c r="O433" i="176"/>
  <c r="N433" i="176"/>
  <c r="P433" i="176"/>
  <c r="O432" i="176"/>
  <c r="N432" i="176"/>
  <c r="P432" i="176"/>
  <c r="P431" i="176"/>
  <c r="O431" i="176"/>
  <c r="N431" i="176"/>
  <c r="O430" i="176"/>
  <c r="P430" i="176"/>
  <c r="N430" i="176"/>
  <c r="O429" i="176"/>
  <c r="N429" i="176"/>
  <c r="P429" i="176"/>
  <c r="O428" i="176"/>
  <c r="N428" i="176"/>
  <c r="O427" i="176"/>
  <c r="N427" i="176"/>
  <c r="P427" i="176"/>
  <c r="O426" i="176"/>
  <c r="P426" i="176"/>
  <c r="N426" i="176"/>
  <c r="P425" i="176"/>
  <c r="O425" i="176"/>
  <c r="N425" i="176"/>
  <c r="O424" i="176"/>
  <c r="N424" i="176"/>
  <c r="P424" i="176"/>
  <c r="O423" i="176"/>
  <c r="N423" i="176"/>
  <c r="P423" i="176"/>
  <c r="P422" i="176"/>
  <c r="O422" i="176"/>
  <c r="N422" i="176"/>
  <c r="O421" i="176"/>
  <c r="P421" i="176"/>
  <c r="N421" i="176"/>
  <c r="O420" i="176"/>
  <c r="N420" i="176"/>
  <c r="P420" i="176"/>
  <c r="P419" i="176"/>
  <c r="O419" i="176"/>
  <c r="N419" i="176"/>
  <c r="O418" i="176"/>
  <c r="P418" i="176"/>
  <c r="N418" i="176"/>
  <c r="O417" i="176"/>
  <c r="N417" i="176"/>
  <c r="P417" i="176"/>
  <c r="O416" i="176"/>
  <c r="N416" i="176"/>
  <c r="P416" i="176"/>
  <c r="P415" i="176"/>
  <c r="O415" i="176"/>
  <c r="N415" i="176"/>
  <c r="O414" i="176"/>
  <c r="P414" i="176"/>
  <c r="N414" i="176"/>
  <c r="O413" i="176"/>
  <c r="N413" i="176"/>
  <c r="P413" i="176"/>
  <c r="O412" i="176"/>
  <c r="N412" i="176"/>
  <c r="O411" i="176"/>
  <c r="N411" i="176"/>
  <c r="P411" i="176"/>
  <c r="O410" i="176"/>
  <c r="P410" i="176"/>
  <c r="N410" i="176"/>
  <c r="P409" i="176"/>
  <c r="O409" i="176"/>
  <c r="N409" i="176"/>
  <c r="O408" i="176"/>
  <c r="N408" i="176"/>
  <c r="P408" i="176"/>
  <c r="O407" i="176"/>
  <c r="N407" i="176"/>
  <c r="P407" i="176"/>
  <c r="P406" i="176"/>
  <c r="O406" i="176"/>
  <c r="N406" i="176"/>
  <c r="O405" i="176"/>
  <c r="P405" i="176"/>
  <c r="N405" i="176"/>
  <c r="O404" i="176"/>
  <c r="N404" i="176"/>
  <c r="P404" i="176"/>
  <c r="P403" i="176"/>
  <c r="O403" i="176"/>
  <c r="N403" i="176"/>
  <c r="O402" i="176"/>
  <c r="P402" i="176"/>
  <c r="N402" i="176"/>
  <c r="O401" i="176"/>
  <c r="N401" i="176"/>
  <c r="P401" i="176"/>
  <c r="O400" i="176"/>
  <c r="N400" i="176"/>
  <c r="P400" i="176"/>
  <c r="P399" i="176"/>
  <c r="O399" i="176"/>
  <c r="N399" i="176"/>
  <c r="O398" i="176"/>
  <c r="P398" i="176"/>
  <c r="N398" i="176"/>
  <c r="O397" i="176"/>
  <c r="N397" i="176"/>
  <c r="P397" i="176"/>
  <c r="O396" i="176"/>
  <c r="N396" i="176"/>
  <c r="O395" i="176"/>
  <c r="N395" i="176"/>
  <c r="P395" i="176"/>
  <c r="O394" i="176"/>
  <c r="P394" i="176"/>
  <c r="N394" i="176"/>
  <c r="P393" i="176"/>
  <c r="O393" i="176"/>
  <c r="N393" i="176"/>
  <c r="O392" i="176"/>
  <c r="N392" i="176"/>
  <c r="P392" i="176"/>
  <c r="O391" i="176"/>
  <c r="N391" i="176"/>
  <c r="P391" i="176"/>
  <c r="P390" i="176"/>
  <c r="O390" i="176"/>
  <c r="N390" i="176"/>
  <c r="O389" i="176"/>
  <c r="P389" i="176"/>
  <c r="N389" i="176"/>
  <c r="O388" i="176"/>
  <c r="N388" i="176"/>
  <c r="P388" i="176"/>
  <c r="P387" i="176"/>
  <c r="O387" i="176"/>
  <c r="N387" i="176"/>
  <c r="O386" i="176"/>
  <c r="P386" i="176"/>
  <c r="N386" i="176"/>
  <c r="O385" i="176"/>
  <c r="N385" i="176"/>
  <c r="P385" i="176"/>
  <c r="O384" i="176"/>
  <c r="N384" i="176"/>
  <c r="P384" i="176"/>
  <c r="P383" i="176"/>
  <c r="O383" i="176"/>
  <c r="N383" i="176"/>
  <c r="O382" i="176"/>
  <c r="P382" i="176"/>
  <c r="N382" i="176"/>
  <c r="O381" i="176"/>
  <c r="N381" i="176"/>
  <c r="P381" i="176"/>
  <c r="O380" i="176"/>
  <c r="N380" i="176"/>
  <c r="O379" i="176"/>
  <c r="N379" i="176"/>
  <c r="P379" i="176"/>
  <c r="O378" i="176"/>
  <c r="P378" i="176"/>
  <c r="N378" i="176"/>
  <c r="P377" i="176"/>
  <c r="O377" i="176"/>
  <c r="N377" i="176"/>
  <c r="O376" i="176"/>
  <c r="N376" i="176"/>
  <c r="P376" i="176"/>
  <c r="O375" i="176"/>
  <c r="N375" i="176"/>
  <c r="P375" i="176"/>
  <c r="P374" i="176"/>
  <c r="O374" i="176"/>
  <c r="N374" i="176"/>
  <c r="O373" i="176"/>
  <c r="P373" i="176"/>
  <c r="N373" i="176"/>
  <c r="O372" i="176"/>
  <c r="N372" i="176"/>
  <c r="P372" i="176"/>
  <c r="P371" i="176"/>
  <c r="O371" i="176"/>
  <c r="N371" i="176"/>
  <c r="O370" i="176"/>
  <c r="P370" i="176"/>
  <c r="N370" i="176"/>
  <c r="O369" i="176"/>
  <c r="N369" i="176"/>
  <c r="P369" i="176"/>
  <c r="O368" i="176"/>
  <c r="N368" i="176"/>
  <c r="P368" i="176"/>
  <c r="P367" i="176"/>
  <c r="O367" i="176"/>
  <c r="N367" i="176"/>
  <c r="O366" i="176"/>
  <c r="P366" i="176"/>
  <c r="N366" i="176"/>
  <c r="O365" i="176"/>
  <c r="N365" i="176"/>
  <c r="P365" i="176"/>
  <c r="O364" i="176"/>
  <c r="N364" i="176"/>
  <c r="O363" i="176"/>
  <c r="N363" i="176"/>
  <c r="P363" i="176"/>
  <c r="O362" i="176"/>
  <c r="P362" i="176"/>
  <c r="N362" i="176"/>
  <c r="P361" i="176"/>
  <c r="O361" i="176"/>
  <c r="N361" i="176"/>
  <c r="O360" i="176"/>
  <c r="N360" i="176"/>
  <c r="P360" i="176"/>
  <c r="O359" i="176"/>
  <c r="N359" i="176"/>
  <c r="P359" i="176"/>
  <c r="P358" i="176"/>
  <c r="O358" i="176"/>
  <c r="N358" i="176"/>
  <c r="O357" i="176"/>
  <c r="P357" i="176"/>
  <c r="N357" i="176"/>
  <c r="O356" i="176"/>
  <c r="N356" i="176"/>
  <c r="P356" i="176"/>
  <c r="P355" i="176"/>
  <c r="O355" i="176"/>
  <c r="N355" i="176"/>
  <c r="O354" i="176"/>
  <c r="P354" i="176"/>
  <c r="N354" i="176"/>
  <c r="O353" i="176"/>
  <c r="N353" i="176"/>
  <c r="P353" i="176"/>
  <c r="O352" i="176"/>
  <c r="N352" i="176"/>
  <c r="P352" i="176"/>
  <c r="P351" i="176"/>
  <c r="O351" i="176"/>
  <c r="N351" i="176"/>
  <c r="O350" i="176"/>
  <c r="P350" i="176"/>
  <c r="N350" i="176"/>
  <c r="O349" i="176"/>
  <c r="N349" i="176"/>
  <c r="P349" i="176"/>
  <c r="O348" i="176"/>
  <c r="N348" i="176"/>
  <c r="O347" i="176"/>
  <c r="N347" i="176"/>
  <c r="P347" i="176"/>
  <c r="O346" i="176"/>
  <c r="P346" i="176"/>
  <c r="N346" i="176"/>
  <c r="P345" i="176"/>
  <c r="O345" i="176"/>
  <c r="N345" i="176"/>
  <c r="O344" i="176"/>
  <c r="N344" i="176"/>
  <c r="P344" i="176"/>
  <c r="O343" i="176"/>
  <c r="N343" i="176"/>
  <c r="P343" i="176"/>
  <c r="P342" i="176"/>
  <c r="O342" i="176"/>
  <c r="N342" i="176"/>
  <c r="O341" i="176"/>
  <c r="P341" i="176"/>
  <c r="N341" i="176"/>
  <c r="O340" i="176"/>
  <c r="N340" i="176"/>
  <c r="P340" i="176"/>
  <c r="P339" i="176"/>
  <c r="O339" i="176"/>
  <c r="N339" i="176"/>
  <c r="O338" i="176"/>
  <c r="P338" i="176"/>
  <c r="N338" i="176"/>
  <c r="O337" i="176"/>
  <c r="N337" i="176"/>
  <c r="P337" i="176"/>
  <c r="O336" i="176"/>
  <c r="N336" i="176"/>
  <c r="P336" i="176"/>
  <c r="P335" i="176"/>
  <c r="O335" i="176"/>
  <c r="N335" i="176"/>
  <c r="O334" i="176"/>
  <c r="P334" i="176"/>
  <c r="N334" i="176"/>
  <c r="O333" i="176"/>
  <c r="N333" i="176"/>
  <c r="P333" i="176"/>
  <c r="O332" i="176"/>
  <c r="N332" i="176"/>
  <c r="O331" i="176"/>
  <c r="N331" i="176"/>
  <c r="P331" i="176"/>
  <c r="O330" i="176"/>
  <c r="P330" i="176"/>
  <c r="N330" i="176"/>
  <c r="P329" i="176"/>
  <c r="O329" i="176"/>
  <c r="N329" i="176"/>
  <c r="O328" i="176"/>
  <c r="N328" i="176"/>
  <c r="P328" i="176"/>
  <c r="O327" i="176"/>
  <c r="N327" i="176"/>
  <c r="P327" i="176"/>
  <c r="P326" i="176"/>
  <c r="O326" i="176"/>
  <c r="N326" i="176"/>
  <c r="O325" i="176"/>
  <c r="P325" i="176"/>
  <c r="N325" i="176"/>
  <c r="O324" i="176"/>
  <c r="N324" i="176"/>
  <c r="P324" i="176"/>
  <c r="P323" i="176"/>
  <c r="O323" i="176"/>
  <c r="N323" i="176"/>
  <c r="O322" i="176"/>
  <c r="P322" i="176"/>
  <c r="N322" i="176"/>
  <c r="O321" i="176"/>
  <c r="N321" i="176"/>
  <c r="P321" i="176"/>
  <c r="O320" i="176"/>
  <c r="N320" i="176"/>
  <c r="P320" i="176"/>
  <c r="P319" i="176"/>
  <c r="O319" i="176"/>
  <c r="N319" i="176"/>
  <c r="O318" i="176"/>
  <c r="P318" i="176"/>
  <c r="N318" i="176"/>
  <c r="O317" i="176"/>
  <c r="N317" i="176"/>
  <c r="P317" i="176"/>
  <c r="O316" i="176"/>
  <c r="N316" i="176"/>
  <c r="O315" i="176"/>
  <c r="N315" i="176"/>
  <c r="P315" i="176"/>
  <c r="O314" i="176"/>
  <c r="P314" i="176"/>
  <c r="N314" i="176"/>
  <c r="P313" i="176"/>
  <c r="O313" i="176"/>
  <c r="N313" i="176"/>
  <c r="O312" i="176"/>
  <c r="N312" i="176"/>
  <c r="P312" i="176"/>
  <c r="O311" i="176"/>
  <c r="N311" i="176"/>
  <c r="P311" i="176"/>
  <c r="P310" i="176"/>
  <c r="O310" i="176"/>
  <c r="N310" i="176"/>
  <c r="O309" i="176"/>
  <c r="P309" i="176"/>
  <c r="N309" i="176"/>
  <c r="O308" i="176"/>
  <c r="N308" i="176"/>
  <c r="P308" i="176"/>
  <c r="P307" i="176"/>
  <c r="O307" i="176"/>
  <c r="N307" i="176"/>
  <c r="O306" i="176"/>
  <c r="P306" i="176"/>
  <c r="N306" i="176"/>
  <c r="O305" i="176"/>
  <c r="N305" i="176"/>
  <c r="P305" i="176"/>
  <c r="O304" i="176"/>
  <c r="N304" i="176"/>
  <c r="P304" i="176"/>
  <c r="P303" i="176"/>
  <c r="O303" i="176"/>
  <c r="N303" i="176"/>
  <c r="O302" i="176"/>
  <c r="P302" i="176"/>
  <c r="N302" i="176"/>
  <c r="O301" i="176"/>
  <c r="N301" i="176"/>
  <c r="P301" i="176"/>
  <c r="O300" i="176"/>
  <c r="N300" i="176"/>
  <c r="O299" i="176"/>
  <c r="N299" i="176"/>
  <c r="P299" i="176"/>
  <c r="O298" i="176"/>
  <c r="P298" i="176"/>
  <c r="N298" i="176"/>
  <c r="P297" i="176"/>
  <c r="O297" i="176"/>
  <c r="N297" i="176"/>
  <c r="O296" i="176"/>
  <c r="N296" i="176"/>
  <c r="P296" i="176"/>
  <c r="O295" i="176"/>
  <c r="N295" i="176"/>
  <c r="P295" i="176"/>
  <c r="P294" i="176"/>
  <c r="O294" i="176"/>
  <c r="N294" i="176"/>
  <c r="O293" i="176"/>
  <c r="P293" i="176"/>
  <c r="N293" i="176"/>
  <c r="O292" i="176"/>
  <c r="N292" i="176"/>
  <c r="P292" i="176"/>
  <c r="P291" i="176"/>
  <c r="O291" i="176"/>
  <c r="N291" i="176"/>
  <c r="O290" i="176"/>
  <c r="P290" i="176"/>
  <c r="N290" i="176"/>
  <c r="O289" i="176"/>
  <c r="N289" i="176"/>
  <c r="P289" i="176"/>
  <c r="O288" i="176"/>
  <c r="N288" i="176"/>
  <c r="P288" i="176"/>
  <c r="P287" i="176"/>
  <c r="O287" i="176"/>
  <c r="N287" i="176"/>
  <c r="O286" i="176"/>
  <c r="P286" i="176"/>
  <c r="N286" i="176"/>
  <c r="O285" i="176"/>
  <c r="N285" i="176"/>
  <c r="P285" i="176"/>
  <c r="O284" i="176"/>
  <c r="N284" i="176"/>
  <c r="O283" i="176"/>
  <c r="N283" i="176"/>
  <c r="P283" i="176"/>
  <c r="O282" i="176"/>
  <c r="P282" i="176"/>
  <c r="N282" i="176"/>
  <c r="P281" i="176"/>
  <c r="O281" i="176"/>
  <c r="N281" i="176"/>
  <c r="O280" i="176"/>
  <c r="N280" i="176"/>
  <c r="P280" i="176"/>
  <c r="O279" i="176"/>
  <c r="N279" i="176"/>
  <c r="P279" i="176"/>
  <c r="P278" i="176"/>
  <c r="O278" i="176"/>
  <c r="N278" i="176"/>
  <c r="O277" i="176"/>
  <c r="P277" i="176"/>
  <c r="N277" i="176"/>
  <c r="O276" i="176"/>
  <c r="N276" i="176"/>
  <c r="P276" i="176"/>
  <c r="P275" i="176"/>
  <c r="O275" i="176"/>
  <c r="N275" i="176"/>
  <c r="O274" i="176"/>
  <c r="P274" i="176"/>
  <c r="N274" i="176"/>
  <c r="O273" i="176"/>
  <c r="N273" i="176"/>
  <c r="P273" i="176"/>
  <c r="O272" i="176"/>
  <c r="N272" i="176"/>
  <c r="P272" i="176"/>
  <c r="P271" i="176"/>
  <c r="O271" i="176"/>
  <c r="N271" i="176"/>
  <c r="O270" i="176"/>
  <c r="P270" i="176"/>
  <c r="N270" i="176"/>
  <c r="O269" i="176"/>
  <c r="N269" i="176"/>
  <c r="P269" i="176"/>
  <c r="O268" i="176"/>
  <c r="N268" i="176"/>
  <c r="O267" i="176"/>
  <c r="N267" i="176"/>
  <c r="P267" i="176"/>
  <c r="O266" i="176"/>
  <c r="P266" i="176"/>
  <c r="N266" i="176"/>
  <c r="P265" i="176"/>
  <c r="O265" i="176"/>
  <c r="N265" i="176"/>
  <c r="O264" i="176"/>
  <c r="N264" i="176"/>
  <c r="P264" i="176"/>
  <c r="O263" i="176"/>
  <c r="N263" i="176"/>
  <c r="P263" i="176"/>
  <c r="P262" i="176"/>
  <c r="O262" i="176"/>
  <c r="N262" i="176"/>
  <c r="O261" i="176"/>
  <c r="P261" i="176"/>
  <c r="N261" i="176"/>
  <c r="O260" i="176"/>
  <c r="N260" i="176"/>
  <c r="P260" i="176"/>
  <c r="P259" i="176"/>
  <c r="O259" i="176"/>
  <c r="N259" i="176"/>
  <c r="O258" i="176"/>
  <c r="P258" i="176"/>
  <c r="N258" i="176"/>
  <c r="O257" i="176"/>
  <c r="N257" i="176"/>
  <c r="P257" i="176"/>
  <c r="O256" i="176"/>
  <c r="N256" i="176"/>
  <c r="P256" i="176"/>
  <c r="P255" i="176"/>
  <c r="O255" i="176"/>
  <c r="N255" i="176"/>
  <c r="O254" i="176"/>
  <c r="P254" i="176"/>
  <c r="N254" i="176"/>
  <c r="O253" i="176"/>
  <c r="N253" i="176"/>
  <c r="P253" i="176"/>
  <c r="O252" i="176"/>
  <c r="N252" i="176"/>
  <c r="O251" i="176"/>
  <c r="N251" i="176"/>
  <c r="P251" i="176"/>
  <c r="O250" i="176"/>
  <c r="P250" i="176"/>
  <c r="N250" i="176"/>
  <c r="P249" i="176"/>
  <c r="O249" i="176"/>
  <c r="N249" i="176"/>
  <c r="O248" i="176"/>
  <c r="N248" i="176"/>
  <c r="P248" i="176"/>
  <c r="O247" i="176"/>
  <c r="N247" i="176"/>
  <c r="P247" i="176"/>
  <c r="P246" i="176"/>
  <c r="O246" i="176"/>
  <c r="N246" i="176"/>
  <c r="O245" i="176"/>
  <c r="P245" i="176"/>
  <c r="N245" i="176"/>
  <c r="O244" i="176"/>
  <c r="N244" i="176"/>
  <c r="P244" i="176"/>
  <c r="P243" i="176"/>
  <c r="O243" i="176"/>
  <c r="N243" i="176"/>
  <c r="O242" i="176"/>
  <c r="P242" i="176"/>
  <c r="N242" i="176"/>
  <c r="O241" i="176"/>
  <c r="N241" i="176"/>
  <c r="P241" i="176"/>
  <c r="O240" i="176"/>
  <c r="N240" i="176"/>
  <c r="P240" i="176"/>
  <c r="P239" i="176"/>
  <c r="O239" i="176"/>
  <c r="N239" i="176"/>
  <c r="O238" i="176"/>
  <c r="P238" i="176"/>
  <c r="N238" i="176"/>
  <c r="O237" i="176"/>
  <c r="N237" i="176"/>
  <c r="P237" i="176"/>
  <c r="O236" i="176"/>
  <c r="N236" i="176"/>
  <c r="O235" i="176"/>
  <c r="N235" i="176"/>
  <c r="P235" i="176"/>
  <c r="O234" i="176"/>
  <c r="P234" i="176"/>
  <c r="N234" i="176"/>
  <c r="P233" i="176"/>
  <c r="O233" i="176"/>
  <c r="N233" i="176"/>
  <c r="O232" i="176"/>
  <c r="N232" i="176"/>
  <c r="P232" i="176"/>
  <c r="O231" i="176"/>
  <c r="N231" i="176"/>
  <c r="P231" i="176"/>
  <c r="P230" i="176"/>
  <c r="O230" i="176"/>
  <c r="N230" i="176"/>
  <c r="O229" i="176"/>
  <c r="P229" i="176"/>
  <c r="N229" i="176"/>
  <c r="O228" i="176"/>
  <c r="N228" i="176"/>
  <c r="P228" i="176"/>
  <c r="P227" i="176"/>
  <c r="O227" i="176"/>
  <c r="N227" i="176"/>
  <c r="O226" i="176"/>
  <c r="P226" i="176"/>
  <c r="N226" i="176"/>
  <c r="O225" i="176"/>
  <c r="N225" i="176"/>
  <c r="P225" i="176"/>
  <c r="O224" i="176"/>
  <c r="N224" i="176"/>
  <c r="P224" i="176"/>
  <c r="P223" i="176"/>
  <c r="O223" i="176"/>
  <c r="N223" i="176"/>
  <c r="O222" i="176"/>
  <c r="P222" i="176"/>
  <c r="N222" i="176"/>
  <c r="O221" i="176"/>
  <c r="N221" i="176"/>
  <c r="P221" i="176"/>
  <c r="O220" i="176"/>
  <c r="N220" i="176"/>
  <c r="O219" i="176"/>
  <c r="N219" i="176"/>
  <c r="P219" i="176"/>
  <c r="O218" i="176"/>
  <c r="P218" i="176"/>
  <c r="N218" i="176"/>
  <c r="P217" i="176"/>
  <c r="O217" i="176"/>
  <c r="N217" i="176"/>
  <c r="O216" i="176"/>
  <c r="N216" i="176"/>
  <c r="P216" i="176"/>
  <c r="O215" i="176"/>
  <c r="N215" i="176"/>
  <c r="P215" i="176"/>
  <c r="P214" i="176"/>
  <c r="O214" i="176"/>
  <c r="N214" i="176"/>
  <c r="O213" i="176"/>
  <c r="P213" i="176"/>
  <c r="N213" i="176"/>
  <c r="O212" i="176"/>
  <c r="N212" i="176"/>
  <c r="P212" i="176"/>
  <c r="P211" i="176"/>
  <c r="O211" i="176"/>
  <c r="N211" i="176"/>
  <c r="O210" i="176"/>
  <c r="P210" i="176"/>
  <c r="N210" i="176"/>
  <c r="O209" i="176"/>
  <c r="N209" i="176"/>
  <c r="P209" i="176"/>
  <c r="O208" i="176"/>
  <c r="N208" i="176"/>
  <c r="P208" i="176"/>
  <c r="P207" i="176"/>
  <c r="O207" i="176"/>
  <c r="N207" i="176"/>
  <c r="O206" i="176"/>
  <c r="P206" i="176"/>
  <c r="N206" i="176"/>
  <c r="O205" i="176"/>
  <c r="N205" i="176"/>
  <c r="P205" i="176"/>
  <c r="O204" i="176"/>
  <c r="N204" i="176"/>
  <c r="O203" i="176"/>
  <c r="N203" i="176"/>
  <c r="P203" i="176"/>
  <c r="O202" i="176"/>
  <c r="P202" i="176"/>
  <c r="N202" i="176"/>
  <c r="P201" i="176"/>
  <c r="O201" i="176"/>
  <c r="N201" i="176"/>
  <c r="O200" i="176"/>
  <c r="N200" i="176"/>
  <c r="P200" i="176"/>
  <c r="O199" i="176"/>
  <c r="N199" i="176"/>
  <c r="P199" i="176"/>
  <c r="P198" i="176"/>
  <c r="O198" i="176"/>
  <c r="N198" i="176"/>
  <c r="O197" i="176"/>
  <c r="P197" i="176"/>
  <c r="N197" i="176"/>
  <c r="O196" i="176"/>
  <c r="N196" i="176"/>
  <c r="P196" i="176"/>
  <c r="P195" i="176"/>
  <c r="O195" i="176"/>
  <c r="N195" i="176"/>
  <c r="O194" i="176"/>
  <c r="P194" i="176"/>
  <c r="N194" i="176"/>
  <c r="O193" i="176"/>
  <c r="N193" i="176"/>
  <c r="P193" i="176"/>
  <c r="O192" i="176"/>
  <c r="N192" i="176"/>
  <c r="P192" i="176"/>
  <c r="P191" i="176"/>
  <c r="O191" i="176"/>
  <c r="N191" i="176"/>
  <c r="O190" i="176"/>
  <c r="P190" i="176"/>
  <c r="N190" i="176"/>
  <c r="O189" i="176"/>
  <c r="N189" i="176"/>
  <c r="P189" i="176"/>
  <c r="O188" i="176"/>
  <c r="N188" i="176"/>
  <c r="O187" i="176"/>
  <c r="N187" i="176"/>
  <c r="P187" i="176"/>
  <c r="O186" i="176"/>
  <c r="P186" i="176"/>
  <c r="N186" i="176"/>
  <c r="P185" i="176"/>
  <c r="O185" i="176"/>
  <c r="N185" i="176"/>
  <c r="O184" i="176"/>
  <c r="N184" i="176"/>
  <c r="P184" i="176"/>
  <c r="O183" i="176"/>
  <c r="N183" i="176"/>
  <c r="P183" i="176"/>
  <c r="P182" i="176"/>
  <c r="O182" i="176"/>
  <c r="N182" i="176"/>
  <c r="O181" i="176"/>
  <c r="P181" i="176"/>
  <c r="N181" i="176"/>
  <c r="O180" i="176"/>
  <c r="N180" i="176"/>
  <c r="P180" i="176"/>
  <c r="P179" i="176"/>
  <c r="O179" i="176"/>
  <c r="N179" i="176"/>
  <c r="O178" i="176"/>
  <c r="P178" i="176"/>
  <c r="N178" i="176"/>
  <c r="O177" i="176"/>
  <c r="N177" i="176"/>
  <c r="P177" i="176"/>
  <c r="O176" i="176"/>
  <c r="N176" i="176"/>
  <c r="P176" i="176"/>
  <c r="P175" i="176"/>
  <c r="O175" i="176"/>
  <c r="N175" i="176"/>
  <c r="O174" i="176"/>
  <c r="P174" i="176"/>
  <c r="N174" i="176"/>
  <c r="O173" i="176"/>
  <c r="N173" i="176"/>
  <c r="P173" i="176"/>
  <c r="O172" i="176"/>
  <c r="N172" i="176"/>
  <c r="O171" i="176"/>
  <c r="N171" i="176"/>
  <c r="P171" i="176"/>
  <c r="O170" i="176"/>
  <c r="P170" i="176"/>
  <c r="N170" i="176"/>
  <c r="P169" i="176"/>
  <c r="O169" i="176"/>
  <c r="N169" i="176"/>
  <c r="O168" i="176"/>
  <c r="N168" i="176"/>
  <c r="P168" i="176"/>
  <c r="O167" i="176"/>
  <c r="N167" i="176"/>
  <c r="P167" i="176"/>
  <c r="P166" i="176"/>
  <c r="O166" i="176"/>
  <c r="N166" i="176"/>
  <c r="O165" i="176"/>
  <c r="P165" i="176"/>
  <c r="N165" i="176"/>
  <c r="O164" i="176"/>
  <c r="N164" i="176"/>
  <c r="P164" i="176"/>
  <c r="P163" i="176"/>
  <c r="O163" i="176"/>
  <c r="N163" i="176"/>
  <c r="O162" i="176"/>
  <c r="P162" i="176"/>
  <c r="N162" i="176"/>
  <c r="O161" i="176"/>
  <c r="N161" i="176"/>
  <c r="P161" i="176"/>
  <c r="O160" i="176"/>
  <c r="N160" i="176"/>
  <c r="P160" i="176"/>
  <c r="P159" i="176"/>
  <c r="O159" i="176"/>
  <c r="N159" i="176"/>
  <c r="O158" i="176"/>
  <c r="P158" i="176"/>
  <c r="N158" i="176"/>
  <c r="O157" i="176"/>
  <c r="N157" i="176"/>
  <c r="P157" i="176"/>
  <c r="O156" i="176"/>
  <c r="N156" i="176"/>
  <c r="O155" i="176"/>
  <c r="N155" i="176"/>
  <c r="P155" i="176"/>
  <c r="O154" i="176"/>
  <c r="P154" i="176"/>
  <c r="N154" i="176"/>
  <c r="P153" i="176"/>
  <c r="O153" i="176"/>
  <c r="N153" i="176"/>
  <c r="O152" i="176"/>
  <c r="N152" i="176"/>
  <c r="P152" i="176"/>
  <c r="O151" i="176"/>
  <c r="N151" i="176"/>
  <c r="P151" i="176"/>
  <c r="P150" i="176"/>
  <c r="O150" i="176"/>
  <c r="N150" i="176"/>
  <c r="O149" i="176"/>
  <c r="P149" i="176"/>
  <c r="N149" i="176"/>
  <c r="O148" i="176"/>
  <c r="N148" i="176"/>
  <c r="P148" i="176"/>
  <c r="P147" i="176"/>
  <c r="O147" i="176"/>
  <c r="N147" i="176"/>
  <c r="O146" i="176"/>
  <c r="P146" i="176"/>
  <c r="N146" i="176"/>
  <c r="O145" i="176"/>
  <c r="N145" i="176"/>
  <c r="P145" i="176"/>
  <c r="O144" i="176"/>
  <c r="N144" i="176"/>
  <c r="P144" i="176"/>
  <c r="P143" i="176"/>
  <c r="O143" i="176"/>
  <c r="N143" i="176"/>
  <c r="O142" i="176"/>
  <c r="P142" i="176"/>
  <c r="N142" i="176"/>
  <c r="O141" i="176"/>
  <c r="N141" i="176"/>
  <c r="P141" i="176"/>
  <c r="O140" i="176"/>
  <c r="N140" i="176"/>
  <c r="O139" i="176"/>
  <c r="N139" i="176"/>
  <c r="P139" i="176"/>
  <c r="O138" i="176"/>
  <c r="P138" i="176"/>
  <c r="N138" i="176"/>
  <c r="P137" i="176"/>
  <c r="O137" i="176"/>
  <c r="N137" i="176"/>
  <c r="O136" i="176"/>
  <c r="N136" i="176"/>
  <c r="P136" i="176"/>
  <c r="O135" i="176"/>
  <c r="N135" i="176"/>
  <c r="P135" i="176"/>
  <c r="P134" i="176"/>
  <c r="O134" i="176"/>
  <c r="N134" i="176"/>
  <c r="O133" i="176"/>
  <c r="P133" i="176"/>
  <c r="N133" i="176"/>
  <c r="O132" i="176"/>
  <c r="N132" i="176"/>
  <c r="P132" i="176"/>
  <c r="P131" i="176"/>
  <c r="O131" i="176"/>
  <c r="N131" i="176"/>
  <c r="O130" i="176"/>
  <c r="P130" i="176"/>
  <c r="N130" i="176"/>
  <c r="O129" i="176"/>
  <c r="N129" i="176"/>
  <c r="P129" i="176"/>
  <c r="O128" i="176"/>
  <c r="N128" i="176"/>
  <c r="P128" i="176"/>
  <c r="P127" i="176"/>
  <c r="O127" i="176"/>
  <c r="N127" i="176"/>
  <c r="O126" i="176"/>
  <c r="P126" i="176"/>
  <c r="N126" i="176"/>
  <c r="O125" i="176"/>
  <c r="N125" i="176"/>
  <c r="P125" i="176"/>
  <c r="O124" i="176"/>
  <c r="N124" i="176"/>
  <c r="O123" i="176"/>
  <c r="N123" i="176"/>
  <c r="P123" i="176"/>
  <c r="O122" i="176"/>
  <c r="P122" i="176"/>
  <c r="N122" i="176"/>
  <c r="P121" i="176"/>
  <c r="O121" i="176"/>
  <c r="N121" i="176"/>
  <c r="O120" i="176"/>
  <c r="N120" i="176"/>
  <c r="P120" i="176"/>
  <c r="O119" i="176"/>
  <c r="N119" i="176"/>
  <c r="P119" i="176"/>
  <c r="P118" i="176"/>
  <c r="O118" i="176"/>
  <c r="N118" i="176"/>
  <c r="O117" i="176"/>
  <c r="P117" i="176"/>
  <c r="N117" i="176"/>
  <c r="O116" i="176"/>
  <c r="N116" i="176"/>
  <c r="P116" i="176"/>
  <c r="P115" i="176"/>
  <c r="O115" i="176"/>
  <c r="N115" i="176"/>
  <c r="O114" i="176"/>
  <c r="P114" i="176"/>
  <c r="N114" i="176"/>
  <c r="O113" i="176"/>
  <c r="N113" i="176"/>
  <c r="P113" i="176"/>
  <c r="O112" i="176"/>
  <c r="N112" i="176"/>
  <c r="P112" i="176"/>
  <c r="P111" i="176"/>
  <c r="O111" i="176"/>
  <c r="N111" i="176"/>
  <c r="O110" i="176"/>
  <c r="P110" i="176"/>
  <c r="N110" i="176"/>
  <c r="O109" i="176"/>
  <c r="N109" i="176"/>
  <c r="P109" i="176"/>
  <c r="O108" i="176"/>
  <c r="N108" i="176"/>
  <c r="O107" i="176"/>
  <c r="N107" i="176"/>
  <c r="P107" i="176"/>
  <c r="O106" i="176"/>
  <c r="P106" i="176"/>
  <c r="N106" i="176"/>
  <c r="P105" i="176"/>
  <c r="O105" i="176"/>
  <c r="N105" i="176"/>
  <c r="O104" i="176"/>
  <c r="N104" i="176"/>
  <c r="P104" i="176"/>
  <c r="O103" i="176"/>
  <c r="N103" i="176"/>
  <c r="P103" i="176"/>
  <c r="P102" i="176"/>
  <c r="O102" i="176"/>
  <c r="N102" i="176"/>
  <c r="O101" i="176"/>
  <c r="P101" i="176"/>
  <c r="N101" i="176"/>
  <c r="O100" i="176"/>
  <c r="N100" i="176"/>
  <c r="P100" i="176"/>
  <c r="P99" i="176"/>
  <c r="O99" i="176"/>
  <c r="N99" i="176"/>
  <c r="O98" i="176"/>
  <c r="P98" i="176"/>
  <c r="N98" i="176"/>
  <c r="O97" i="176"/>
  <c r="N97" i="176"/>
  <c r="P97" i="176"/>
  <c r="O96" i="176"/>
  <c r="N96" i="176"/>
  <c r="P96" i="176"/>
  <c r="P95" i="176"/>
  <c r="O95" i="176"/>
  <c r="N95" i="176"/>
  <c r="O94" i="176"/>
  <c r="P94" i="176"/>
  <c r="N94" i="176"/>
  <c r="O93" i="176"/>
  <c r="N93" i="176"/>
  <c r="P93" i="176"/>
  <c r="O92" i="176"/>
  <c r="N92" i="176"/>
  <c r="O91" i="176"/>
  <c r="N91" i="176"/>
  <c r="P91" i="176"/>
  <c r="O90" i="176"/>
  <c r="P90" i="176"/>
  <c r="N90" i="176"/>
  <c r="P89" i="176"/>
  <c r="O89" i="176"/>
  <c r="N89" i="176"/>
  <c r="O88" i="176"/>
  <c r="N88" i="176"/>
  <c r="P88" i="176"/>
  <c r="O87" i="176"/>
  <c r="N87" i="176"/>
  <c r="P87" i="176"/>
  <c r="P86" i="176"/>
  <c r="O86" i="176"/>
  <c r="N86" i="176"/>
  <c r="O85" i="176"/>
  <c r="P85" i="176"/>
  <c r="N85" i="176"/>
  <c r="O84" i="176"/>
  <c r="N84" i="176"/>
  <c r="P84" i="176"/>
  <c r="P83" i="176"/>
  <c r="O83" i="176"/>
  <c r="N83" i="176"/>
  <c r="O82" i="176"/>
  <c r="P82" i="176"/>
  <c r="N82" i="176"/>
  <c r="O81" i="176"/>
  <c r="N81" i="176"/>
  <c r="P81" i="176"/>
  <c r="O80" i="176"/>
  <c r="N80" i="176"/>
  <c r="P80" i="176"/>
  <c r="P79" i="176"/>
  <c r="O79" i="176"/>
  <c r="N79" i="176"/>
  <c r="O78" i="176"/>
  <c r="P78" i="176"/>
  <c r="N78" i="176"/>
  <c r="O77" i="176"/>
  <c r="N77" i="176"/>
  <c r="P77" i="176"/>
  <c r="O76" i="176"/>
  <c r="N76" i="176"/>
  <c r="O75" i="176"/>
  <c r="N75" i="176"/>
  <c r="P75" i="176"/>
  <c r="O74" i="176"/>
  <c r="P74" i="176"/>
  <c r="N74" i="176"/>
  <c r="P73" i="176"/>
  <c r="O73" i="176"/>
  <c r="N73" i="176"/>
  <c r="O72" i="176"/>
  <c r="N72" i="176"/>
  <c r="P72" i="176"/>
  <c r="O71" i="176"/>
  <c r="N71" i="176"/>
  <c r="P71" i="176"/>
  <c r="P70" i="176"/>
  <c r="O70" i="176"/>
  <c r="N70" i="176"/>
  <c r="O69" i="176"/>
  <c r="P69" i="176"/>
  <c r="N69" i="176"/>
  <c r="O68" i="176"/>
  <c r="N68" i="176"/>
  <c r="P68" i="176"/>
  <c r="P67" i="176"/>
  <c r="O67" i="176"/>
  <c r="N67" i="176"/>
  <c r="O66" i="176"/>
  <c r="P66" i="176"/>
  <c r="N66" i="176"/>
  <c r="O65" i="176"/>
  <c r="N65" i="176"/>
  <c r="P65" i="176"/>
  <c r="O64" i="176"/>
  <c r="N64" i="176"/>
  <c r="P64" i="176"/>
  <c r="P63" i="176"/>
  <c r="O63" i="176"/>
  <c r="N63" i="176"/>
  <c r="O62" i="176"/>
  <c r="P62" i="176"/>
  <c r="N62" i="176"/>
  <c r="O61" i="176"/>
  <c r="N61" i="176"/>
  <c r="P61" i="176"/>
  <c r="O60" i="176"/>
  <c r="N60" i="176"/>
  <c r="O59" i="176"/>
  <c r="N59" i="176"/>
  <c r="P59" i="176"/>
  <c r="O58" i="176"/>
  <c r="P58" i="176"/>
  <c r="N58" i="176"/>
  <c r="P57" i="176"/>
  <c r="O57" i="176"/>
  <c r="N57" i="176"/>
  <c r="O56" i="176"/>
  <c r="N56" i="176"/>
  <c r="P56" i="176"/>
  <c r="O55" i="176"/>
  <c r="N55" i="176"/>
  <c r="P55" i="176"/>
  <c r="P54" i="176"/>
  <c r="O54" i="176"/>
  <c r="N54" i="176"/>
  <c r="O53" i="176"/>
  <c r="P53" i="176"/>
  <c r="N53" i="176"/>
  <c r="O52" i="176"/>
  <c r="N52" i="176"/>
  <c r="P52" i="176"/>
  <c r="P51" i="176"/>
  <c r="O51" i="176"/>
  <c r="N51" i="176"/>
  <c r="O50" i="176"/>
  <c r="P50" i="176"/>
  <c r="N50" i="176"/>
  <c r="O49" i="176"/>
  <c r="N49" i="176"/>
  <c r="P49" i="176"/>
  <c r="O48" i="176"/>
  <c r="N48" i="176"/>
  <c r="P48" i="176"/>
  <c r="P47" i="176"/>
  <c r="O47" i="176"/>
  <c r="N47" i="176"/>
  <c r="O46" i="176"/>
  <c r="P46" i="176"/>
  <c r="N46" i="176"/>
  <c r="O45" i="176"/>
  <c r="N45" i="176"/>
  <c r="P45" i="176"/>
  <c r="O44" i="176"/>
  <c r="N44" i="176"/>
  <c r="O43" i="176"/>
  <c r="N43" i="176"/>
  <c r="P43" i="176"/>
  <c r="O42" i="176"/>
  <c r="P42" i="176"/>
  <c r="N42" i="176"/>
  <c r="P41" i="176"/>
  <c r="O41" i="176"/>
  <c r="N41" i="176"/>
  <c r="O40" i="176"/>
  <c r="N40" i="176"/>
  <c r="P40" i="176"/>
  <c r="O39" i="176"/>
  <c r="N39" i="176"/>
  <c r="P39" i="176"/>
  <c r="P38" i="176"/>
  <c r="O38" i="176"/>
  <c r="N38" i="176"/>
  <c r="O37" i="176"/>
  <c r="P37" i="176"/>
  <c r="N37" i="176"/>
  <c r="O36" i="176"/>
  <c r="N36" i="176"/>
  <c r="P36" i="176"/>
  <c r="P35" i="176"/>
  <c r="O35" i="176"/>
  <c r="N35" i="176"/>
  <c r="O34" i="176"/>
  <c r="P34" i="176"/>
  <c r="N34" i="176"/>
  <c r="O33" i="176"/>
  <c r="N33" i="176"/>
  <c r="P33" i="176"/>
  <c r="O32" i="176"/>
  <c r="N32" i="176"/>
  <c r="P32" i="176"/>
  <c r="P31" i="176"/>
  <c r="O31" i="176"/>
  <c r="N31" i="176"/>
  <c r="O30" i="176"/>
  <c r="P30" i="176"/>
  <c r="N30" i="176"/>
  <c r="O29" i="176"/>
  <c r="N29" i="176"/>
  <c r="P29" i="176"/>
  <c r="O28" i="176"/>
  <c r="N28" i="176"/>
  <c r="O27" i="176"/>
  <c r="N27" i="176"/>
  <c r="P27" i="176"/>
  <c r="O26" i="176"/>
  <c r="P26" i="176"/>
  <c r="N26" i="176"/>
  <c r="P25" i="176"/>
  <c r="O25" i="176"/>
  <c r="N25" i="176"/>
  <c r="O24" i="176"/>
  <c r="N24" i="176"/>
  <c r="P24" i="176"/>
  <c r="O23" i="176"/>
  <c r="N23" i="176"/>
  <c r="P23" i="176"/>
  <c r="P22" i="176"/>
  <c r="O22" i="176"/>
  <c r="N22" i="176"/>
  <c r="O21" i="176"/>
  <c r="P21" i="176"/>
  <c r="N21" i="176"/>
  <c r="O20" i="176"/>
  <c r="N20" i="176"/>
  <c r="P20" i="176"/>
  <c r="P19" i="176"/>
  <c r="O19" i="176"/>
  <c r="N19" i="176"/>
  <c r="O18" i="176"/>
  <c r="P18" i="176"/>
  <c r="N18" i="176"/>
  <c r="O17" i="176"/>
  <c r="N17" i="176"/>
  <c r="P17" i="176"/>
  <c r="O16" i="176"/>
  <c r="N16" i="176"/>
  <c r="P16" i="176"/>
  <c r="P15" i="176"/>
  <c r="O15" i="176"/>
  <c r="N15" i="176"/>
  <c r="O14" i="176"/>
  <c r="P14" i="176"/>
  <c r="N14" i="176"/>
  <c r="O13" i="176"/>
  <c r="N13" i="176"/>
  <c r="P13" i="176"/>
  <c r="O12" i="176"/>
  <c r="N12" i="176"/>
  <c r="O11" i="176"/>
  <c r="N11" i="176"/>
  <c r="P11" i="176"/>
  <c r="O10" i="176"/>
  <c r="P10" i="176"/>
  <c r="N10" i="176"/>
  <c r="P9" i="176"/>
  <c r="O9" i="176"/>
  <c r="N9" i="176"/>
  <c r="O8" i="176"/>
  <c r="N8" i="176"/>
  <c r="P8" i="176"/>
  <c r="O7" i="176"/>
  <c r="N7" i="176"/>
  <c r="P7" i="176"/>
  <c r="P6" i="176"/>
  <c r="O6" i="176"/>
  <c r="N6" i="176"/>
  <c r="O5" i="176"/>
  <c r="P5" i="176"/>
  <c r="N5" i="176"/>
  <c r="O4" i="176"/>
  <c r="N4" i="176"/>
  <c r="P4" i="176"/>
  <c r="P509" i="176" a="1"/>
  <c r="P509" i="176"/>
  <c r="N13" i="175"/>
  <c r="I52" i="175"/>
  <c r="G34" i="175"/>
  <c r="I34" i="175"/>
  <c r="E34" i="175"/>
  <c r="E33" i="175"/>
  <c r="G33" i="175"/>
  <c r="I33" i="175"/>
  <c r="I32" i="175"/>
  <c r="E31" i="175"/>
  <c r="G31" i="175"/>
  <c r="I31" i="175"/>
  <c r="E30" i="175"/>
  <c r="G30" i="175"/>
  <c r="I30" i="175"/>
  <c r="E29" i="175"/>
  <c r="G29" i="175"/>
  <c r="I29" i="175"/>
  <c r="G27" i="175"/>
  <c r="I27" i="175"/>
  <c r="N11" i="175"/>
  <c r="E8" i="175"/>
  <c r="N3" i="175"/>
  <c r="I530" i="174" a="1"/>
  <c r="I530" i="174"/>
  <c r="F530" i="174" a="1"/>
  <c r="F530" i="174"/>
  <c r="M529" i="174" a="1"/>
  <c r="M529" i="174"/>
  <c r="K529" i="174" a="1"/>
  <c r="K529" i="174"/>
  <c r="J529" i="174" a="1"/>
  <c r="J529" i="174"/>
  <c r="H529" i="174" a="1"/>
  <c r="H529" i="174"/>
  <c r="G529" i="174" a="1"/>
  <c r="G529" i="174"/>
  <c r="F529" i="174" a="1"/>
  <c r="F529" i="174"/>
  <c r="C528" i="174"/>
  <c r="K528" i="174" a="1"/>
  <c r="K528" i="174"/>
  <c r="M527" i="174" a="1"/>
  <c r="M527" i="174"/>
  <c r="L527" i="174" a="1"/>
  <c r="L527" i="174"/>
  <c r="J527" i="174" a="1"/>
  <c r="J527" i="174"/>
  <c r="I527" i="174" a="1"/>
  <c r="I527" i="174"/>
  <c r="H527" i="174" a="1"/>
  <c r="H527" i="174"/>
  <c r="G527" i="174" a="1"/>
  <c r="G527" i="174"/>
  <c r="M526" i="174" a="1"/>
  <c r="M526" i="174"/>
  <c r="J526" i="174" a="1"/>
  <c r="J526" i="174"/>
  <c r="C526" i="174"/>
  <c r="I526" i="174" a="1"/>
  <c r="I526" i="174"/>
  <c r="L525" i="174" a="1"/>
  <c r="L525" i="174"/>
  <c r="K525" i="174" a="1"/>
  <c r="K525" i="174"/>
  <c r="J525" i="174" a="1"/>
  <c r="J525" i="174"/>
  <c r="I525" i="174" a="1"/>
  <c r="I525" i="174"/>
  <c r="G525" i="174" a="1"/>
  <c r="G525" i="174"/>
  <c r="F525" i="174" a="1"/>
  <c r="F525" i="174"/>
  <c r="M524" i="174" a="1"/>
  <c r="M524" i="174"/>
  <c r="L524" i="174" a="1"/>
  <c r="L524" i="174"/>
  <c r="J524" i="174" a="1"/>
  <c r="J524" i="174"/>
  <c r="G524" i="174" a="1"/>
  <c r="G524" i="174"/>
  <c r="C524" i="174"/>
  <c r="K524" i="174" a="1"/>
  <c r="K524" i="174"/>
  <c r="M522" i="174" a="1"/>
  <c r="M522" i="174"/>
  <c r="K522" i="174" a="1"/>
  <c r="K522" i="174"/>
  <c r="I522" i="174" a="1"/>
  <c r="I522" i="174"/>
  <c r="G522" i="174" a="1"/>
  <c r="G522" i="174"/>
  <c r="C522" i="174"/>
  <c r="L522" i="174" a="1"/>
  <c r="L522" i="174"/>
  <c r="M520" i="174" a="1"/>
  <c r="M520" i="174"/>
  <c r="K520" i="174" a="1"/>
  <c r="K520" i="174"/>
  <c r="I520" i="174" a="1"/>
  <c r="I520" i="174"/>
  <c r="G520" i="174" a="1"/>
  <c r="G520" i="174"/>
  <c r="C520" i="174"/>
  <c r="L520" i="174" a="1"/>
  <c r="L520" i="174"/>
  <c r="M518" i="174" a="1"/>
  <c r="M518" i="174"/>
  <c r="K518" i="174" a="1"/>
  <c r="K518" i="174"/>
  <c r="I518" i="174" a="1"/>
  <c r="I518" i="174"/>
  <c r="G518" i="174" a="1"/>
  <c r="G518" i="174"/>
  <c r="C518" i="174"/>
  <c r="L518" i="174" a="1"/>
  <c r="L518" i="174"/>
  <c r="M514" i="174"/>
  <c r="M514" i="174" a="1"/>
  <c r="L514" i="174" a="1"/>
  <c r="L514" i="174"/>
  <c r="K514" i="174"/>
  <c r="K514" i="174" a="1"/>
  <c r="J514" i="174" a="1"/>
  <c r="J514" i="174"/>
  <c r="I514" i="174"/>
  <c r="I514" i="174" a="1"/>
  <c r="H514" i="174" a="1"/>
  <c r="H514" i="174"/>
  <c r="G514" i="174"/>
  <c r="G514" i="174" a="1"/>
  <c r="F514" i="174" a="1"/>
  <c r="F514" i="174"/>
  <c r="M511" i="174" a="1"/>
  <c r="M511" i="174"/>
  <c r="L511" i="174" a="1"/>
  <c r="L511" i="174"/>
  <c r="K511" i="174" a="1"/>
  <c r="K511" i="174"/>
  <c r="J511" i="174" a="1"/>
  <c r="J511" i="174"/>
  <c r="I511" i="174" a="1"/>
  <c r="I511" i="174"/>
  <c r="H511" i="174"/>
  <c r="H511" i="174" a="1"/>
  <c r="G511" i="174" a="1"/>
  <c r="G511" i="174"/>
  <c r="F511" i="174"/>
  <c r="N511" i="174"/>
  <c r="F511" i="174" a="1"/>
  <c r="C511" i="174"/>
  <c r="C530" i="174"/>
  <c r="M510" i="174" a="1"/>
  <c r="M510" i="174"/>
  <c r="L510" i="174" a="1"/>
  <c r="L510" i="174"/>
  <c r="K510" i="174" a="1"/>
  <c r="K510" i="174"/>
  <c r="J510" i="174"/>
  <c r="J510" i="174" a="1"/>
  <c r="I510" i="174" a="1"/>
  <c r="I510" i="174"/>
  <c r="H510" i="174"/>
  <c r="H510" i="174" a="1"/>
  <c r="G510" i="174" a="1"/>
  <c r="G510" i="174"/>
  <c r="F510" i="174" a="1"/>
  <c r="F510" i="174"/>
  <c r="N510" i="174"/>
  <c r="C510" i="174"/>
  <c r="C529" i="174"/>
  <c r="L529" i="174" a="1"/>
  <c r="L529" i="174"/>
  <c r="M509" i="174" a="1"/>
  <c r="M509" i="174"/>
  <c r="L509" i="174"/>
  <c r="L509" i="174" a="1"/>
  <c r="K509" i="174" a="1"/>
  <c r="K509" i="174"/>
  <c r="J509" i="174"/>
  <c r="J509" i="174" a="1"/>
  <c r="I509" i="174" a="1"/>
  <c r="I509" i="174"/>
  <c r="H509" i="174" a="1"/>
  <c r="H509" i="174"/>
  <c r="G509" i="174" a="1"/>
  <c r="G509" i="174"/>
  <c r="F509" i="174" a="1"/>
  <c r="F509" i="174"/>
  <c r="C509" i="174"/>
  <c r="M508" i="174" a="1"/>
  <c r="M508" i="174"/>
  <c r="L508" i="174"/>
  <c r="L508" i="174" a="1"/>
  <c r="K508" i="174" a="1"/>
  <c r="K508" i="174"/>
  <c r="J508" i="174" a="1"/>
  <c r="J508" i="174"/>
  <c r="I508" i="174" a="1"/>
  <c r="I508" i="174"/>
  <c r="H508" i="174" a="1"/>
  <c r="H508" i="174"/>
  <c r="G508" i="174" a="1"/>
  <c r="G508" i="174"/>
  <c r="F508" i="174"/>
  <c r="N508" i="174"/>
  <c r="F508" i="174" a="1"/>
  <c r="C508" i="174"/>
  <c r="C527" i="174"/>
  <c r="K527" i="174" a="1"/>
  <c r="K527" i="174"/>
  <c r="M507" i="174" a="1"/>
  <c r="M507" i="174"/>
  <c r="L507" i="174" a="1"/>
  <c r="L507" i="174"/>
  <c r="K507" i="174" a="1"/>
  <c r="K507" i="174"/>
  <c r="J507" i="174" a="1"/>
  <c r="J507" i="174"/>
  <c r="I507" i="174" a="1"/>
  <c r="I507" i="174"/>
  <c r="H507" i="174"/>
  <c r="H507" i="174" a="1"/>
  <c r="G507" i="174" a="1"/>
  <c r="G507" i="174"/>
  <c r="F507" i="174"/>
  <c r="N507" i="174"/>
  <c r="F507" i="174" a="1"/>
  <c r="C507" i="174"/>
  <c r="M506" i="174" a="1"/>
  <c r="M506" i="174"/>
  <c r="L506" i="174" a="1"/>
  <c r="L506" i="174"/>
  <c r="K506" i="174" a="1"/>
  <c r="K506" i="174"/>
  <c r="J506" i="174"/>
  <c r="J506" i="174" a="1"/>
  <c r="I506" i="174" a="1"/>
  <c r="I506" i="174"/>
  <c r="H506" i="174"/>
  <c r="H506" i="174" a="1"/>
  <c r="G506" i="174" a="1"/>
  <c r="G506" i="174"/>
  <c r="F506" i="174" a="1"/>
  <c r="F506" i="174"/>
  <c r="N506" i="174"/>
  <c r="C506" i="174"/>
  <c r="C525" i="174"/>
  <c r="M525" i="174" a="1"/>
  <c r="M525" i="174"/>
  <c r="M505" i="174" a="1"/>
  <c r="M505" i="174"/>
  <c r="L505" i="174"/>
  <c r="L505" i="174" a="1"/>
  <c r="K505" i="174" a="1"/>
  <c r="K505" i="174"/>
  <c r="J505" i="174"/>
  <c r="J505" i="174" a="1"/>
  <c r="I505" i="174" a="1"/>
  <c r="I505" i="174"/>
  <c r="H505" i="174" a="1"/>
  <c r="H505" i="174"/>
  <c r="G505" i="174" a="1"/>
  <c r="G505" i="174"/>
  <c r="F505" i="174" a="1"/>
  <c r="F505" i="174"/>
  <c r="C505" i="174"/>
  <c r="M504" i="174" a="1"/>
  <c r="M504" i="174"/>
  <c r="L504" i="174"/>
  <c r="L504" i="174" a="1"/>
  <c r="K504" i="174" a="1"/>
  <c r="K504" i="174"/>
  <c r="J504" i="174"/>
  <c r="J504" i="174" a="1"/>
  <c r="I504" i="174" a="1"/>
  <c r="I504" i="174"/>
  <c r="H504" i="174" a="1"/>
  <c r="H504" i="174"/>
  <c r="G504" i="174" a="1"/>
  <c r="G504" i="174"/>
  <c r="F504" i="174" a="1"/>
  <c r="F504" i="174"/>
  <c r="N504" i="174"/>
  <c r="C504" i="174"/>
  <c r="C523" i="174"/>
  <c r="F523" i="174" a="1"/>
  <c r="F523" i="174"/>
  <c r="M503" i="174" a="1"/>
  <c r="M503" i="174"/>
  <c r="L503" i="174"/>
  <c r="L503" i="174" a="1"/>
  <c r="K503" i="174" a="1"/>
  <c r="K503" i="174"/>
  <c r="J503" i="174"/>
  <c r="J503" i="174" a="1"/>
  <c r="I503" i="174" a="1"/>
  <c r="I503" i="174"/>
  <c r="H503" i="174" a="1"/>
  <c r="H503" i="174"/>
  <c r="G503" i="174" a="1"/>
  <c r="G503" i="174"/>
  <c r="F503" i="174" a="1"/>
  <c r="F503" i="174"/>
  <c r="C503" i="174"/>
  <c r="M502" i="174" a="1"/>
  <c r="M502" i="174"/>
  <c r="L502" i="174"/>
  <c r="L502" i="174" a="1"/>
  <c r="K502" i="174" a="1"/>
  <c r="K502" i="174"/>
  <c r="J502" i="174"/>
  <c r="J502" i="174" a="1"/>
  <c r="I502" i="174" a="1"/>
  <c r="I502" i="174"/>
  <c r="H502" i="174" a="1"/>
  <c r="H502" i="174"/>
  <c r="G502" i="174" a="1"/>
  <c r="G502" i="174"/>
  <c r="F502" i="174"/>
  <c r="F502" i="174" a="1"/>
  <c r="C502" i="174"/>
  <c r="C521" i="174"/>
  <c r="M501" i="174" a="1"/>
  <c r="M501" i="174"/>
  <c r="L501" i="174"/>
  <c r="L501" i="174" a="1"/>
  <c r="K501" i="174" a="1"/>
  <c r="K501" i="174"/>
  <c r="J501" i="174"/>
  <c r="J501" i="174" a="1"/>
  <c r="I501" i="174" a="1"/>
  <c r="I501" i="174"/>
  <c r="H501" i="174" a="1"/>
  <c r="H501" i="174"/>
  <c r="G501" i="174" a="1"/>
  <c r="G501" i="174"/>
  <c r="F501" i="174"/>
  <c r="F501" i="174" a="1"/>
  <c r="C501" i="174"/>
  <c r="M500" i="174" a="1"/>
  <c r="M500" i="174"/>
  <c r="L500" i="174"/>
  <c r="L500" i="174" a="1"/>
  <c r="K500" i="174" a="1"/>
  <c r="K500" i="174"/>
  <c r="J500" i="174"/>
  <c r="J500" i="174" a="1"/>
  <c r="I500" i="174" a="1"/>
  <c r="I500" i="174"/>
  <c r="H500" i="174" a="1"/>
  <c r="H500" i="174"/>
  <c r="G500" i="174" a="1"/>
  <c r="G500" i="174"/>
  <c r="F500" i="174"/>
  <c r="F500" i="174" a="1"/>
  <c r="C500" i="174"/>
  <c r="C519" i="174"/>
  <c r="M499" i="174" a="1"/>
  <c r="M499" i="174"/>
  <c r="M512" i="174"/>
  <c r="L499" i="174"/>
  <c r="L512" i="174"/>
  <c r="L499" i="174" a="1"/>
  <c r="K499" i="174" a="1"/>
  <c r="K499" i="174"/>
  <c r="K512" i="174"/>
  <c r="J499" i="174"/>
  <c r="J512" i="174"/>
  <c r="J499" i="174" a="1"/>
  <c r="I499" i="174" a="1"/>
  <c r="I499" i="174"/>
  <c r="I512" i="174"/>
  <c r="H499" i="174" a="1"/>
  <c r="H499" i="174"/>
  <c r="H512" i="174"/>
  <c r="G499" i="174" a="1"/>
  <c r="G499" i="174"/>
  <c r="G512" i="174"/>
  <c r="F499" i="174"/>
  <c r="F499" i="174" a="1"/>
  <c r="C499" i="174"/>
  <c r="W495" i="174"/>
  <c r="V495" i="174"/>
  <c r="U495" i="174"/>
  <c r="T495" i="174"/>
  <c r="S495" i="174"/>
  <c r="R495" i="174"/>
  <c r="M495" i="174"/>
  <c r="L495" i="174"/>
  <c r="K495" i="174"/>
  <c r="J495" i="174"/>
  <c r="I495" i="174"/>
  <c r="H495" i="174"/>
  <c r="G495" i="174"/>
  <c r="F495" i="174"/>
  <c r="O494" i="174"/>
  <c r="N494" i="174"/>
  <c r="P494" i="174"/>
  <c r="P493" i="174"/>
  <c r="O493" i="174"/>
  <c r="N493" i="174"/>
  <c r="P492" i="174"/>
  <c r="O492" i="174"/>
  <c r="N492" i="174"/>
  <c r="O491" i="174"/>
  <c r="N491" i="174"/>
  <c r="O490" i="174"/>
  <c r="N490" i="174"/>
  <c r="P490" i="174"/>
  <c r="P489" i="174"/>
  <c r="O489" i="174"/>
  <c r="N489" i="174"/>
  <c r="P488" i="174"/>
  <c r="O488" i="174"/>
  <c r="N488" i="174"/>
  <c r="O487" i="174"/>
  <c r="N487" i="174"/>
  <c r="P487" i="174"/>
  <c r="P486" i="174"/>
  <c r="O486" i="174"/>
  <c r="N486" i="174"/>
  <c r="P485" i="174"/>
  <c r="O485" i="174"/>
  <c r="N485" i="174"/>
  <c r="O484" i="174"/>
  <c r="N484" i="174"/>
  <c r="O483" i="174"/>
  <c r="N483" i="174"/>
  <c r="P482" i="174"/>
  <c r="O482" i="174"/>
  <c r="N482" i="174"/>
  <c r="O481" i="174"/>
  <c r="P481" i="174"/>
  <c r="N481" i="174"/>
  <c r="O480" i="174"/>
  <c r="N480" i="174"/>
  <c r="P480" i="174"/>
  <c r="O479" i="174"/>
  <c r="N479" i="174"/>
  <c r="O478" i="174"/>
  <c r="N478" i="174"/>
  <c r="P478" i="174"/>
  <c r="P477" i="174"/>
  <c r="O477" i="174"/>
  <c r="N477" i="174"/>
  <c r="P476" i="174"/>
  <c r="O476" i="174"/>
  <c r="N476" i="174"/>
  <c r="O475" i="174"/>
  <c r="N475" i="174"/>
  <c r="O474" i="174"/>
  <c r="N474" i="174"/>
  <c r="P474" i="174"/>
  <c r="P473" i="174"/>
  <c r="O473" i="174"/>
  <c r="N473" i="174"/>
  <c r="P472" i="174"/>
  <c r="O472" i="174"/>
  <c r="N472" i="174"/>
  <c r="O471" i="174"/>
  <c r="N471" i="174"/>
  <c r="P471" i="174"/>
  <c r="P470" i="174"/>
  <c r="O470" i="174"/>
  <c r="N470" i="174"/>
  <c r="P469" i="174"/>
  <c r="O469" i="174"/>
  <c r="N469" i="174"/>
  <c r="O468" i="174"/>
  <c r="N468" i="174"/>
  <c r="O467" i="174"/>
  <c r="N467" i="174"/>
  <c r="P466" i="174"/>
  <c r="O466" i="174"/>
  <c r="N466" i="174"/>
  <c r="O465" i="174"/>
  <c r="P465" i="174"/>
  <c r="N465" i="174"/>
  <c r="O464" i="174"/>
  <c r="N464" i="174"/>
  <c r="P464" i="174"/>
  <c r="O463" i="174"/>
  <c r="N463" i="174"/>
  <c r="O462" i="174"/>
  <c r="N462" i="174"/>
  <c r="P462" i="174"/>
  <c r="P461" i="174"/>
  <c r="O461" i="174"/>
  <c r="N461" i="174"/>
  <c r="P460" i="174"/>
  <c r="O460" i="174"/>
  <c r="N460" i="174"/>
  <c r="O459" i="174"/>
  <c r="N459" i="174"/>
  <c r="O458" i="174"/>
  <c r="N458" i="174"/>
  <c r="P458" i="174"/>
  <c r="P457" i="174"/>
  <c r="O457" i="174"/>
  <c r="N457" i="174"/>
  <c r="P456" i="174"/>
  <c r="O456" i="174"/>
  <c r="N456" i="174"/>
  <c r="O455" i="174"/>
  <c r="N455" i="174"/>
  <c r="P455" i="174"/>
  <c r="P454" i="174"/>
  <c r="O454" i="174"/>
  <c r="N454" i="174"/>
  <c r="P453" i="174"/>
  <c r="O453" i="174"/>
  <c r="N453" i="174"/>
  <c r="O452" i="174"/>
  <c r="N452" i="174"/>
  <c r="P452" i="174"/>
  <c r="O451" i="174"/>
  <c r="N451" i="174"/>
  <c r="P450" i="174"/>
  <c r="O450" i="174"/>
  <c r="N450" i="174"/>
  <c r="O449" i="174"/>
  <c r="P449" i="174"/>
  <c r="N449" i="174"/>
  <c r="O448" i="174"/>
  <c r="N448" i="174"/>
  <c r="P448" i="174"/>
  <c r="O447" i="174"/>
  <c r="N447" i="174"/>
  <c r="O446" i="174"/>
  <c r="N446" i="174"/>
  <c r="P446" i="174"/>
  <c r="P445" i="174"/>
  <c r="O445" i="174"/>
  <c r="N445" i="174"/>
  <c r="P444" i="174"/>
  <c r="O444" i="174"/>
  <c r="N444" i="174"/>
  <c r="O443" i="174"/>
  <c r="N443" i="174"/>
  <c r="O442" i="174"/>
  <c r="N442" i="174"/>
  <c r="P442" i="174"/>
  <c r="P441" i="174"/>
  <c r="O441" i="174"/>
  <c r="N441" i="174"/>
  <c r="P440" i="174"/>
  <c r="O440" i="174"/>
  <c r="N440" i="174"/>
  <c r="O439" i="174"/>
  <c r="N439" i="174"/>
  <c r="P439" i="174"/>
  <c r="P438" i="174"/>
  <c r="O438" i="174"/>
  <c r="N438" i="174"/>
  <c r="P437" i="174"/>
  <c r="O437" i="174"/>
  <c r="N437" i="174"/>
  <c r="O436" i="174"/>
  <c r="N436" i="174"/>
  <c r="O435" i="174"/>
  <c r="N435" i="174"/>
  <c r="P434" i="174"/>
  <c r="O434" i="174"/>
  <c r="N434" i="174"/>
  <c r="O433" i="174"/>
  <c r="P433" i="174"/>
  <c r="N433" i="174"/>
  <c r="O432" i="174"/>
  <c r="N432" i="174"/>
  <c r="P432" i="174"/>
  <c r="O431" i="174"/>
  <c r="N431" i="174"/>
  <c r="O430" i="174"/>
  <c r="N430" i="174"/>
  <c r="P430" i="174"/>
  <c r="P429" i="174"/>
  <c r="O429" i="174"/>
  <c r="N429" i="174"/>
  <c r="P428" i="174"/>
  <c r="O428" i="174"/>
  <c r="N428" i="174"/>
  <c r="O427" i="174"/>
  <c r="N427" i="174"/>
  <c r="O426" i="174"/>
  <c r="N426" i="174"/>
  <c r="P426" i="174"/>
  <c r="P425" i="174"/>
  <c r="O425" i="174"/>
  <c r="N425" i="174"/>
  <c r="P424" i="174"/>
  <c r="O424" i="174"/>
  <c r="N424" i="174"/>
  <c r="O423" i="174"/>
  <c r="N423" i="174"/>
  <c r="P423" i="174"/>
  <c r="P422" i="174"/>
  <c r="O422" i="174"/>
  <c r="N422" i="174"/>
  <c r="P421" i="174"/>
  <c r="O421" i="174"/>
  <c r="N421" i="174"/>
  <c r="O420" i="174"/>
  <c r="N420" i="174"/>
  <c r="O419" i="174"/>
  <c r="N419" i="174"/>
  <c r="P418" i="174"/>
  <c r="O418" i="174"/>
  <c r="N418" i="174"/>
  <c r="O417" i="174"/>
  <c r="P417" i="174"/>
  <c r="N417" i="174"/>
  <c r="O416" i="174"/>
  <c r="N416" i="174"/>
  <c r="P416" i="174"/>
  <c r="O415" i="174"/>
  <c r="N415" i="174"/>
  <c r="O414" i="174"/>
  <c r="N414" i="174"/>
  <c r="P414" i="174"/>
  <c r="P413" i="174"/>
  <c r="O413" i="174"/>
  <c r="N413" i="174"/>
  <c r="P412" i="174"/>
  <c r="O412" i="174"/>
  <c r="N412" i="174"/>
  <c r="O411" i="174"/>
  <c r="N411" i="174"/>
  <c r="O410" i="174"/>
  <c r="N410" i="174"/>
  <c r="P410" i="174"/>
  <c r="P409" i="174"/>
  <c r="O409" i="174"/>
  <c r="N409" i="174"/>
  <c r="P408" i="174"/>
  <c r="O408" i="174"/>
  <c r="N408" i="174"/>
  <c r="O407" i="174"/>
  <c r="N407" i="174"/>
  <c r="P407" i="174"/>
  <c r="P406" i="174"/>
  <c r="O406" i="174"/>
  <c r="N406" i="174"/>
  <c r="P405" i="174"/>
  <c r="O405" i="174"/>
  <c r="N405" i="174"/>
  <c r="O404" i="174"/>
  <c r="N404" i="174"/>
  <c r="O403" i="174"/>
  <c r="N403" i="174"/>
  <c r="P402" i="174"/>
  <c r="O402" i="174"/>
  <c r="N402" i="174"/>
  <c r="O401" i="174"/>
  <c r="P401" i="174"/>
  <c r="N401" i="174"/>
  <c r="O400" i="174"/>
  <c r="N400" i="174"/>
  <c r="P400" i="174"/>
  <c r="O399" i="174"/>
  <c r="N399" i="174"/>
  <c r="O398" i="174"/>
  <c r="N398" i="174"/>
  <c r="P398" i="174"/>
  <c r="P397" i="174"/>
  <c r="O397" i="174"/>
  <c r="N397" i="174"/>
  <c r="P396" i="174"/>
  <c r="O396" i="174"/>
  <c r="N396" i="174"/>
  <c r="O395" i="174"/>
  <c r="N395" i="174"/>
  <c r="O394" i="174"/>
  <c r="N394" i="174"/>
  <c r="P394" i="174"/>
  <c r="P393" i="174"/>
  <c r="O393" i="174"/>
  <c r="N393" i="174"/>
  <c r="P392" i="174"/>
  <c r="O392" i="174"/>
  <c r="N392" i="174"/>
  <c r="O391" i="174"/>
  <c r="N391" i="174"/>
  <c r="P391" i="174"/>
  <c r="P390" i="174"/>
  <c r="O390" i="174"/>
  <c r="N390" i="174"/>
  <c r="P389" i="174"/>
  <c r="O389" i="174"/>
  <c r="N389" i="174"/>
  <c r="O388" i="174"/>
  <c r="N388" i="174"/>
  <c r="P388" i="174"/>
  <c r="O387" i="174"/>
  <c r="N387" i="174"/>
  <c r="P386" i="174"/>
  <c r="O386" i="174"/>
  <c r="N386" i="174"/>
  <c r="O385" i="174"/>
  <c r="P385" i="174"/>
  <c r="N385" i="174"/>
  <c r="O384" i="174"/>
  <c r="N384" i="174"/>
  <c r="P384" i="174"/>
  <c r="O383" i="174"/>
  <c r="N383" i="174"/>
  <c r="O382" i="174"/>
  <c r="N382" i="174"/>
  <c r="P382" i="174"/>
  <c r="P381" i="174"/>
  <c r="O381" i="174"/>
  <c r="N381" i="174"/>
  <c r="P380" i="174"/>
  <c r="O380" i="174"/>
  <c r="N380" i="174"/>
  <c r="O379" i="174"/>
  <c r="N379" i="174"/>
  <c r="O378" i="174"/>
  <c r="N378" i="174"/>
  <c r="P378" i="174"/>
  <c r="P377" i="174"/>
  <c r="O377" i="174"/>
  <c r="N377" i="174"/>
  <c r="P376" i="174"/>
  <c r="O376" i="174"/>
  <c r="N376" i="174"/>
  <c r="O375" i="174"/>
  <c r="N375" i="174"/>
  <c r="P375" i="174"/>
  <c r="P374" i="174"/>
  <c r="O374" i="174"/>
  <c r="N374" i="174"/>
  <c r="P373" i="174"/>
  <c r="O373" i="174"/>
  <c r="N373" i="174"/>
  <c r="O372" i="174"/>
  <c r="N372" i="174"/>
  <c r="O371" i="174"/>
  <c r="N371" i="174"/>
  <c r="P370" i="174"/>
  <c r="O370" i="174"/>
  <c r="N370" i="174"/>
  <c r="O369" i="174"/>
  <c r="P369" i="174"/>
  <c r="N369" i="174"/>
  <c r="O368" i="174"/>
  <c r="N368" i="174"/>
  <c r="P368" i="174"/>
  <c r="O367" i="174"/>
  <c r="N367" i="174"/>
  <c r="O366" i="174"/>
  <c r="N366" i="174"/>
  <c r="P366" i="174"/>
  <c r="P365" i="174"/>
  <c r="O365" i="174"/>
  <c r="N365" i="174"/>
  <c r="P364" i="174"/>
  <c r="O364" i="174"/>
  <c r="N364" i="174"/>
  <c r="O363" i="174"/>
  <c r="N363" i="174"/>
  <c r="O362" i="174"/>
  <c r="N362" i="174"/>
  <c r="P362" i="174"/>
  <c r="P361" i="174"/>
  <c r="O361" i="174"/>
  <c r="N361" i="174"/>
  <c r="P360" i="174"/>
  <c r="O360" i="174"/>
  <c r="N360" i="174"/>
  <c r="O359" i="174"/>
  <c r="N359" i="174"/>
  <c r="P359" i="174"/>
  <c r="P358" i="174"/>
  <c r="O358" i="174"/>
  <c r="N358" i="174"/>
  <c r="P357" i="174"/>
  <c r="O357" i="174"/>
  <c r="N357" i="174"/>
  <c r="O356" i="174"/>
  <c r="N356" i="174"/>
  <c r="O355" i="174"/>
  <c r="N355" i="174"/>
  <c r="P354" i="174"/>
  <c r="O354" i="174"/>
  <c r="N354" i="174"/>
  <c r="O353" i="174"/>
  <c r="P353" i="174"/>
  <c r="N353" i="174"/>
  <c r="O352" i="174"/>
  <c r="N352" i="174"/>
  <c r="P352" i="174"/>
  <c r="O351" i="174"/>
  <c r="N351" i="174"/>
  <c r="O350" i="174"/>
  <c r="N350" i="174"/>
  <c r="P350" i="174"/>
  <c r="P349" i="174"/>
  <c r="O349" i="174"/>
  <c r="N349" i="174"/>
  <c r="P348" i="174"/>
  <c r="O348" i="174"/>
  <c r="N348" i="174"/>
  <c r="O347" i="174"/>
  <c r="N347" i="174"/>
  <c r="O346" i="174"/>
  <c r="N346" i="174"/>
  <c r="P346" i="174"/>
  <c r="P345" i="174"/>
  <c r="O345" i="174"/>
  <c r="N345" i="174"/>
  <c r="P344" i="174"/>
  <c r="O344" i="174"/>
  <c r="N344" i="174"/>
  <c r="O343" i="174"/>
  <c r="N343" i="174"/>
  <c r="P343" i="174"/>
  <c r="P342" i="174"/>
  <c r="O342" i="174"/>
  <c r="N342" i="174"/>
  <c r="P341" i="174"/>
  <c r="O341" i="174"/>
  <c r="N341" i="174"/>
  <c r="O340" i="174"/>
  <c r="N340" i="174"/>
  <c r="O339" i="174"/>
  <c r="N339" i="174"/>
  <c r="P338" i="174"/>
  <c r="O338" i="174"/>
  <c r="N338" i="174"/>
  <c r="O337" i="174"/>
  <c r="P337" i="174"/>
  <c r="N337" i="174"/>
  <c r="O336" i="174"/>
  <c r="N336" i="174"/>
  <c r="P336" i="174"/>
  <c r="O335" i="174"/>
  <c r="N335" i="174"/>
  <c r="O334" i="174"/>
  <c r="N334" i="174"/>
  <c r="P334" i="174"/>
  <c r="P333" i="174"/>
  <c r="O333" i="174"/>
  <c r="N333" i="174"/>
  <c r="P332" i="174"/>
  <c r="O332" i="174"/>
  <c r="N332" i="174"/>
  <c r="O331" i="174"/>
  <c r="N331" i="174"/>
  <c r="O330" i="174"/>
  <c r="N330" i="174"/>
  <c r="P330" i="174"/>
  <c r="P329" i="174"/>
  <c r="O329" i="174"/>
  <c r="N329" i="174"/>
  <c r="P328" i="174"/>
  <c r="O328" i="174"/>
  <c r="N328" i="174"/>
  <c r="O327" i="174"/>
  <c r="N327" i="174"/>
  <c r="P327" i="174"/>
  <c r="P326" i="174"/>
  <c r="O326" i="174"/>
  <c r="N326" i="174"/>
  <c r="P325" i="174"/>
  <c r="O325" i="174"/>
  <c r="N325" i="174"/>
  <c r="O324" i="174"/>
  <c r="N324" i="174"/>
  <c r="P324" i="174"/>
  <c r="O323" i="174"/>
  <c r="N323" i="174"/>
  <c r="P322" i="174"/>
  <c r="O322" i="174"/>
  <c r="N322" i="174"/>
  <c r="O321" i="174"/>
  <c r="P321" i="174"/>
  <c r="N321" i="174"/>
  <c r="O320" i="174"/>
  <c r="N320" i="174"/>
  <c r="P320" i="174"/>
  <c r="O319" i="174"/>
  <c r="N319" i="174"/>
  <c r="O318" i="174"/>
  <c r="N318" i="174"/>
  <c r="P318" i="174"/>
  <c r="P317" i="174"/>
  <c r="O317" i="174"/>
  <c r="N317" i="174"/>
  <c r="P316" i="174"/>
  <c r="O316" i="174"/>
  <c r="N316" i="174"/>
  <c r="O315" i="174"/>
  <c r="N315" i="174"/>
  <c r="O314" i="174"/>
  <c r="N314" i="174"/>
  <c r="P314" i="174"/>
  <c r="P313" i="174"/>
  <c r="O313" i="174"/>
  <c r="N313" i="174"/>
  <c r="P312" i="174"/>
  <c r="O312" i="174"/>
  <c r="N312" i="174"/>
  <c r="O311" i="174"/>
  <c r="N311" i="174"/>
  <c r="P311" i="174"/>
  <c r="P310" i="174"/>
  <c r="O310" i="174"/>
  <c r="N310" i="174"/>
  <c r="P309" i="174"/>
  <c r="O309" i="174"/>
  <c r="N309" i="174"/>
  <c r="O308" i="174"/>
  <c r="N308" i="174"/>
  <c r="O307" i="174"/>
  <c r="N307" i="174"/>
  <c r="P306" i="174"/>
  <c r="O306" i="174"/>
  <c r="N306" i="174"/>
  <c r="O305" i="174"/>
  <c r="P305" i="174"/>
  <c r="N305" i="174"/>
  <c r="O304" i="174"/>
  <c r="N304" i="174"/>
  <c r="P304" i="174"/>
  <c r="O303" i="174"/>
  <c r="N303" i="174"/>
  <c r="O302" i="174"/>
  <c r="N302" i="174"/>
  <c r="P302" i="174"/>
  <c r="P301" i="174"/>
  <c r="O301" i="174"/>
  <c r="N301" i="174"/>
  <c r="P300" i="174"/>
  <c r="O300" i="174"/>
  <c r="N300" i="174"/>
  <c r="O299" i="174"/>
  <c r="N299" i="174"/>
  <c r="O298" i="174"/>
  <c r="N298" i="174"/>
  <c r="P298" i="174"/>
  <c r="P297" i="174"/>
  <c r="O297" i="174"/>
  <c r="N297" i="174"/>
  <c r="P296" i="174"/>
  <c r="O296" i="174"/>
  <c r="N296" i="174"/>
  <c r="O295" i="174"/>
  <c r="N295" i="174"/>
  <c r="P295" i="174"/>
  <c r="P294" i="174"/>
  <c r="O294" i="174"/>
  <c r="N294" i="174"/>
  <c r="P293" i="174"/>
  <c r="O293" i="174"/>
  <c r="N293" i="174"/>
  <c r="O292" i="174"/>
  <c r="N292" i="174"/>
  <c r="O291" i="174"/>
  <c r="N291" i="174"/>
  <c r="P290" i="174"/>
  <c r="O290" i="174"/>
  <c r="N290" i="174"/>
  <c r="O289" i="174"/>
  <c r="P289" i="174"/>
  <c r="N289" i="174"/>
  <c r="O288" i="174"/>
  <c r="N288" i="174"/>
  <c r="P288" i="174"/>
  <c r="O287" i="174"/>
  <c r="N287" i="174"/>
  <c r="O286" i="174"/>
  <c r="N286" i="174"/>
  <c r="P286" i="174"/>
  <c r="P285" i="174"/>
  <c r="O285" i="174"/>
  <c r="N285" i="174"/>
  <c r="P284" i="174"/>
  <c r="O284" i="174"/>
  <c r="N284" i="174"/>
  <c r="O283" i="174"/>
  <c r="N283" i="174"/>
  <c r="O282" i="174"/>
  <c r="N282" i="174"/>
  <c r="P282" i="174"/>
  <c r="P281" i="174"/>
  <c r="O281" i="174"/>
  <c r="N281" i="174"/>
  <c r="P280" i="174"/>
  <c r="O280" i="174"/>
  <c r="N280" i="174"/>
  <c r="O279" i="174"/>
  <c r="N279" i="174"/>
  <c r="P279" i="174"/>
  <c r="P278" i="174"/>
  <c r="O278" i="174"/>
  <c r="N278" i="174"/>
  <c r="P277" i="174"/>
  <c r="O277" i="174"/>
  <c r="N277" i="174"/>
  <c r="O276" i="174"/>
  <c r="N276" i="174"/>
  <c r="O275" i="174"/>
  <c r="N275" i="174"/>
  <c r="P274" i="174"/>
  <c r="O274" i="174"/>
  <c r="N274" i="174"/>
  <c r="O273" i="174"/>
  <c r="P273" i="174"/>
  <c r="N273" i="174"/>
  <c r="O272" i="174"/>
  <c r="N272" i="174"/>
  <c r="P272" i="174"/>
  <c r="O271" i="174"/>
  <c r="N271" i="174"/>
  <c r="O270" i="174"/>
  <c r="N270" i="174"/>
  <c r="P270" i="174"/>
  <c r="P269" i="174"/>
  <c r="O269" i="174"/>
  <c r="N269" i="174"/>
  <c r="P268" i="174"/>
  <c r="O268" i="174"/>
  <c r="N268" i="174"/>
  <c r="O267" i="174"/>
  <c r="N267" i="174"/>
  <c r="O266" i="174"/>
  <c r="N266" i="174"/>
  <c r="P266" i="174"/>
  <c r="P265" i="174"/>
  <c r="O265" i="174"/>
  <c r="N265" i="174"/>
  <c r="P264" i="174"/>
  <c r="O264" i="174"/>
  <c r="N264" i="174"/>
  <c r="O263" i="174"/>
  <c r="N263" i="174"/>
  <c r="P263" i="174"/>
  <c r="P262" i="174"/>
  <c r="O262" i="174"/>
  <c r="N262" i="174"/>
  <c r="P261" i="174"/>
  <c r="O261" i="174"/>
  <c r="N261" i="174"/>
  <c r="O260" i="174"/>
  <c r="N260" i="174"/>
  <c r="P260" i="174"/>
  <c r="O259" i="174"/>
  <c r="N259" i="174"/>
  <c r="P258" i="174"/>
  <c r="O258" i="174"/>
  <c r="N258" i="174"/>
  <c r="O257" i="174"/>
  <c r="P257" i="174"/>
  <c r="N257" i="174"/>
  <c r="O256" i="174"/>
  <c r="N256" i="174"/>
  <c r="P256" i="174"/>
  <c r="O255" i="174"/>
  <c r="N255" i="174"/>
  <c r="O254" i="174"/>
  <c r="N254" i="174"/>
  <c r="P254" i="174"/>
  <c r="P253" i="174"/>
  <c r="O253" i="174"/>
  <c r="N253" i="174"/>
  <c r="P252" i="174"/>
  <c r="O252" i="174"/>
  <c r="N252" i="174"/>
  <c r="O251" i="174"/>
  <c r="N251" i="174"/>
  <c r="O250" i="174"/>
  <c r="N250" i="174"/>
  <c r="P250" i="174"/>
  <c r="P249" i="174"/>
  <c r="O249" i="174"/>
  <c r="N249" i="174"/>
  <c r="P248" i="174"/>
  <c r="O248" i="174"/>
  <c r="N248" i="174"/>
  <c r="O247" i="174"/>
  <c r="N247" i="174"/>
  <c r="P247" i="174"/>
  <c r="P246" i="174"/>
  <c r="O246" i="174"/>
  <c r="N246" i="174"/>
  <c r="P245" i="174"/>
  <c r="O245" i="174"/>
  <c r="N245" i="174"/>
  <c r="O244" i="174"/>
  <c r="N244" i="174"/>
  <c r="O243" i="174"/>
  <c r="N243" i="174"/>
  <c r="P242" i="174"/>
  <c r="O242" i="174"/>
  <c r="N242" i="174"/>
  <c r="O241" i="174"/>
  <c r="P241" i="174"/>
  <c r="N241" i="174"/>
  <c r="O240" i="174"/>
  <c r="N240" i="174"/>
  <c r="P240" i="174"/>
  <c r="O239" i="174"/>
  <c r="N239" i="174"/>
  <c r="O238" i="174"/>
  <c r="N238" i="174"/>
  <c r="P238" i="174"/>
  <c r="P237" i="174"/>
  <c r="O237" i="174"/>
  <c r="N237" i="174"/>
  <c r="P236" i="174"/>
  <c r="O236" i="174"/>
  <c r="N236" i="174"/>
  <c r="O235" i="174"/>
  <c r="N235" i="174"/>
  <c r="O234" i="174"/>
  <c r="N234" i="174"/>
  <c r="P234" i="174"/>
  <c r="P233" i="174"/>
  <c r="O233" i="174"/>
  <c r="N233" i="174"/>
  <c r="P232" i="174"/>
  <c r="O232" i="174"/>
  <c r="N232" i="174"/>
  <c r="O231" i="174"/>
  <c r="N231" i="174"/>
  <c r="P231" i="174"/>
  <c r="P230" i="174"/>
  <c r="O230" i="174"/>
  <c r="N230" i="174"/>
  <c r="P229" i="174"/>
  <c r="O229" i="174"/>
  <c r="N229" i="174"/>
  <c r="O228" i="174"/>
  <c r="N228" i="174"/>
  <c r="O227" i="174"/>
  <c r="N227" i="174"/>
  <c r="P226" i="174"/>
  <c r="O226" i="174"/>
  <c r="N226" i="174"/>
  <c r="O225" i="174"/>
  <c r="P225" i="174"/>
  <c r="N225" i="174"/>
  <c r="O224" i="174"/>
  <c r="N224" i="174"/>
  <c r="P224" i="174"/>
  <c r="O223" i="174"/>
  <c r="N223" i="174"/>
  <c r="O222" i="174"/>
  <c r="N222" i="174"/>
  <c r="P222" i="174"/>
  <c r="P221" i="174"/>
  <c r="O221" i="174"/>
  <c r="N221" i="174"/>
  <c r="P220" i="174"/>
  <c r="O220" i="174"/>
  <c r="N220" i="174"/>
  <c r="O219" i="174"/>
  <c r="N219" i="174"/>
  <c r="O218" i="174"/>
  <c r="N218" i="174"/>
  <c r="P218" i="174"/>
  <c r="P217" i="174"/>
  <c r="O217" i="174"/>
  <c r="N217" i="174"/>
  <c r="P216" i="174"/>
  <c r="O216" i="174"/>
  <c r="N216" i="174"/>
  <c r="O215" i="174"/>
  <c r="N215" i="174"/>
  <c r="P215" i="174"/>
  <c r="P214" i="174"/>
  <c r="O214" i="174"/>
  <c r="N214" i="174"/>
  <c r="P213" i="174"/>
  <c r="O213" i="174"/>
  <c r="N213" i="174"/>
  <c r="O212" i="174"/>
  <c r="N212" i="174"/>
  <c r="O211" i="174"/>
  <c r="N211" i="174"/>
  <c r="P210" i="174"/>
  <c r="O210" i="174"/>
  <c r="N210" i="174"/>
  <c r="O209" i="174"/>
  <c r="P209" i="174"/>
  <c r="N209" i="174"/>
  <c r="O208" i="174"/>
  <c r="N208" i="174"/>
  <c r="P208" i="174"/>
  <c r="O207" i="174"/>
  <c r="N207" i="174"/>
  <c r="O206" i="174"/>
  <c r="N206" i="174"/>
  <c r="P206" i="174"/>
  <c r="P205" i="174"/>
  <c r="O205" i="174"/>
  <c r="N205" i="174"/>
  <c r="P204" i="174"/>
  <c r="O204" i="174"/>
  <c r="N204" i="174"/>
  <c r="O203" i="174"/>
  <c r="N203" i="174"/>
  <c r="O202" i="174"/>
  <c r="N202" i="174"/>
  <c r="P202" i="174"/>
  <c r="P201" i="174"/>
  <c r="O201" i="174"/>
  <c r="N201" i="174"/>
  <c r="P200" i="174"/>
  <c r="O200" i="174"/>
  <c r="N200" i="174"/>
  <c r="O199" i="174"/>
  <c r="N199" i="174"/>
  <c r="P199" i="174"/>
  <c r="P198" i="174"/>
  <c r="O198" i="174"/>
  <c r="N198" i="174"/>
  <c r="P197" i="174"/>
  <c r="O197" i="174"/>
  <c r="N197" i="174"/>
  <c r="O196" i="174"/>
  <c r="N196" i="174"/>
  <c r="P196" i="174"/>
  <c r="O195" i="174"/>
  <c r="N195" i="174"/>
  <c r="P194" i="174"/>
  <c r="O194" i="174"/>
  <c r="N194" i="174"/>
  <c r="O193" i="174"/>
  <c r="P193" i="174"/>
  <c r="N193" i="174"/>
  <c r="O192" i="174"/>
  <c r="N192" i="174"/>
  <c r="P192" i="174"/>
  <c r="O191" i="174"/>
  <c r="N191" i="174"/>
  <c r="O190" i="174"/>
  <c r="N190" i="174"/>
  <c r="P190" i="174"/>
  <c r="P189" i="174"/>
  <c r="O189" i="174"/>
  <c r="N189" i="174"/>
  <c r="P188" i="174"/>
  <c r="O188" i="174"/>
  <c r="N188" i="174"/>
  <c r="O187" i="174"/>
  <c r="N187" i="174"/>
  <c r="O186" i="174"/>
  <c r="N186" i="174"/>
  <c r="P186" i="174"/>
  <c r="P185" i="174"/>
  <c r="O185" i="174"/>
  <c r="N185" i="174"/>
  <c r="P184" i="174"/>
  <c r="O184" i="174"/>
  <c r="N184" i="174"/>
  <c r="O183" i="174"/>
  <c r="N183" i="174"/>
  <c r="P183" i="174"/>
  <c r="P182" i="174"/>
  <c r="O182" i="174"/>
  <c r="N182" i="174"/>
  <c r="P181" i="174"/>
  <c r="O181" i="174"/>
  <c r="N181" i="174"/>
  <c r="O180" i="174"/>
  <c r="N180" i="174"/>
  <c r="O179" i="174"/>
  <c r="N179" i="174"/>
  <c r="P178" i="174"/>
  <c r="O178" i="174"/>
  <c r="N178" i="174"/>
  <c r="O177" i="174"/>
  <c r="P177" i="174"/>
  <c r="N177" i="174"/>
  <c r="O176" i="174"/>
  <c r="N176" i="174"/>
  <c r="P176" i="174"/>
  <c r="O175" i="174"/>
  <c r="N175" i="174"/>
  <c r="O174" i="174"/>
  <c r="N174" i="174"/>
  <c r="P174" i="174"/>
  <c r="P173" i="174"/>
  <c r="O173" i="174"/>
  <c r="N173" i="174"/>
  <c r="P172" i="174"/>
  <c r="O172" i="174"/>
  <c r="N172" i="174"/>
  <c r="O171" i="174"/>
  <c r="N171" i="174"/>
  <c r="O170" i="174"/>
  <c r="N170" i="174"/>
  <c r="P170" i="174"/>
  <c r="P169" i="174"/>
  <c r="O169" i="174"/>
  <c r="N169" i="174"/>
  <c r="P168" i="174"/>
  <c r="O168" i="174"/>
  <c r="N168" i="174"/>
  <c r="O167" i="174"/>
  <c r="N167" i="174"/>
  <c r="P167" i="174"/>
  <c r="P166" i="174"/>
  <c r="O166" i="174"/>
  <c r="N166" i="174"/>
  <c r="P165" i="174"/>
  <c r="O165" i="174"/>
  <c r="N165" i="174"/>
  <c r="O164" i="174"/>
  <c r="N164" i="174"/>
  <c r="O163" i="174"/>
  <c r="N163" i="174"/>
  <c r="P162" i="174"/>
  <c r="O162" i="174"/>
  <c r="N162" i="174"/>
  <c r="O161" i="174"/>
  <c r="P161" i="174"/>
  <c r="N161" i="174"/>
  <c r="O160" i="174"/>
  <c r="N160" i="174"/>
  <c r="P160" i="174"/>
  <c r="O159" i="174"/>
  <c r="N159" i="174"/>
  <c r="O158" i="174"/>
  <c r="N158" i="174"/>
  <c r="P158" i="174"/>
  <c r="P157" i="174"/>
  <c r="O157" i="174"/>
  <c r="N157" i="174"/>
  <c r="P156" i="174"/>
  <c r="O156" i="174"/>
  <c r="N156" i="174"/>
  <c r="O155" i="174"/>
  <c r="N155" i="174"/>
  <c r="O154" i="174"/>
  <c r="N154" i="174"/>
  <c r="P154" i="174"/>
  <c r="P153" i="174"/>
  <c r="O153" i="174"/>
  <c r="N153" i="174"/>
  <c r="P152" i="174"/>
  <c r="O152" i="174"/>
  <c r="N152" i="174"/>
  <c r="O151" i="174"/>
  <c r="N151" i="174"/>
  <c r="P151" i="174"/>
  <c r="P150" i="174"/>
  <c r="O150" i="174"/>
  <c r="N150" i="174"/>
  <c r="P149" i="174"/>
  <c r="O149" i="174"/>
  <c r="N149" i="174"/>
  <c r="O148" i="174"/>
  <c r="N148" i="174"/>
  <c r="O147" i="174"/>
  <c r="N147" i="174"/>
  <c r="P146" i="174"/>
  <c r="O146" i="174"/>
  <c r="N146" i="174"/>
  <c r="O145" i="174"/>
  <c r="P145" i="174"/>
  <c r="N145" i="174"/>
  <c r="O144" i="174"/>
  <c r="N144" i="174"/>
  <c r="P144" i="174"/>
  <c r="O143" i="174"/>
  <c r="N143" i="174"/>
  <c r="O142" i="174"/>
  <c r="N142" i="174"/>
  <c r="P142" i="174"/>
  <c r="P141" i="174"/>
  <c r="O141" i="174"/>
  <c r="N141" i="174"/>
  <c r="P140" i="174"/>
  <c r="O140" i="174"/>
  <c r="N140" i="174"/>
  <c r="O139" i="174"/>
  <c r="N139" i="174"/>
  <c r="O138" i="174"/>
  <c r="N138" i="174"/>
  <c r="P138" i="174"/>
  <c r="P137" i="174"/>
  <c r="O137" i="174"/>
  <c r="N137" i="174"/>
  <c r="P136" i="174"/>
  <c r="O136" i="174"/>
  <c r="N136" i="174"/>
  <c r="O135" i="174"/>
  <c r="N135" i="174"/>
  <c r="P135" i="174"/>
  <c r="P134" i="174"/>
  <c r="O134" i="174"/>
  <c r="N134" i="174"/>
  <c r="P133" i="174"/>
  <c r="O133" i="174"/>
  <c r="N133" i="174"/>
  <c r="O132" i="174"/>
  <c r="N132" i="174"/>
  <c r="P132" i="174"/>
  <c r="O131" i="174"/>
  <c r="N131" i="174"/>
  <c r="P130" i="174"/>
  <c r="O130" i="174"/>
  <c r="N130" i="174"/>
  <c r="O129" i="174"/>
  <c r="P129" i="174"/>
  <c r="N129" i="174"/>
  <c r="O128" i="174"/>
  <c r="N128" i="174"/>
  <c r="P128" i="174"/>
  <c r="O127" i="174"/>
  <c r="N127" i="174"/>
  <c r="O126" i="174"/>
  <c r="N126" i="174"/>
  <c r="P126" i="174"/>
  <c r="P125" i="174"/>
  <c r="O125" i="174"/>
  <c r="N125" i="174"/>
  <c r="P124" i="174"/>
  <c r="O124" i="174"/>
  <c r="N124" i="174"/>
  <c r="O123" i="174"/>
  <c r="N123" i="174"/>
  <c r="O122" i="174"/>
  <c r="N122" i="174"/>
  <c r="P122" i="174"/>
  <c r="P121" i="174"/>
  <c r="O121" i="174"/>
  <c r="N121" i="174"/>
  <c r="P120" i="174"/>
  <c r="O120" i="174"/>
  <c r="N120" i="174"/>
  <c r="O119" i="174"/>
  <c r="N119" i="174"/>
  <c r="P119" i="174"/>
  <c r="P118" i="174"/>
  <c r="O118" i="174"/>
  <c r="N118" i="174"/>
  <c r="P117" i="174"/>
  <c r="O117" i="174"/>
  <c r="N117" i="174"/>
  <c r="O116" i="174"/>
  <c r="N116" i="174"/>
  <c r="O115" i="174"/>
  <c r="N115" i="174"/>
  <c r="P114" i="174"/>
  <c r="O114" i="174"/>
  <c r="N114" i="174"/>
  <c r="O113" i="174"/>
  <c r="P113" i="174"/>
  <c r="N113" i="174"/>
  <c r="O112" i="174"/>
  <c r="N112" i="174"/>
  <c r="P112" i="174"/>
  <c r="O111" i="174"/>
  <c r="N111" i="174"/>
  <c r="O110" i="174"/>
  <c r="N110" i="174"/>
  <c r="P110" i="174"/>
  <c r="P109" i="174"/>
  <c r="O109" i="174"/>
  <c r="N109" i="174"/>
  <c r="P108" i="174"/>
  <c r="O108" i="174"/>
  <c r="N108" i="174"/>
  <c r="O107" i="174"/>
  <c r="N107" i="174"/>
  <c r="O106" i="174"/>
  <c r="N106" i="174"/>
  <c r="P106" i="174"/>
  <c r="P105" i="174"/>
  <c r="O105" i="174"/>
  <c r="N105" i="174"/>
  <c r="P104" i="174"/>
  <c r="O104" i="174"/>
  <c r="N104" i="174"/>
  <c r="O103" i="174"/>
  <c r="N103" i="174"/>
  <c r="P103" i="174"/>
  <c r="P102" i="174"/>
  <c r="O102" i="174"/>
  <c r="N102" i="174"/>
  <c r="P101" i="174"/>
  <c r="O101" i="174"/>
  <c r="N101" i="174"/>
  <c r="O100" i="174"/>
  <c r="N100" i="174"/>
  <c r="O99" i="174"/>
  <c r="N99" i="174"/>
  <c r="P98" i="174"/>
  <c r="O98" i="174"/>
  <c r="N98" i="174"/>
  <c r="O97" i="174"/>
  <c r="P97" i="174"/>
  <c r="N97" i="174"/>
  <c r="O96" i="174"/>
  <c r="N96" i="174"/>
  <c r="P96" i="174"/>
  <c r="O95" i="174"/>
  <c r="N95" i="174"/>
  <c r="O94" i="174"/>
  <c r="N94" i="174"/>
  <c r="P94" i="174"/>
  <c r="P93" i="174"/>
  <c r="O93" i="174"/>
  <c r="N93" i="174"/>
  <c r="P92" i="174"/>
  <c r="O92" i="174"/>
  <c r="N92" i="174"/>
  <c r="O91" i="174"/>
  <c r="N91" i="174"/>
  <c r="O90" i="174"/>
  <c r="N90" i="174"/>
  <c r="P90" i="174"/>
  <c r="P89" i="174"/>
  <c r="O89" i="174"/>
  <c r="N89" i="174"/>
  <c r="P88" i="174"/>
  <c r="O88" i="174"/>
  <c r="N88" i="174"/>
  <c r="O87" i="174"/>
  <c r="N87" i="174"/>
  <c r="P87" i="174"/>
  <c r="P86" i="174"/>
  <c r="O86" i="174"/>
  <c r="N86" i="174"/>
  <c r="P85" i="174"/>
  <c r="O85" i="174"/>
  <c r="N85" i="174"/>
  <c r="O84" i="174"/>
  <c r="N84" i="174"/>
  <c r="O83" i="174"/>
  <c r="N83" i="174"/>
  <c r="P82" i="174"/>
  <c r="O82" i="174"/>
  <c r="N82" i="174"/>
  <c r="O81" i="174"/>
  <c r="P81" i="174"/>
  <c r="N81" i="174"/>
  <c r="O80" i="174"/>
  <c r="N80" i="174"/>
  <c r="P80" i="174"/>
  <c r="O79" i="174"/>
  <c r="N79" i="174"/>
  <c r="O78" i="174"/>
  <c r="N78" i="174"/>
  <c r="P78" i="174"/>
  <c r="P77" i="174"/>
  <c r="O77" i="174"/>
  <c r="N77" i="174"/>
  <c r="P76" i="174"/>
  <c r="O76" i="174"/>
  <c r="N76" i="174"/>
  <c r="O75" i="174"/>
  <c r="N75" i="174"/>
  <c r="O74" i="174"/>
  <c r="N74" i="174"/>
  <c r="P74" i="174"/>
  <c r="P73" i="174"/>
  <c r="O73" i="174"/>
  <c r="N73" i="174"/>
  <c r="P72" i="174"/>
  <c r="O72" i="174"/>
  <c r="N72" i="174"/>
  <c r="O71" i="174"/>
  <c r="N71" i="174"/>
  <c r="P71" i="174"/>
  <c r="P70" i="174"/>
  <c r="O70" i="174"/>
  <c r="N70" i="174"/>
  <c r="P69" i="174"/>
  <c r="O69" i="174"/>
  <c r="N69" i="174"/>
  <c r="O68" i="174"/>
  <c r="N68" i="174"/>
  <c r="P68" i="174"/>
  <c r="O67" i="174"/>
  <c r="N67" i="174"/>
  <c r="P66" i="174"/>
  <c r="O66" i="174"/>
  <c r="N66" i="174"/>
  <c r="O65" i="174"/>
  <c r="P65" i="174"/>
  <c r="N65" i="174"/>
  <c r="O64" i="174"/>
  <c r="N64" i="174"/>
  <c r="P64" i="174"/>
  <c r="O63" i="174"/>
  <c r="N63" i="174"/>
  <c r="O62" i="174"/>
  <c r="N62" i="174"/>
  <c r="P62" i="174"/>
  <c r="P61" i="174"/>
  <c r="O61" i="174"/>
  <c r="N61" i="174"/>
  <c r="P60" i="174"/>
  <c r="O60" i="174"/>
  <c r="N60" i="174"/>
  <c r="O59" i="174"/>
  <c r="N59" i="174"/>
  <c r="O58" i="174"/>
  <c r="N58" i="174"/>
  <c r="P58" i="174"/>
  <c r="P57" i="174"/>
  <c r="O57" i="174"/>
  <c r="N57" i="174"/>
  <c r="P56" i="174"/>
  <c r="O56" i="174"/>
  <c r="N56" i="174"/>
  <c r="O55" i="174"/>
  <c r="N55" i="174"/>
  <c r="P55" i="174"/>
  <c r="P54" i="174"/>
  <c r="O54" i="174"/>
  <c r="N54" i="174"/>
  <c r="P53" i="174"/>
  <c r="O53" i="174"/>
  <c r="N53" i="174"/>
  <c r="O52" i="174"/>
  <c r="N52" i="174"/>
  <c r="O51" i="174"/>
  <c r="N51" i="174"/>
  <c r="P50" i="174"/>
  <c r="O50" i="174"/>
  <c r="N50" i="174"/>
  <c r="O49" i="174"/>
  <c r="P49" i="174"/>
  <c r="N49" i="174"/>
  <c r="O48" i="174"/>
  <c r="N48" i="174"/>
  <c r="P48" i="174"/>
  <c r="O47" i="174"/>
  <c r="N47" i="174"/>
  <c r="O46" i="174"/>
  <c r="N46" i="174"/>
  <c r="P46" i="174"/>
  <c r="P45" i="174"/>
  <c r="O45" i="174"/>
  <c r="N45" i="174"/>
  <c r="P44" i="174"/>
  <c r="O44" i="174"/>
  <c r="N44" i="174"/>
  <c r="O43" i="174"/>
  <c r="N43" i="174"/>
  <c r="O42" i="174"/>
  <c r="N42" i="174"/>
  <c r="P42" i="174"/>
  <c r="P41" i="174"/>
  <c r="O41" i="174"/>
  <c r="N41" i="174"/>
  <c r="P40" i="174"/>
  <c r="O40" i="174"/>
  <c r="N40" i="174"/>
  <c r="O39" i="174"/>
  <c r="N39" i="174"/>
  <c r="P39" i="174"/>
  <c r="P38" i="174"/>
  <c r="O38" i="174"/>
  <c r="N38" i="174"/>
  <c r="P37" i="174"/>
  <c r="O37" i="174"/>
  <c r="N37" i="174"/>
  <c r="O36" i="174"/>
  <c r="N36" i="174"/>
  <c r="O35" i="174"/>
  <c r="N35" i="174"/>
  <c r="P34" i="174"/>
  <c r="O34" i="174"/>
  <c r="N34" i="174"/>
  <c r="O33" i="174"/>
  <c r="P33" i="174"/>
  <c r="N33" i="174"/>
  <c r="O32" i="174"/>
  <c r="N32" i="174"/>
  <c r="P32" i="174"/>
  <c r="O31" i="174"/>
  <c r="N31" i="174"/>
  <c r="O30" i="174"/>
  <c r="N30" i="174"/>
  <c r="P30" i="174"/>
  <c r="P29" i="174"/>
  <c r="O29" i="174"/>
  <c r="N29" i="174"/>
  <c r="P28" i="174"/>
  <c r="O28" i="174"/>
  <c r="N28" i="174"/>
  <c r="O27" i="174"/>
  <c r="N27" i="174"/>
  <c r="O26" i="174"/>
  <c r="N26" i="174"/>
  <c r="P26" i="174"/>
  <c r="P25" i="174"/>
  <c r="O25" i="174"/>
  <c r="N25" i="174"/>
  <c r="P24" i="174"/>
  <c r="O24" i="174"/>
  <c r="N24" i="174"/>
  <c r="O23" i="174"/>
  <c r="N23" i="174"/>
  <c r="P23" i="174"/>
  <c r="P22" i="174"/>
  <c r="O22" i="174"/>
  <c r="N22" i="174"/>
  <c r="P21" i="174"/>
  <c r="O21" i="174"/>
  <c r="N21" i="174"/>
  <c r="O20" i="174"/>
  <c r="N20" i="174"/>
  <c r="O19" i="174"/>
  <c r="N19" i="174"/>
  <c r="P18" i="174"/>
  <c r="O18" i="174"/>
  <c r="N18" i="174"/>
  <c r="O17" i="174"/>
  <c r="P17" i="174"/>
  <c r="N17" i="174"/>
  <c r="O16" i="174"/>
  <c r="N16" i="174"/>
  <c r="P16" i="174"/>
  <c r="O15" i="174"/>
  <c r="N15" i="174"/>
  <c r="O14" i="174"/>
  <c r="N14" i="174"/>
  <c r="P14" i="174"/>
  <c r="P13" i="174"/>
  <c r="O13" i="174"/>
  <c r="N13" i="174"/>
  <c r="P12" i="174"/>
  <c r="O12" i="174"/>
  <c r="N12" i="174"/>
  <c r="O11" i="174"/>
  <c r="N11" i="174"/>
  <c r="O10" i="174"/>
  <c r="N10" i="174"/>
  <c r="P10" i="174"/>
  <c r="P9" i="174"/>
  <c r="O9" i="174"/>
  <c r="N9" i="174"/>
  <c r="P8" i="174"/>
  <c r="O8" i="174"/>
  <c r="N8" i="174"/>
  <c r="O7" i="174"/>
  <c r="N7" i="174"/>
  <c r="P7" i="174"/>
  <c r="P6" i="174"/>
  <c r="O6" i="174"/>
  <c r="N6" i="174"/>
  <c r="P5" i="174"/>
  <c r="O5" i="174"/>
  <c r="N5" i="174"/>
  <c r="O4" i="174"/>
  <c r="N4" i="174"/>
  <c r="P4" i="174"/>
  <c r="I52" i="173"/>
  <c r="I34" i="173"/>
  <c r="G34" i="173"/>
  <c r="E34" i="173"/>
  <c r="E33" i="173"/>
  <c r="G33" i="173"/>
  <c r="I33" i="173"/>
  <c r="I32" i="173"/>
  <c r="E32" i="173"/>
  <c r="G32" i="173"/>
  <c r="G31" i="173"/>
  <c r="I31" i="173"/>
  <c r="E31" i="173"/>
  <c r="E30" i="173"/>
  <c r="G30" i="173"/>
  <c r="I30" i="173"/>
  <c r="G29" i="173"/>
  <c r="I29" i="173"/>
  <c r="E29" i="173"/>
  <c r="I27" i="173"/>
  <c r="G27" i="173"/>
  <c r="E22" i="173"/>
  <c r="E8" i="173"/>
  <c r="K529" i="172" a="1"/>
  <c r="K529" i="172"/>
  <c r="C529" i="172"/>
  <c r="F526" i="172" a="1"/>
  <c r="F526" i="172"/>
  <c r="C526" i="172"/>
  <c r="J526" i="172" a="1"/>
  <c r="J526" i="172"/>
  <c r="F518" i="172" a="1"/>
  <c r="F518" i="172"/>
  <c r="C518" i="172"/>
  <c r="J518" i="172" a="1"/>
  <c r="J518" i="172"/>
  <c r="M514" i="172" a="1"/>
  <c r="M514" i="172"/>
  <c r="L514" i="172" a="1"/>
  <c r="L514" i="172"/>
  <c r="K514" i="172" a="1"/>
  <c r="K514" i="172"/>
  <c r="J514" i="172"/>
  <c r="J514" i="172" a="1"/>
  <c r="I514" i="172" a="1"/>
  <c r="I514" i="172"/>
  <c r="H514" i="172"/>
  <c r="H514" i="172" a="1"/>
  <c r="G514" i="172" a="1"/>
  <c r="G514" i="172"/>
  <c r="F514" i="172"/>
  <c r="F514" i="172" a="1"/>
  <c r="M511" i="172" a="1"/>
  <c r="M511" i="172"/>
  <c r="I511" i="172" a="1"/>
  <c r="I511" i="172"/>
  <c r="G511" i="172"/>
  <c r="G511" i="172" a="1"/>
  <c r="C511" i="172"/>
  <c r="I510" i="172"/>
  <c r="I510" i="172" a="1"/>
  <c r="G510" i="172" a="1"/>
  <c r="G510" i="172"/>
  <c r="C510" i="172"/>
  <c r="C509" i="172"/>
  <c r="P509" i="172" a="1"/>
  <c r="P509" i="172"/>
  <c r="K508" i="172" a="1"/>
  <c r="K508" i="172"/>
  <c r="C508" i="172"/>
  <c r="M507" i="172" a="1"/>
  <c r="M507" i="172"/>
  <c r="I507" i="172"/>
  <c r="I507" i="172" a="1"/>
  <c r="G507" i="172"/>
  <c r="G507" i="172" a="1"/>
  <c r="C507" i="172"/>
  <c r="K506" i="172"/>
  <c r="K506" i="172" a="1"/>
  <c r="G506" i="172" a="1"/>
  <c r="G506" i="172"/>
  <c r="C506" i="172"/>
  <c r="P505" i="172" a="1"/>
  <c r="P505" i="172"/>
  <c r="N9" i="171"/>
  <c r="K505" i="172" a="1"/>
  <c r="K505" i="172"/>
  <c r="C505" i="172"/>
  <c r="G504" i="172" a="1"/>
  <c r="G504" i="172"/>
  <c r="C504" i="172"/>
  <c r="K504" i="172" a="1"/>
  <c r="K504" i="172"/>
  <c r="M503" i="172" a="1"/>
  <c r="M503" i="172"/>
  <c r="I503" i="172"/>
  <c r="I503" i="172" a="1"/>
  <c r="G503" i="172"/>
  <c r="G503" i="172" a="1"/>
  <c r="C503" i="172"/>
  <c r="C502" i="172"/>
  <c r="C521" i="172"/>
  <c r="I501" i="172" a="1"/>
  <c r="I501" i="172"/>
  <c r="C501" i="172"/>
  <c r="M501" i="172" a="1"/>
  <c r="M501" i="172"/>
  <c r="K500" i="172" a="1"/>
  <c r="K500" i="172"/>
  <c r="G500" i="172"/>
  <c r="G500" i="172" a="1"/>
  <c r="C500" i="172"/>
  <c r="M499" i="172" a="1"/>
  <c r="M499" i="172"/>
  <c r="I499" i="172"/>
  <c r="I499" i="172" a="1"/>
  <c r="G499" i="172"/>
  <c r="G499" i="172" a="1"/>
  <c r="C499" i="172"/>
  <c r="W495" i="172"/>
  <c r="E34" i="171"/>
  <c r="G34" i="171"/>
  <c r="I34" i="171"/>
  <c r="V495" i="172"/>
  <c r="E33" i="171"/>
  <c r="U495" i="172"/>
  <c r="T495" i="172"/>
  <c r="S495" i="172"/>
  <c r="R495" i="172"/>
  <c r="E30" i="171"/>
  <c r="G30" i="171"/>
  <c r="I30" i="171"/>
  <c r="M495" i="172"/>
  <c r="L495" i="172"/>
  <c r="K495" i="172"/>
  <c r="J495" i="172"/>
  <c r="I495" i="172"/>
  <c r="H495" i="172"/>
  <c r="G495" i="172"/>
  <c r="F495" i="172"/>
  <c r="O494" i="172"/>
  <c r="N494" i="172"/>
  <c r="P493" i="172"/>
  <c r="O493" i="172"/>
  <c r="N493" i="172"/>
  <c r="O492" i="172"/>
  <c r="P492" i="172"/>
  <c r="N492" i="172"/>
  <c r="P491" i="172"/>
  <c r="O491" i="172"/>
  <c r="N491" i="172"/>
  <c r="O490" i="172"/>
  <c r="N490" i="172"/>
  <c r="O489" i="172"/>
  <c r="N489" i="172"/>
  <c r="P489" i="172"/>
  <c r="P488" i="172"/>
  <c r="O488" i="172"/>
  <c r="N488" i="172"/>
  <c r="O487" i="172"/>
  <c r="P487" i="172"/>
  <c r="N487" i="172"/>
  <c r="O486" i="172"/>
  <c r="N486" i="172"/>
  <c r="P485" i="172"/>
  <c r="O485" i="172"/>
  <c r="N485" i="172"/>
  <c r="O484" i="172"/>
  <c r="P484" i="172"/>
  <c r="N484" i="172"/>
  <c r="O483" i="172"/>
  <c r="N483" i="172"/>
  <c r="P483" i="172"/>
  <c r="O482" i="172"/>
  <c r="N482" i="172"/>
  <c r="P482" i="172"/>
  <c r="P481" i="172"/>
  <c r="O481" i="172"/>
  <c r="N481" i="172"/>
  <c r="P480" i="172"/>
  <c r="O480" i="172"/>
  <c r="N480" i="172"/>
  <c r="O479" i="172"/>
  <c r="N479" i="172"/>
  <c r="O478" i="172"/>
  <c r="N478" i="172"/>
  <c r="P477" i="172"/>
  <c r="O477" i="172"/>
  <c r="N477" i="172"/>
  <c r="O476" i="172"/>
  <c r="P476" i="172"/>
  <c r="N476" i="172"/>
  <c r="O475" i="172"/>
  <c r="N475" i="172"/>
  <c r="P475" i="172"/>
  <c r="O474" i="172"/>
  <c r="N474" i="172"/>
  <c r="O473" i="172"/>
  <c r="N473" i="172"/>
  <c r="P473" i="172"/>
  <c r="P472" i="172"/>
  <c r="O472" i="172"/>
  <c r="N472" i="172"/>
  <c r="P471" i="172"/>
  <c r="O471" i="172"/>
  <c r="N471" i="172"/>
  <c r="O470" i="172"/>
  <c r="N470" i="172"/>
  <c r="P470" i="172"/>
  <c r="P469" i="172"/>
  <c r="O469" i="172"/>
  <c r="N469" i="172"/>
  <c r="P468" i="172"/>
  <c r="O468" i="172"/>
  <c r="N468" i="172"/>
  <c r="O467" i="172"/>
  <c r="N467" i="172"/>
  <c r="P467" i="172"/>
  <c r="O466" i="172"/>
  <c r="N466" i="172"/>
  <c r="P466" i="172"/>
  <c r="P465" i="172"/>
  <c r="O465" i="172"/>
  <c r="N465" i="172"/>
  <c r="O464" i="172"/>
  <c r="P464" i="172"/>
  <c r="N464" i="172"/>
  <c r="O463" i="172"/>
  <c r="N463" i="172"/>
  <c r="O462" i="172"/>
  <c r="N462" i="172"/>
  <c r="O461" i="172"/>
  <c r="N461" i="172"/>
  <c r="P461" i="172"/>
  <c r="O460" i="172"/>
  <c r="P460" i="172"/>
  <c r="N460" i="172"/>
  <c r="O459" i="172"/>
  <c r="N459" i="172"/>
  <c r="P459" i="172"/>
  <c r="O458" i="172"/>
  <c r="N458" i="172"/>
  <c r="O457" i="172"/>
  <c r="N457" i="172"/>
  <c r="P457" i="172"/>
  <c r="P456" i="172"/>
  <c r="O456" i="172"/>
  <c r="N456" i="172"/>
  <c r="P455" i="172"/>
  <c r="O455" i="172"/>
  <c r="N455" i="172"/>
  <c r="O454" i="172"/>
  <c r="N454" i="172"/>
  <c r="O453" i="172"/>
  <c r="N453" i="172"/>
  <c r="P453" i="172"/>
  <c r="P452" i="172"/>
  <c r="O452" i="172"/>
  <c r="N452" i="172"/>
  <c r="P451" i="172"/>
  <c r="O451" i="172"/>
  <c r="N451" i="172"/>
  <c r="O450" i="172"/>
  <c r="N450" i="172"/>
  <c r="P450" i="172"/>
  <c r="P449" i="172"/>
  <c r="O449" i="172"/>
  <c r="N449" i="172"/>
  <c r="P448" i="172"/>
  <c r="O448" i="172"/>
  <c r="N448" i="172"/>
  <c r="O447" i="172"/>
  <c r="N447" i="172"/>
  <c r="P447" i="172"/>
  <c r="O446" i="172"/>
  <c r="N446" i="172"/>
  <c r="O445" i="172"/>
  <c r="N445" i="172"/>
  <c r="P445" i="172"/>
  <c r="O444" i="172"/>
  <c r="P444" i="172"/>
  <c r="N444" i="172"/>
  <c r="P443" i="172"/>
  <c r="O443" i="172"/>
  <c r="N443" i="172"/>
  <c r="O442" i="172"/>
  <c r="N442" i="172"/>
  <c r="P442" i="172"/>
  <c r="O441" i="172"/>
  <c r="N441" i="172"/>
  <c r="P441" i="172"/>
  <c r="P440" i="172"/>
  <c r="O440" i="172"/>
  <c r="N440" i="172"/>
  <c r="P439" i="172"/>
  <c r="O439" i="172"/>
  <c r="N439" i="172"/>
  <c r="O438" i="172"/>
  <c r="N438" i="172"/>
  <c r="O437" i="172"/>
  <c r="N437" i="172"/>
  <c r="P437" i="172"/>
  <c r="P436" i="172"/>
  <c r="O436" i="172"/>
  <c r="N436" i="172"/>
  <c r="P435" i="172"/>
  <c r="O435" i="172"/>
  <c r="N435" i="172"/>
  <c r="O434" i="172"/>
  <c r="N434" i="172"/>
  <c r="P434" i="172"/>
  <c r="P433" i="172"/>
  <c r="O433" i="172"/>
  <c r="N433" i="172"/>
  <c r="P432" i="172"/>
  <c r="O432" i="172"/>
  <c r="N432" i="172"/>
  <c r="O431" i="172"/>
  <c r="N431" i="172"/>
  <c r="O430" i="172"/>
  <c r="N430" i="172"/>
  <c r="P429" i="172"/>
  <c r="O429" i="172"/>
  <c r="N429" i="172"/>
  <c r="O428" i="172"/>
  <c r="P428" i="172"/>
  <c r="N428" i="172"/>
  <c r="P427" i="172"/>
  <c r="O427" i="172"/>
  <c r="N427" i="172"/>
  <c r="O426" i="172"/>
  <c r="N426" i="172"/>
  <c r="O425" i="172"/>
  <c r="N425" i="172"/>
  <c r="P425" i="172"/>
  <c r="P424" i="172"/>
  <c r="O424" i="172"/>
  <c r="N424" i="172"/>
  <c r="O423" i="172"/>
  <c r="P423" i="172"/>
  <c r="N423" i="172"/>
  <c r="O422" i="172"/>
  <c r="N422" i="172"/>
  <c r="P421" i="172"/>
  <c r="O421" i="172"/>
  <c r="N421" i="172"/>
  <c r="O420" i="172"/>
  <c r="P420" i="172"/>
  <c r="N420" i="172"/>
  <c r="O419" i="172"/>
  <c r="N419" i="172"/>
  <c r="P419" i="172"/>
  <c r="O418" i="172"/>
  <c r="N418" i="172"/>
  <c r="P418" i="172"/>
  <c r="P417" i="172"/>
  <c r="O417" i="172"/>
  <c r="N417" i="172"/>
  <c r="P416" i="172"/>
  <c r="O416" i="172"/>
  <c r="N416" i="172"/>
  <c r="O415" i="172"/>
  <c r="N415" i="172"/>
  <c r="O414" i="172"/>
  <c r="N414" i="172"/>
  <c r="P413" i="172"/>
  <c r="O413" i="172"/>
  <c r="N413" i="172"/>
  <c r="O412" i="172"/>
  <c r="P412" i="172"/>
  <c r="N412" i="172"/>
  <c r="O411" i="172"/>
  <c r="N411" i="172"/>
  <c r="P411" i="172"/>
  <c r="O410" i="172"/>
  <c r="N410" i="172"/>
  <c r="O409" i="172"/>
  <c r="N409" i="172"/>
  <c r="P409" i="172"/>
  <c r="P408" i="172"/>
  <c r="O408" i="172"/>
  <c r="N408" i="172"/>
  <c r="P407" i="172"/>
  <c r="O407" i="172"/>
  <c r="N407" i="172"/>
  <c r="O406" i="172"/>
  <c r="N406" i="172"/>
  <c r="P406" i="172"/>
  <c r="P405" i="172"/>
  <c r="O405" i="172"/>
  <c r="N405" i="172"/>
  <c r="P404" i="172"/>
  <c r="O404" i="172"/>
  <c r="N404" i="172"/>
  <c r="O403" i="172"/>
  <c r="N403" i="172"/>
  <c r="O402" i="172"/>
  <c r="N402" i="172"/>
  <c r="P402" i="172"/>
  <c r="P401" i="172"/>
  <c r="O401" i="172"/>
  <c r="N401" i="172"/>
  <c r="O400" i="172"/>
  <c r="P400" i="172"/>
  <c r="N400" i="172"/>
  <c r="O399" i="172"/>
  <c r="N399" i="172"/>
  <c r="O398" i="172"/>
  <c r="N398" i="172"/>
  <c r="O397" i="172"/>
  <c r="N397" i="172"/>
  <c r="P397" i="172"/>
  <c r="O396" i="172"/>
  <c r="P396" i="172"/>
  <c r="N396" i="172"/>
  <c r="O395" i="172"/>
  <c r="N395" i="172"/>
  <c r="P395" i="172"/>
  <c r="O394" i="172"/>
  <c r="N394" i="172"/>
  <c r="O393" i="172"/>
  <c r="N393" i="172"/>
  <c r="P393" i="172"/>
  <c r="P392" i="172"/>
  <c r="O392" i="172"/>
  <c r="N392" i="172"/>
  <c r="P391" i="172"/>
  <c r="O391" i="172"/>
  <c r="N391" i="172"/>
  <c r="O390" i="172"/>
  <c r="N390" i="172"/>
  <c r="O389" i="172"/>
  <c r="N389" i="172"/>
  <c r="P389" i="172"/>
  <c r="P388" i="172"/>
  <c r="O388" i="172"/>
  <c r="N388" i="172"/>
  <c r="P387" i="172"/>
  <c r="O387" i="172"/>
  <c r="N387" i="172"/>
  <c r="O386" i="172"/>
  <c r="N386" i="172"/>
  <c r="P386" i="172"/>
  <c r="P385" i="172"/>
  <c r="O385" i="172"/>
  <c r="N385" i="172"/>
  <c r="P384" i="172"/>
  <c r="O384" i="172"/>
  <c r="N384" i="172"/>
  <c r="O383" i="172"/>
  <c r="N383" i="172"/>
  <c r="P383" i="172"/>
  <c r="O382" i="172"/>
  <c r="N382" i="172"/>
  <c r="O381" i="172"/>
  <c r="N381" i="172"/>
  <c r="P381" i="172"/>
  <c r="O380" i="172"/>
  <c r="P380" i="172"/>
  <c r="N380" i="172"/>
  <c r="P379" i="172"/>
  <c r="O379" i="172"/>
  <c r="N379" i="172"/>
  <c r="O378" i="172"/>
  <c r="N378" i="172"/>
  <c r="P378" i="172"/>
  <c r="O377" i="172"/>
  <c r="N377" i="172"/>
  <c r="P377" i="172"/>
  <c r="P376" i="172"/>
  <c r="O376" i="172"/>
  <c r="N376" i="172"/>
  <c r="P375" i="172"/>
  <c r="O375" i="172"/>
  <c r="N375" i="172"/>
  <c r="O374" i="172"/>
  <c r="N374" i="172"/>
  <c r="O373" i="172"/>
  <c r="N373" i="172"/>
  <c r="P373" i="172"/>
  <c r="P372" i="172"/>
  <c r="O372" i="172"/>
  <c r="N372" i="172"/>
  <c r="P371" i="172"/>
  <c r="O371" i="172"/>
  <c r="N371" i="172"/>
  <c r="O370" i="172"/>
  <c r="N370" i="172"/>
  <c r="P370" i="172"/>
  <c r="P369" i="172"/>
  <c r="O369" i="172"/>
  <c r="N369" i="172"/>
  <c r="P368" i="172"/>
  <c r="O368" i="172"/>
  <c r="N368" i="172"/>
  <c r="O367" i="172"/>
  <c r="N367" i="172"/>
  <c r="O366" i="172"/>
  <c r="N366" i="172"/>
  <c r="P365" i="172"/>
  <c r="O365" i="172"/>
  <c r="N365" i="172"/>
  <c r="O364" i="172"/>
  <c r="P364" i="172"/>
  <c r="N364" i="172"/>
  <c r="P363" i="172"/>
  <c r="O363" i="172"/>
  <c r="N363" i="172"/>
  <c r="O362" i="172"/>
  <c r="N362" i="172"/>
  <c r="O361" i="172"/>
  <c r="N361" i="172"/>
  <c r="P361" i="172"/>
  <c r="P360" i="172"/>
  <c r="O360" i="172"/>
  <c r="N360" i="172"/>
  <c r="O359" i="172"/>
  <c r="P359" i="172"/>
  <c r="N359" i="172"/>
  <c r="O358" i="172"/>
  <c r="N358" i="172"/>
  <c r="P357" i="172"/>
  <c r="O357" i="172"/>
  <c r="N357" i="172"/>
  <c r="O356" i="172"/>
  <c r="P356" i="172"/>
  <c r="N356" i="172"/>
  <c r="O355" i="172"/>
  <c r="N355" i="172"/>
  <c r="P355" i="172"/>
  <c r="O354" i="172"/>
  <c r="N354" i="172"/>
  <c r="P354" i="172"/>
  <c r="P353" i="172"/>
  <c r="O353" i="172"/>
  <c r="N353" i="172"/>
  <c r="P352" i="172"/>
  <c r="O352" i="172"/>
  <c r="N352" i="172"/>
  <c r="O351" i="172"/>
  <c r="N351" i="172"/>
  <c r="O350" i="172"/>
  <c r="N350" i="172"/>
  <c r="P349" i="172"/>
  <c r="O349" i="172"/>
  <c r="N349" i="172"/>
  <c r="O348" i="172"/>
  <c r="P348" i="172"/>
  <c r="N348" i="172"/>
  <c r="O347" i="172"/>
  <c r="N347" i="172"/>
  <c r="P347" i="172"/>
  <c r="O346" i="172"/>
  <c r="N346" i="172"/>
  <c r="O345" i="172"/>
  <c r="N345" i="172"/>
  <c r="P345" i="172"/>
  <c r="P344" i="172"/>
  <c r="O344" i="172"/>
  <c r="N344" i="172"/>
  <c r="P343" i="172"/>
  <c r="O343" i="172"/>
  <c r="N343" i="172"/>
  <c r="O342" i="172"/>
  <c r="N342" i="172"/>
  <c r="P342" i="172"/>
  <c r="P341" i="172"/>
  <c r="O341" i="172"/>
  <c r="N341" i="172"/>
  <c r="P340" i="172"/>
  <c r="O340" i="172"/>
  <c r="N340" i="172"/>
  <c r="O339" i="172"/>
  <c r="N339" i="172"/>
  <c r="O338" i="172"/>
  <c r="N338" i="172"/>
  <c r="P338" i="172"/>
  <c r="P337" i="172"/>
  <c r="O337" i="172"/>
  <c r="N337" i="172"/>
  <c r="O336" i="172"/>
  <c r="P336" i="172"/>
  <c r="N336" i="172"/>
  <c r="O335" i="172"/>
  <c r="N335" i="172"/>
  <c r="O334" i="172"/>
  <c r="N334" i="172"/>
  <c r="O333" i="172"/>
  <c r="N333" i="172"/>
  <c r="P333" i="172"/>
  <c r="O332" i="172"/>
  <c r="P332" i="172"/>
  <c r="N332" i="172"/>
  <c r="O331" i="172"/>
  <c r="N331" i="172"/>
  <c r="P331" i="172"/>
  <c r="O330" i="172"/>
  <c r="N330" i="172"/>
  <c r="O329" i="172"/>
  <c r="N329" i="172"/>
  <c r="P329" i="172"/>
  <c r="P328" i="172"/>
  <c r="O328" i="172"/>
  <c r="N328" i="172"/>
  <c r="P327" i="172"/>
  <c r="O327" i="172"/>
  <c r="N327" i="172"/>
  <c r="O326" i="172"/>
  <c r="N326" i="172"/>
  <c r="O325" i="172"/>
  <c r="N325" i="172"/>
  <c r="P325" i="172"/>
  <c r="P324" i="172"/>
  <c r="O324" i="172"/>
  <c r="N324" i="172"/>
  <c r="P323" i="172"/>
  <c r="O323" i="172"/>
  <c r="N323" i="172"/>
  <c r="O322" i="172"/>
  <c r="N322" i="172"/>
  <c r="P322" i="172"/>
  <c r="P321" i="172"/>
  <c r="O321" i="172"/>
  <c r="N321" i="172"/>
  <c r="P320" i="172"/>
  <c r="O320" i="172"/>
  <c r="N320" i="172"/>
  <c r="O319" i="172"/>
  <c r="N319" i="172"/>
  <c r="P319" i="172"/>
  <c r="O318" i="172"/>
  <c r="N318" i="172"/>
  <c r="O317" i="172"/>
  <c r="N317" i="172"/>
  <c r="P317" i="172"/>
  <c r="O316" i="172"/>
  <c r="P316" i="172"/>
  <c r="N316" i="172"/>
  <c r="P315" i="172"/>
  <c r="O315" i="172"/>
  <c r="N315" i="172"/>
  <c r="O314" i="172"/>
  <c r="N314" i="172"/>
  <c r="P314" i="172"/>
  <c r="O313" i="172"/>
  <c r="N313" i="172"/>
  <c r="P313" i="172"/>
  <c r="P312" i="172"/>
  <c r="O312" i="172"/>
  <c r="N312" i="172"/>
  <c r="P311" i="172"/>
  <c r="O311" i="172"/>
  <c r="N311" i="172"/>
  <c r="O310" i="172"/>
  <c r="N310" i="172"/>
  <c r="O309" i="172"/>
  <c r="N309" i="172"/>
  <c r="P309" i="172"/>
  <c r="P308" i="172"/>
  <c r="O308" i="172"/>
  <c r="N308" i="172"/>
  <c r="P307" i="172"/>
  <c r="O307" i="172"/>
  <c r="N307" i="172"/>
  <c r="O306" i="172"/>
  <c r="N306" i="172"/>
  <c r="P306" i="172"/>
  <c r="P305" i="172"/>
  <c r="O305" i="172"/>
  <c r="N305" i="172"/>
  <c r="P304" i="172"/>
  <c r="O304" i="172"/>
  <c r="N304" i="172"/>
  <c r="O303" i="172"/>
  <c r="N303" i="172"/>
  <c r="O302" i="172"/>
  <c r="N302" i="172"/>
  <c r="P301" i="172"/>
  <c r="O301" i="172"/>
  <c r="N301" i="172"/>
  <c r="O300" i="172"/>
  <c r="P300" i="172"/>
  <c r="N300" i="172"/>
  <c r="P299" i="172"/>
  <c r="O299" i="172"/>
  <c r="N299" i="172"/>
  <c r="O298" i="172"/>
  <c r="N298" i="172"/>
  <c r="O297" i="172"/>
  <c r="N297" i="172"/>
  <c r="P297" i="172"/>
  <c r="P296" i="172"/>
  <c r="O296" i="172"/>
  <c r="N296" i="172"/>
  <c r="O295" i="172"/>
  <c r="P295" i="172"/>
  <c r="N295" i="172"/>
  <c r="O294" i="172"/>
  <c r="N294" i="172"/>
  <c r="P293" i="172"/>
  <c r="O293" i="172"/>
  <c r="N293" i="172"/>
  <c r="O292" i="172"/>
  <c r="P292" i="172"/>
  <c r="N292" i="172"/>
  <c r="O291" i="172"/>
  <c r="N291" i="172"/>
  <c r="P291" i="172"/>
  <c r="O290" i="172"/>
  <c r="N290" i="172"/>
  <c r="P290" i="172"/>
  <c r="P289" i="172"/>
  <c r="O289" i="172"/>
  <c r="N289" i="172"/>
  <c r="P288" i="172"/>
  <c r="O288" i="172"/>
  <c r="N288" i="172"/>
  <c r="O287" i="172"/>
  <c r="N287" i="172"/>
  <c r="O286" i="172"/>
  <c r="N286" i="172"/>
  <c r="P285" i="172"/>
  <c r="O285" i="172"/>
  <c r="N285" i="172"/>
  <c r="O284" i="172"/>
  <c r="P284" i="172"/>
  <c r="N284" i="172"/>
  <c r="O283" i="172"/>
  <c r="N283" i="172"/>
  <c r="P283" i="172"/>
  <c r="O282" i="172"/>
  <c r="N282" i="172"/>
  <c r="O281" i="172"/>
  <c r="N281" i="172"/>
  <c r="P281" i="172"/>
  <c r="P280" i="172"/>
  <c r="O280" i="172"/>
  <c r="N280" i="172"/>
  <c r="P279" i="172"/>
  <c r="O279" i="172"/>
  <c r="N279" i="172"/>
  <c r="O278" i="172"/>
  <c r="N278" i="172"/>
  <c r="P278" i="172"/>
  <c r="P277" i="172"/>
  <c r="O277" i="172"/>
  <c r="N277" i="172"/>
  <c r="P276" i="172"/>
  <c r="O276" i="172"/>
  <c r="N276" i="172"/>
  <c r="O275" i="172"/>
  <c r="N275" i="172"/>
  <c r="P275" i="172"/>
  <c r="O274" i="172"/>
  <c r="N274" i="172"/>
  <c r="P274" i="172"/>
  <c r="P273" i="172"/>
  <c r="O273" i="172"/>
  <c r="N273" i="172"/>
  <c r="O272" i="172"/>
  <c r="P272" i="172"/>
  <c r="N272" i="172"/>
  <c r="O271" i="172"/>
  <c r="N271" i="172"/>
  <c r="O270" i="172"/>
  <c r="N270" i="172"/>
  <c r="O269" i="172"/>
  <c r="N269" i="172"/>
  <c r="P269" i="172"/>
  <c r="O268" i="172"/>
  <c r="P268" i="172"/>
  <c r="N268" i="172"/>
  <c r="O267" i="172"/>
  <c r="N267" i="172"/>
  <c r="P267" i="172"/>
  <c r="O266" i="172"/>
  <c r="N266" i="172"/>
  <c r="O265" i="172"/>
  <c r="N265" i="172"/>
  <c r="P265" i="172"/>
  <c r="P264" i="172"/>
  <c r="O264" i="172"/>
  <c r="N264" i="172"/>
  <c r="P263" i="172"/>
  <c r="O263" i="172"/>
  <c r="N263" i="172"/>
  <c r="O262" i="172"/>
  <c r="N262" i="172"/>
  <c r="O261" i="172"/>
  <c r="N261" i="172"/>
  <c r="P261" i="172"/>
  <c r="P260" i="172"/>
  <c r="O260" i="172"/>
  <c r="N260" i="172"/>
  <c r="P259" i="172"/>
  <c r="O259" i="172"/>
  <c r="N259" i="172"/>
  <c r="O258" i="172"/>
  <c r="N258" i="172"/>
  <c r="P258" i="172"/>
  <c r="P257" i="172"/>
  <c r="O257" i="172"/>
  <c r="N257" i="172"/>
  <c r="P256" i="172"/>
  <c r="O256" i="172"/>
  <c r="N256" i="172"/>
  <c r="O255" i="172"/>
  <c r="N255" i="172"/>
  <c r="P255" i="172"/>
  <c r="O254" i="172"/>
  <c r="N254" i="172"/>
  <c r="O253" i="172"/>
  <c r="N253" i="172"/>
  <c r="P253" i="172"/>
  <c r="O252" i="172"/>
  <c r="P252" i="172"/>
  <c r="N252" i="172"/>
  <c r="P251" i="172"/>
  <c r="O251" i="172"/>
  <c r="N251" i="172"/>
  <c r="O250" i="172"/>
  <c r="N250" i="172"/>
  <c r="P250" i="172"/>
  <c r="O249" i="172"/>
  <c r="N249" i="172"/>
  <c r="P249" i="172"/>
  <c r="P248" i="172"/>
  <c r="O248" i="172"/>
  <c r="N248" i="172"/>
  <c r="P247" i="172"/>
  <c r="O247" i="172"/>
  <c r="N247" i="172"/>
  <c r="O246" i="172"/>
  <c r="N246" i="172"/>
  <c r="O245" i="172"/>
  <c r="N245" i="172"/>
  <c r="P245" i="172"/>
  <c r="P244" i="172"/>
  <c r="O244" i="172"/>
  <c r="N244" i="172"/>
  <c r="P243" i="172"/>
  <c r="O243" i="172"/>
  <c r="N243" i="172"/>
  <c r="O242" i="172"/>
  <c r="N242" i="172"/>
  <c r="P242" i="172"/>
  <c r="P241" i="172"/>
  <c r="O241" i="172"/>
  <c r="N241" i="172"/>
  <c r="P240" i="172"/>
  <c r="O240" i="172"/>
  <c r="N240" i="172"/>
  <c r="O239" i="172"/>
  <c r="N239" i="172"/>
  <c r="O238" i="172"/>
  <c r="N238" i="172"/>
  <c r="P237" i="172"/>
  <c r="O237" i="172"/>
  <c r="N237" i="172"/>
  <c r="O236" i="172"/>
  <c r="P236" i="172"/>
  <c r="N236" i="172"/>
  <c r="P235" i="172"/>
  <c r="O235" i="172"/>
  <c r="N235" i="172"/>
  <c r="O234" i="172"/>
  <c r="N234" i="172"/>
  <c r="O233" i="172"/>
  <c r="N233" i="172"/>
  <c r="P233" i="172"/>
  <c r="P232" i="172"/>
  <c r="O232" i="172"/>
  <c r="N232" i="172"/>
  <c r="O231" i="172"/>
  <c r="P231" i="172"/>
  <c r="N231" i="172"/>
  <c r="O230" i="172"/>
  <c r="N230" i="172"/>
  <c r="P229" i="172"/>
  <c r="O229" i="172"/>
  <c r="N229" i="172"/>
  <c r="O228" i="172"/>
  <c r="P228" i="172"/>
  <c r="N228" i="172"/>
  <c r="O227" i="172"/>
  <c r="N227" i="172"/>
  <c r="P227" i="172"/>
  <c r="O226" i="172"/>
  <c r="N226" i="172"/>
  <c r="P226" i="172"/>
  <c r="P225" i="172"/>
  <c r="O225" i="172"/>
  <c r="N225" i="172"/>
  <c r="P224" i="172"/>
  <c r="O224" i="172"/>
  <c r="N224" i="172"/>
  <c r="O223" i="172"/>
  <c r="N223" i="172"/>
  <c r="O222" i="172"/>
  <c r="N222" i="172"/>
  <c r="P221" i="172"/>
  <c r="O221" i="172"/>
  <c r="N221" i="172"/>
  <c r="O220" i="172"/>
  <c r="P220" i="172"/>
  <c r="N220" i="172"/>
  <c r="O219" i="172"/>
  <c r="N219" i="172"/>
  <c r="P219" i="172"/>
  <c r="O218" i="172"/>
  <c r="N218" i="172"/>
  <c r="O217" i="172"/>
  <c r="N217" i="172"/>
  <c r="P217" i="172"/>
  <c r="P216" i="172"/>
  <c r="O216" i="172"/>
  <c r="N216" i="172"/>
  <c r="P215" i="172"/>
  <c r="O215" i="172"/>
  <c r="N215" i="172"/>
  <c r="O214" i="172"/>
  <c r="N214" i="172"/>
  <c r="P214" i="172"/>
  <c r="P213" i="172"/>
  <c r="O213" i="172"/>
  <c r="N213" i="172"/>
  <c r="P212" i="172"/>
  <c r="O212" i="172"/>
  <c r="N212" i="172"/>
  <c r="O211" i="172"/>
  <c r="N211" i="172"/>
  <c r="P211" i="172"/>
  <c r="O210" i="172"/>
  <c r="N210" i="172"/>
  <c r="P210" i="172"/>
  <c r="P209" i="172"/>
  <c r="O209" i="172"/>
  <c r="N209" i="172"/>
  <c r="O208" i="172"/>
  <c r="P208" i="172"/>
  <c r="N208" i="172"/>
  <c r="O207" i="172"/>
  <c r="N207" i="172"/>
  <c r="O206" i="172"/>
  <c r="N206" i="172"/>
  <c r="O205" i="172"/>
  <c r="N205" i="172"/>
  <c r="P205" i="172"/>
  <c r="O204" i="172"/>
  <c r="P204" i="172"/>
  <c r="N204" i="172"/>
  <c r="O203" i="172"/>
  <c r="N203" i="172"/>
  <c r="P203" i="172"/>
  <c r="O202" i="172"/>
  <c r="N202" i="172"/>
  <c r="O201" i="172"/>
  <c r="N201" i="172"/>
  <c r="P201" i="172"/>
  <c r="P200" i="172"/>
  <c r="O200" i="172"/>
  <c r="N200" i="172"/>
  <c r="P199" i="172"/>
  <c r="O199" i="172"/>
  <c r="N199" i="172"/>
  <c r="O198" i="172"/>
  <c r="N198" i="172"/>
  <c r="O197" i="172"/>
  <c r="N197" i="172"/>
  <c r="P197" i="172"/>
  <c r="P196" i="172"/>
  <c r="O196" i="172"/>
  <c r="N196" i="172"/>
  <c r="P195" i="172"/>
  <c r="O195" i="172"/>
  <c r="N195" i="172"/>
  <c r="O194" i="172"/>
  <c r="N194" i="172"/>
  <c r="P194" i="172"/>
  <c r="P193" i="172"/>
  <c r="O193" i="172"/>
  <c r="N193" i="172"/>
  <c r="P192" i="172"/>
  <c r="O192" i="172"/>
  <c r="N192" i="172"/>
  <c r="O191" i="172"/>
  <c r="N191" i="172"/>
  <c r="P191" i="172"/>
  <c r="O190" i="172"/>
  <c r="N190" i="172"/>
  <c r="O189" i="172"/>
  <c r="N189" i="172"/>
  <c r="P189" i="172"/>
  <c r="O188" i="172"/>
  <c r="P188" i="172"/>
  <c r="N188" i="172"/>
  <c r="P187" i="172"/>
  <c r="O187" i="172"/>
  <c r="N187" i="172"/>
  <c r="O186" i="172"/>
  <c r="N186" i="172"/>
  <c r="P186" i="172"/>
  <c r="O185" i="172"/>
  <c r="N185" i="172"/>
  <c r="P185" i="172"/>
  <c r="P184" i="172"/>
  <c r="O184" i="172"/>
  <c r="N184" i="172"/>
  <c r="P183" i="172"/>
  <c r="O183" i="172"/>
  <c r="N183" i="172"/>
  <c r="O182" i="172"/>
  <c r="N182" i="172"/>
  <c r="O181" i="172"/>
  <c r="N181" i="172"/>
  <c r="P181" i="172"/>
  <c r="P180" i="172"/>
  <c r="O180" i="172"/>
  <c r="N180" i="172"/>
  <c r="P179" i="172"/>
  <c r="O179" i="172"/>
  <c r="N179" i="172"/>
  <c r="O178" i="172"/>
  <c r="N178" i="172"/>
  <c r="P178" i="172"/>
  <c r="P177" i="172"/>
  <c r="O177" i="172"/>
  <c r="N177" i="172"/>
  <c r="P176" i="172"/>
  <c r="O176" i="172"/>
  <c r="N176" i="172"/>
  <c r="O175" i="172"/>
  <c r="N175" i="172"/>
  <c r="O174" i="172"/>
  <c r="N174" i="172"/>
  <c r="P173" i="172"/>
  <c r="O173" i="172"/>
  <c r="N173" i="172"/>
  <c r="O172" i="172"/>
  <c r="P172" i="172"/>
  <c r="N172" i="172"/>
  <c r="P171" i="172"/>
  <c r="O171" i="172"/>
  <c r="N171" i="172"/>
  <c r="O170" i="172"/>
  <c r="N170" i="172"/>
  <c r="O169" i="172"/>
  <c r="N169" i="172"/>
  <c r="P169" i="172"/>
  <c r="P168" i="172"/>
  <c r="O168" i="172"/>
  <c r="N168" i="172"/>
  <c r="O167" i="172"/>
  <c r="P167" i="172"/>
  <c r="N167" i="172"/>
  <c r="O166" i="172"/>
  <c r="N166" i="172"/>
  <c r="P165" i="172"/>
  <c r="O165" i="172"/>
  <c r="N165" i="172"/>
  <c r="O164" i="172"/>
  <c r="P164" i="172"/>
  <c r="N164" i="172"/>
  <c r="O163" i="172"/>
  <c r="N163" i="172"/>
  <c r="P163" i="172"/>
  <c r="O162" i="172"/>
  <c r="N162" i="172"/>
  <c r="P162" i="172"/>
  <c r="P161" i="172"/>
  <c r="O161" i="172"/>
  <c r="N161" i="172"/>
  <c r="P160" i="172"/>
  <c r="O160" i="172"/>
  <c r="N160" i="172"/>
  <c r="O159" i="172"/>
  <c r="N159" i="172"/>
  <c r="O158" i="172"/>
  <c r="N158" i="172"/>
  <c r="P157" i="172"/>
  <c r="O157" i="172"/>
  <c r="N157" i="172"/>
  <c r="O156" i="172"/>
  <c r="P156" i="172"/>
  <c r="N156" i="172"/>
  <c r="O155" i="172"/>
  <c r="N155" i="172"/>
  <c r="P155" i="172"/>
  <c r="O154" i="172"/>
  <c r="N154" i="172"/>
  <c r="O153" i="172"/>
  <c r="N153" i="172"/>
  <c r="P153" i="172"/>
  <c r="P152" i="172"/>
  <c r="O152" i="172"/>
  <c r="N152" i="172"/>
  <c r="P151" i="172"/>
  <c r="O151" i="172"/>
  <c r="N151" i="172"/>
  <c r="O150" i="172"/>
  <c r="N150" i="172"/>
  <c r="P150" i="172"/>
  <c r="P149" i="172"/>
  <c r="O149" i="172"/>
  <c r="N149" i="172"/>
  <c r="P148" i="172"/>
  <c r="O148" i="172"/>
  <c r="N148" i="172"/>
  <c r="O147" i="172"/>
  <c r="N147" i="172"/>
  <c r="O146" i="172"/>
  <c r="N146" i="172"/>
  <c r="P146" i="172"/>
  <c r="P145" i="172"/>
  <c r="O145" i="172"/>
  <c r="N145" i="172"/>
  <c r="O144" i="172"/>
  <c r="P144" i="172"/>
  <c r="N144" i="172"/>
  <c r="O143" i="172"/>
  <c r="N143" i="172"/>
  <c r="O142" i="172"/>
  <c r="N142" i="172"/>
  <c r="O141" i="172"/>
  <c r="N141" i="172"/>
  <c r="P141" i="172"/>
  <c r="O140" i="172"/>
  <c r="P140" i="172"/>
  <c r="N140" i="172"/>
  <c r="O139" i="172"/>
  <c r="N139" i="172"/>
  <c r="P139" i="172"/>
  <c r="O138" i="172"/>
  <c r="N138" i="172"/>
  <c r="O137" i="172"/>
  <c r="N137" i="172"/>
  <c r="P137" i="172"/>
  <c r="P136" i="172"/>
  <c r="O136" i="172"/>
  <c r="N136" i="172"/>
  <c r="P135" i="172"/>
  <c r="O135" i="172"/>
  <c r="N135" i="172"/>
  <c r="O134" i="172"/>
  <c r="N134" i="172"/>
  <c r="O133" i="172"/>
  <c r="N133" i="172"/>
  <c r="P133" i="172"/>
  <c r="P132" i="172"/>
  <c r="O132" i="172"/>
  <c r="N132" i="172"/>
  <c r="P131" i="172"/>
  <c r="O131" i="172"/>
  <c r="N131" i="172"/>
  <c r="O130" i="172"/>
  <c r="N130" i="172"/>
  <c r="P130" i="172"/>
  <c r="P129" i="172"/>
  <c r="O129" i="172"/>
  <c r="N129" i="172"/>
  <c r="P128" i="172"/>
  <c r="O128" i="172"/>
  <c r="N128" i="172"/>
  <c r="O127" i="172"/>
  <c r="N127" i="172"/>
  <c r="P127" i="172"/>
  <c r="O126" i="172"/>
  <c r="N126" i="172"/>
  <c r="O125" i="172"/>
  <c r="N125" i="172"/>
  <c r="P125" i="172"/>
  <c r="O124" i="172"/>
  <c r="P124" i="172"/>
  <c r="N124" i="172"/>
  <c r="P123" i="172"/>
  <c r="O123" i="172"/>
  <c r="N123" i="172"/>
  <c r="O122" i="172"/>
  <c r="N122" i="172"/>
  <c r="P122" i="172"/>
  <c r="O121" i="172"/>
  <c r="N121" i="172"/>
  <c r="P121" i="172"/>
  <c r="P120" i="172"/>
  <c r="O120" i="172"/>
  <c r="N120" i="172"/>
  <c r="P119" i="172"/>
  <c r="O119" i="172"/>
  <c r="N119" i="172"/>
  <c r="O118" i="172"/>
  <c r="N118" i="172"/>
  <c r="O117" i="172"/>
  <c r="N117" i="172"/>
  <c r="P117" i="172"/>
  <c r="P116" i="172"/>
  <c r="O116" i="172"/>
  <c r="N116" i="172"/>
  <c r="P115" i="172"/>
  <c r="O115" i="172"/>
  <c r="N115" i="172"/>
  <c r="O114" i="172"/>
  <c r="N114" i="172"/>
  <c r="P114" i="172"/>
  <c r="P113" i="172"/>
  <c r="O113" i="172"/>
  <c r="N113" i="172"/>
  <c r="P112" i="172"/>
  <c r="O112" i="172"/>
  <c r="N112" i="172"/>
  <c r="O111" i="172"/>
  <c r="N111" i="172"/>
  <c r="O110" i="172"/>
  <c r="N110" i="172"/>
  <c r="P109" i="172"/>
  <c r="O109" i="172"/>
  <c r="N109" i="172"/>
  <c r="O108" i="172"/>
  <c r="P108" i="172"/>
  <c r="N108" i="172"/>
  <c r="P107" i="172"/>
  <c r="O107" i="172"/>
  <c r="N107" i="172"/>
  <c r="O106" i="172"/>
  <c r="N106" i="172"/>
  <c r="O105" i="172"/>
  <c r="N105" i="172"/>
  <c r="P105" i="172"/>
  <c r="P104" i="172"/>
  <c r="O104" i="172"/>
  <c r="N104" i="172"/>
  <c r="O103" i="172"/>
  <c r="P103" i="172"/>
  <c r="N103" i="172"/>
  <c r="O102" i="172"/>
  <c r="N102" i="172"/>
  <c r="P101" i="172"/>
  <c r="O101" i="172"/>
  <c r="N101" i="172"/>
  <c r="O100" i="172"/>
  <c r="P100" i="172"/>
  <c r="N100" i="172"/>
  <c r="O99" i="172"/>
  <c r="N99" i="172"/>
  <c r="P99" i="172"/>
  <c r="O98" i="172"/>
  <c r="N98" i="172"/>
  <c r="P98" i="172"/>
  <c r="P97" i="172"/>
  <c r="O97" i="172"/>
  <c r="N97" i="172"/>
  <c r="P96" i="172"/>
  <c r="O96" i="172"/>
  <c r="N96" i="172"/>
  <c r="O95" i="172"/>
  <c r="N95" i="172"/>
  <c r="O94" i="172"/>
  <c r="N94" i="172"/>
  <c r="P93" i="172"/>
  <c r="O93" i="172"/>
  <c r="N93" i="172"/>
  <c r="O92" i="172"/>
  <c r="P92" i="172"/>
  <c r="N92" i="172"/>
  <c r="O91" i="172"/>
  <c r="N91" i="172"/>
  <c r="P91" i="172"/>
  <c r="O90" i="172"/>
  <c r="N90" i="172"/>
  <c r="O89" i="172"/>
  <c r="N89" i="172"/>
  <c r="P89" i="172"/>
  <c r="P88" i="172"/>
  <c r="O88" i="172"/>
  <c r="N88" i="172"/>
  <c r="P87" i="172"/>
  <c r="O87" i="172"/>
  <c r="N87" i="172"/>
  <c r="O86" i="172"/>
  <c r="N86" i="172"/>
  <c r="P86" i="172"/>
  <c r="P85" i="172"/>
  <c r="O85" i="172"/>
  <c r="N85" i="172"/>
  <c r="P84" i="172"/>
  <c r="O84" i="172"/>
  <c r="N84" i="172"/>
  <c r="O83" i="172"/>
  <c r="N83" i="172"/>
  <c r="O82" i="172"/>
  <c r="N82" i="172"/>
  <c r="P82" i="172"/>
  <c r="P81" i="172"/>
  <c r="O81" i="172"/>
  <c r="N81" i="172"/>
  <c r="O80" i="172"/>
  <c r="P80" i="172"/>
  <c r="N80" i="172"/>
  <c r="O79" i="172"/>
  <c r="N79" i="172"/>
  <c r="O78" i="172"/>
  <c r="N78" i="172"/>
  <c r="O77" i="172"/>
  <c r="N77" i="172"/>
  <c r="P77" i="172"/>
  <c r="O76" i="172"/>
  <c r="P76" i="172"/>
  <c r="N76" i="172"/>
  <c r="O75" i="172"/>
  <c r="N75" i="172"/>
  <c r="P75" i="172"/>
  <c r="O74" i="172"/>
  <c r="N74" i="172"/>
  <c r="O73" i="172"/>
  <c r="N73" i="172"/>
  <c r="P73" i="172"/>
  <c r="P72" i="172"/>
  <c r="O72" i="172"/>
  <c r="N72" i="172"/>
  <c r="P71" i="172"/>
  <c r="O71" i="172"/>
  <c r="N71" i="172"/>
  <c r="O70" i="172"/>
  <c r="N70" i="172"/>
  <c r="O69" i="172"/>
  <c r="N69" i="172"/>
  <c r="P69" i="172"/>
  <c r="P68" i="172"/>
  <c r="O68" i="172"/>
  <c r="N68" i="172"/>
  <c r="P67" i="172"/>
  <c r="O67" i="172"/>
  <c r="N67" i="172"/>
  <c r="O66" i="172"/>
  <c r="N66" i="172"/>
  <c r="P66" i="172"/>
  <c r="P65" i="172"/>
  <c r="O65" i="172"/>
  <c r="N65" i="172"/>
  <c r="P64" i="172"/>
  <c r="O64" i="172"/>
  <c r="N64" i="172"/>
  <c r="O63" i="172"/>
  <c r="N63" i="172"/>
  <c r="P63" i="172"/>
  <c r="O62" i="172"/>
  <c r="N62" i="172"/>
  <c r="O61" i="172"/>
  <c r="N61" i="172"/>
  <c r="P61" i="172"/>
  <c r="O60" i="172"/>
  <c r="P60" i="172"/>
  <c r="N60" i="172"/>
  <c r="P59" i="172"/>
  <c r="O59" i="172"/>
  <c r="N59" i="172"/>
  <c r="O58" i="172"/>
  <c r="N58" i="172"/>
  <c r="P58" i="172"/>
  <c r="O57" i="172"/>
  <c r="N57" i="172"/>
  <c r="P57" i="172"/>
  <c r="P56" i="172"/>
  <c r="O56" i="172"/>
  <c r="N56" i="172"/>
  <c r="P55" i="172"/>
  <c r="O55" i="172"/>
  <c r="N55" i="172"/>
  <c r="O54" i="172"/>
  <c r="N54" i="172"/>
  <c r="O53" i="172"/>
  <c r="N53" i="172"/>
  <c r="P53" i="172"/>
  <c r="P52" i="172"/>
  <c r="O52" i="172"/>
  <c r="N52" i="172"/>
  <c r="P51" i="172"/>
  <c r="O51" i="172"/>
  <c r="N51" i="172"/>
  <c r="O50" i="172"/>
  <c r="N50" i="172"/>
  <c r="P50" i="172"/>
  <c r="P49" i="172"/>
  <c r="O49" i="172"/>
  <c r="N49" i="172"/>
  <c r="P48" i="172"/>
  <c r="O48" i="172"/>
  <c r="N48" i="172"/>
  <c r="O47" i="172"/>
  <c r="N47" i="172"/>
  <c r="O46" i="172"/>
  <c r="N46" i="172"/>
  <c r="P45" i="172"/>
  <c r="O45" i="172"/>
  <c r="N45" i="172"/>
  <c r="O44" i="172"/>
  <c r="P44" i="172"/>
  <c r="N44" i="172"/>
  <c r="P43" i="172"/>
  <c r="O43" i="172"/>
  <c r="N43" i="172"/>
  <c r="O42" i="172"/>
  <c r="N42" i="172"/>
  <c r="O41" i="172"/>
  <c r="N41" i="172"/>
  <c r="P41" i="172"/>
  <c r="P40" i="172"/>
  <c r="O40" i="172"/>
  <c r="N40" i="172"/>
  <c r="O39" i="172"/>
  <c r="P39" i="172"/>
  <c r="N39" i="172"/>
  <c r="O38" i="172"/>
  <c r="N38" i="172"/>
  <c r="P37" i="172"/>
  <c r="O37" i="172"/>
  <c r="N37" i="172"/>
  <c r="O36" i="172"/>
  <c r="P36" i="172"/>
  <c r="N36" i="172"/>
  <c r="O35" i="172"/>
  <c r="N35" i="172"/>
  <c r="P35" i="172"/>
  <c r="O34" i="172"/>
  <c r="N34" i="172"/>
  <c r="P34" i="172"/>
  <c r="P33" i="172"/>
  <c r="O33" i="172"/>
  <c r="N33" i="172"/>
  <c r="P32" i="172"/>
  <c r="O32" i="172"/>
  <c r="N32" i="172"/>
  <c r="O31" i="172"/>
  <c r="N31" i="172"/>
  <c r="O30" i="172"/>
  <c r="N30" i="172"/>
  <c r="P29" i="172"/>
  <c r="O29" i="172"/>
  <c r="N29" i="172"/>
  <c r="O28" i="172"/>
  <c r="P28" i="172"/>
  <c r="N28" i="172"/>
  <c r="O27" i="172"/>
  <c r="N27" i="172"/>
  <c r="P27" i="172"/>
  <c r="O26" i="172"/>
  <c r="N26" i="172"/>
  <c r="O25" i="172"/>
  <c r="N25" i="172"/>
  <c r="P25" i="172"/>
  <c r="P24" i="172"/>
  <c r="O24" i="172"/>
  <c r="N24" i="172"/>
  <c r="P23" i="172"/>
  <c r="O23" i="172"/>
  <c r="N23" i="172"/>
  <c r="O22" i="172"/>
  <c r="N22" i="172"/>
  <c r="P22" i="172"/>
  <c r="P21" i="172"/>
  <c r="O21" i="172"/>
  <c r="N21" i="172"/>
  <c r="P20" i="172"/>
  <c r="O20" i="172"/>
  <c r="N20" i="172"/>
  <c r="O19" i="172"/>
  <c r="N19" i="172"/>
  <c r="P19" i="172"/>
  <c r="O18" i="172"/>
  <c r="N18" i="172"/>
  <c r="P18" i="172"/>
  <c r="P17" i="172"/>
  <c r="O17" i="172"/>
  <c r="N17" i="172"/>
  <c r="O16" i="172"/>
  <c r="P16" i="172"/>
  <c r="N16" i="172"/>
  <c r="O15" i="172"/>
  <c r="N15" i="172"/>
  <c r="O14" i="172"/>
  <c r="N14" i="172"/>
  <c r="O13" i="172"/>
  <c r="N13" i="172"/>
  <c r="P13" i="172"/>
  <c r="O12" i="172"/>
  <c r="P12" i="172"/>
  <c r="N12" i="172"/>
  <c r="O11" i="172"/>
  <c r="N11" i="172"/>
  <c r="P11" i="172"/>
  <c r="O10" i="172"/>
  <c r="N10" i="172"/>
  <c r="O9" i="172"/>
  <c r="N9" i="172"/>
  <c r="P9" i="172"/>
  <c r="P8" i="172"/>
  <c r="O8" i="172"/>
  <c r="N8" i="172"/>
  <c r="P7" i="172"/>
  <c r="O7" i="172"/>
  <c r="N7" i="172"/>
  <c r="O6" i="172"/>
  <c r="N6" i="172"/>
  <c r="O5" i="172"/>
  <c r="N5" i="172"/>
  <c r="P5" i="172"/>
  <c r="P4" i="172"/>
  <c r="P503" i="172" a="1"/>
  <c r="P503" i="172"/>
  <c r="N7" i="171"/>
  <c r="O4" i="172"/>
  <c r="N4" i="172"/>
  <c r="I52" i="171"/>
  <c r="G33" i="171"/>
  <c r="I33" i="171"/>
  <c r="G32" i="171"/>
  <c r="I32" i="171"/>
  <c r="E32" i="171"/>
  <c r="I31" i="171"/>
  <c r="E31" i="171"/>
  <c r="G31" i="171"/>
  <c r="E29" i="171"/>
  <c r="G29" i="171"/>
  <c r="I29" i="171"/>
  <c r="G27" i="171"/>
  <c r="I27" i="171"/>
  <c r="N13" i="171"/>
  <c r="E8" i="171"/>
  <c r="C529" i="170"/>
  <c r="M527" i="170" a="1"/>
  <c r="M527" i="170"/>
  <c r="I527" i="170" a="1"/>
  <c r="I527" i="170"/>
  <c r="C527" i="170"/>
  <c r="M525" i="170" a="1"/>
  <c r="M525" i="170"/>
  <c r="C525" i="170"/>
  <c r="F521" i="170" a="1"/>
  <c r="F521" i="170"/>
  <c r="C521" i="170"/>
  <c r="H521" i="170" a="1"/>
  <c r="H521" i="170"/>
  <c r="J519" i="170" a="1"/>
  <c r="J519" i="170"/>
  <c r="F519" i="170" a="1"/>
  <c r="F519" i="170"/>
  <c r="C519" i="170"/>
  <c r="H519" i="170" a="1"/>
  <c r="H519" i="170"/>
  <c r="M514" i="170" a="1"/>
  <c r="M514" i="170"/>
  <c r="L514" i="170"/>
  <c r="L514" i="170" a="1"/>
  <c r="K514" i="170" a="1"/>
  <c r="K514" i="170"/>
  <c r="J514" i="170"/>
  <c r="J514" i="170" a="1"/>
  <c r="I514" i="170" a="1"/>
  <c r="I514" i="170"/>
  <c r="H514" i="170"/>
  <c r="H514" i="170" a="1"/>
  <c r="G514" i="170" a="1"/>
  <c r="G514" i="170"/>
  <c r="F514" i="170"/>
  <c r="F514" i="170" a="1"/>
  <c r="M511" i="170" a="1"/>
  <c r="M511" i="170"/>
  <c r="I511" i="170" a="1"/>
  <c r="I511" i="170"/>
  <c r="C511" i="170"/>
  <c r="L510" i="170" a="1"/>
  <c r="L510" i="170"/>
  <c r="K510" i="170" a="1"/>
  <c r="K510" i="170"/>
  <c r="J510" i="170" a="1"/>
  <c r="J510" i="170"/>
  <c r="H510" i="170" a="1"/>
  <c r="H510" i="170"/>
  <c r="G510" i="170"/>
  <c r="G510" i="170" a="1"/>
  <c r="C510" i="170"/>
  <c r="M509" i="170" a="1"/>
  <c r="M509" i="170"/>
  <c r="L509" i="170" a="1"/>
  <c r="L509" i="170"/>
  <c r="J509" i="170" a="1"/>
  <c r="J509" i="170"/>
  <c r="I509" i="170"/>
  <c r="I509" i="170" a="1"/>
  <c r="G509" i="170"/>
  <c r="G509" i="170" a="1"/>
  <c r="F509" i="170" a="1"/>
  <c r="F509" i="170"/>
  <c r="C509" i="170"/>
  <c r="K508" i="170"/>
  <c r="K508" i="170" a="1"/>
  <c r="H508" i="170" a="1"/>
  <c r="H508" i="170"/>
  <c r="G508" i="170" a="1"/>
  <c r="G508" i="170"/>
  <c r="F508" i="170" a="1"/>
  <c r="F508" i="170"/>
  <c r="C508" i="170"/>
  <c r="K507" i="170" a="1"/>
  <c r="K507" i="170"/>
  <c r="J507" i="170" a="1"/>
  <c r="J507" i="170"/>
  <c r="F507" i="170" a="1"/>
  <c r="F507" i="170"/>
  <c r="C507" i="170"/>
  <c r="H507" i="170" a="1"/>
  <c r="H507" i="170"/>
  <c r="J506" i="170" a="1"/>
  <c r="J506" i="170"/>
  <c r="G506" i="170" a="1"/>
  <c r="G506" i="170"/>
  <c r="C506" i="170"/>
  <c r="L506" i="170" a="1"/>
  <c r="L506" i="170"/>
  <c r="M505" i="170" a="1"/>
  <c r="M505" i="170"/>
  <c r="L505" i="170" a="1"/>
  <c r="L505" i="170"/>
  <c r="J505" i="170" a="1"/>
  <c r="J505" i="170"/>
  <c r="I505" i="170"/>
  <c r="I505" i="170" a="1"/>
  <c r="G505" i="170"/>
  <c r="G505" i="170" a="1"/>
  <c r="F505" i="170" a="1"/>
  <c r="F505" i="170"/>
  <c r="C505" i="170"/>
  <c r="F504" i="170" a="1"/>
  <c r="F504" i="170"/>
  <c r="C504" i="170"/>
  <c r="H504" i="170" a="1"/>
  <c r="H504" i="170"/>
  <c r="I503" i="170" a="1"/>
  <c r="I503" i="170"/>
  <c r="C503" i="170"/>
  <c r="M503" i="170" a="1"/>
  <c r="M503" i="170"/>
  <c r="L502" i="170" a="1"/>
  <c r="L502" i="170"/>
  <c r="K502" i="170" a="1"/>
  <c r="K502" i="170"/>
  <c r="J502" i="170" a="1"/>
  <c r="J502" i="170"/>
  <c r="H502" i="170" a="1"/>
  <c r="H502" i="170"/>
  <c r="G502" i="170"/>
  <c r="G502" i="170" a="1"/>
  <c r="C502" i="170"/>
  <c r="M501" i="170" a="1"/>
  <c r="M501" i="170"/>
  <c r="L501" i="170" a="1"/>
  <c r="L501" i="170"/>
  <c r="J501" i="170" a="1"/>
  <c r="J501" i="170"/>
  <c r="I501" i="170"/>
  <c r="I501" i="170" a="1"/>
  <c r="G501" i="170"/>
  <c r="G501" i="170" a="1"/>
  <c r="F501" i="170" a="1"/>
  <c r="F501" i="170"/>
  <c r="C501" i="170"/>
  <c r="K500" i="170"/>
  <c r="K500" i="170" a="1"/>
  <c r="H500" i="170" a="1"/>
  <c r="H500" i="170"/>
  <c r="G500" i="170" a="1"/>
  <c r="G500" i="170"/>
  <c r="F500" i="170" a="1"/>
  <c r="F500" i="170"/>
  <c r="C500" i="170"/>
  <c r="K499" i="170" a="1"/>
  <c r="K499" i="170"/>
  <c r="J499" i="170" a="1"/>
  <c r="J499" i="170"/>
  <c r="F499" i="170" a="1"/>
  <c r="F499" i="170"/>
  <c r="C499" i="170"/>
  <c r="H499" i="170" a="1"/>
  <c r="H499" i="170"/>
  <c r="W495" i="170"/>
  <c r="V495" i="170"/>
  <c r="U495" i="170"/>
  <c r="T495" i="170"/>
  <c r="S495" i="170"/>
  <c r="E29" i="169"/>
  <c r="R495" i="170"/>
  <c r="M495" i="170"/>
  <c r="L495" i="170"/>
  <c r="K495" i="170"/>
  <c r="J495" i="170"/>
  <c r="I495" i="170"/>
  <c r="H495" i="170"/>
  <c r="G495" i="170"/>
  <c r="F495" i="170"/>
  <c r="P494" i="170"/>
  <c r="O494" i="170"/>
  <c r="N494" i="170"/>
  <c r="O493" i="170"/>
  <c r="N493" i="170"/>
  <c r="P493" i="170"/>
  <c r="P492" i="170"/>
  <c r="O492" i="170"/>
  <c r="N492" i="170"/>
  <c r="P491" i="170"/>
  <c r="O491" i="170"/>
  <c r="N491" i="170"/>
  <c r="O490" i="170"/>
  <c r="N490" i="170"/>
  <c r="O489" i="170"/>
  <c r="N489" i="170"/>
  <c r="P488" i="170"/>
  <c r="O488" i="170"/>
  <c r="N488" i="170"/>
  <c r="O487" i="170"/>
  <c r="P487" i="170"/>
  <c r="N487" i="170"/>
  <c r="P486" i="170"/>
  <c r="O486" i="170"/>
  <c r="N486" i="170"/>
  <c r="O485" i="170"/>
  <c r="N485" i="170"/>
  <c r="O484" i="170"/>
  <c r="N484" i="170"/>
  <c r="P484" i="170"/>
  <c r="P483" i="170"/>
  <c r="O483" i="170"/>
  <c r="N483" i="170"/>
  <c r="O482" i="170"/>
  <c r="P482" i="170"/>
  <c r="N482" i="170"/>
  <c r="O481" i="170"/>
  <c r="N481" i="170"/>
  <c r="P480" i="170"/>
  <c r="O480" i="170"/>
  <c r="N480" i="170"/>
  <c r="O479" i="170"/>
  <c r="P479" i="170"/>
  <c r="N479" i="170"/>
  <c r="O478" i="170"/>
  <c r="N478" i="170"/>
  <c r="P478" i="170"/>
  <c r="O477" i="170"/>
  <c r="N477" i="170"/>
  <c r="P477" i="170"/>
  <c r="P476" i="170"/>
  <c r="O476" i="170"/>
  <c r="N476" i="170"/>
  <c r="P475" i="170"/>
  <c r="O475" i="170"/>
  <c r="N475" i="170"/>
  <c r="O474" i="170"/>
  <c r="N474" i="170"/>
  <c r="O473" i="170"/>
  <c r="N473" i="170"/>
  <c r="P472" i="170"/>
  <c r="O472" i="170"/>
  <c r="N472" i="170"/>
  <c r="O471" i="170"/>
  <c r="P471" i="170"/>
  <c r="N471" i="170"/>
  <c r="O470" i="170"/>
  <c r="N470" i="170"/>
  <c r="P470" i="170"/>
  <c r="O469" i="170"/>
  <c r="N469" i="170"/>
  <c r="O468" i="170"/>
  <c r="N468" i="170"/>
  <c r="P468" i="170"/>
  <c r="P467" i="170"/>
  <c r="O467" i="170"/>
  <c r="N467" i="170"/>
  <c r="P466" i="170"/>
  <c r="O466" i="170"/>
  <c r="N466" i="170"/>
  <c r="O465" i="170"/>
  <c r="N465" i="170"/>
  <c r="P465" i="170"/>
  <c r="P464" i="170"/>
  <c r="O464" i="170"/>
  <c r="N464" i="170"/>
  <c r="P463" i="170"/>
  <c r="O463" i="170"/>
  <c r="N463" i="170"/>
  <c r="O462" i="170"/>
  <c r="N462" i="170"/>
  <c r="O461" i="170"/>
  <c r="N461" i="170"/>
  <c r="P461" i="170"/>
  <c r="P460" i="170"/>
  <c r="O460" i="170"/>
  <c r="N460" i="170"/>
  <c r="O459" i="170"/>
  <c r="P459" i="170"/>
  <c r="N459" i="170"/>
  <c r="O458" i="170"/>
  <c r="N458" i="170"/>
  <c r="O457" i="170"/>
  <c r="N457" i="170"/>
  <c r="O456" i="170"/>
  <c r="N456" i="170"/>
  <c r="P456" i="170"/>
  <c r="O455" i="170"/>
  <c r="P455" i="170"/>
  <c r="N455" i="170"/>
  <c r="O454" i="170"/>
  <c r="N454" i="170"/>
  <c r="P454" i="170"/>
  <c r="O453" i="170"/>
  <c r="N453" i="170"/>
  <c r="O452" i="170"/>
  <c r="N452" i="170"/>
  <c r="P452" i="170"/>
  <c r="P451" i="170"/>
  <c r="O451" i="170"/>
  <c r="N451" i="170"/>
  <c r="P450" i="170"/>
  <c r="O450" i="170"/>
  <c r="N450" i="170"/>
  <c r="O449" i="170"/>
  <c r="N449" i="170"/>
  <c r="O448" i="170"/>
  <c r="N448" i="170"/>
  <c r="P448" i="170"/>
  <c r="P447" i="170"/>
  <c r="O447" i="170"/>
  <c r="N447" i="170"/>
  <c r="P446" i="170"/>
  <c r="O446" i="170"/>
  <c r="N446" i="170"/>
  <c r="O445" i="170"/>
  <c r="N445" i="170"/>
  <c r="P445" i="170"/>
  <c r="P444" i="170"/>
  <c r="O444" i="170"/>
  <c r="N444" i="170"/>
  <c r="P443" i="170"/>
  <c r="O443" i="170"/>
  <c r="N443" i="170"/>
  <c r="O442" i="170"/>
  <c r="N442" i="170"/>
  <c r="P442" i="170"/>
  <c r="O441" i="170"/>
  <c r="N441" i="170"/>
  <c r="O440" i="170"/>
  <c r="N440" i="170"/>
  <c r="P440" i="170"/>
  <c r="O439" i="170"/>
  <c r="P439" i="170"/>
  <c r="N439" i="170"/>
  <c r="P438" i="170"/>
  <c r="O438" i="170"/>
  <c r="N438" i="170"/>
  <c r="O437" i="170"/>
  <c r="N437" i="170"/>
  <c r="P437" i="170"/>
  <c r="O436" i="170"/>
  <c r="N436" i="170"/>
  <c r="P436" i="170"/>
  <c r="P435" i="170"/>
  <c r="O435" i="170"/>
  <c r="N435" i="170"/>
  <c r="P434" i="170"/>
  <c r="O434" i="170"/>
  <c r="N434" i="170"/>
  <c r="O433" i="170"/>
  <c r="N433" i="170"/>
  <c r="O432" i="170"/>
  <c r="N432" i="170"/>
  <c r="P432" i="170"/>
  <c r="P431" i="170"/>
  <c r="O431" i="170"/>
  <c r="N431" i="170"/>
  <c r="P430" i="170"/>
  <c r="O430" i="170"/>
  <c r="N430" i="170"/>
  <c r="O429" i="170"/>
  <c r="N429" i="170"/>
  <c r="P429" i="170"/>
  <c r="P428" i="170"/>
  <c r="O428" i="170"/>
  <c r="N428" i="170"/>
  <c r="P427" i="170"/>
  <c r="O427" i="170"/>
  <c r="N427" i="170"/>
  <c r="O426" i="170"/>
  <c r="N426" i="170"/>
  <c r="O425" i="170"/>
  <c r="N425" i="170"/>
  <c r="P424" i="170"/>
  <c r="O424" i="170"/>
  <c r="N424" i="170"/>
  <c r="O423" i="170"/>
  <c r="P423" i="170"/>
  <c r="N423" i="170"/>
  <c r="P422" i="170"/>
  <c r="O422" i="170"/>
  <c r="N422" i="170"/>
  <c r="O421" i="170"/>
  <c r="N421" i="170"/>
  <c r="O420" i="170"/>
  <c r="N420" i="170"/>
  <c r="P420" i="170"/>
  <c r="P419" i="170"/>
  <c r="O419" i="170"/>
  <c r="N419" i="170"/>
  <c r="O418" i="170"/>
  <c r="P418" i="170"/>
  <c r="N418" i="170"/>
  <c r="O417" i="170"/>
  <c r="N417" i="170"/>
  <c r="P416" i="170"/>
  <c r="O416" i="170"/>
  <c r="N416" i="170"/>
  <c r="O415" i="170"/>
  <c r="P415" i="170"/>
  <c r="N415" i="170"/>
  <c r="O414" i="170"/>
  <c r="N414" i="170"/>
  <c r="P414" i="170"/>
  <c r="O413" i="170"/>
  <c r="N413" i="170"/>
  <c r="P413" i="170"/>
  <c r="P412" i="170"/>
  <c r="O412" i="170"/>
  <c r="N412" i="170"/>
  <c r="P411" i="170"/>
  <c r="O411" i="170"/>
  <c r="N411" i="170"/>
  <c r="O410" i="170"/>
  <c r="N410" i="170"/>
  <c r="O409" i="170"/>
  <c r="N409" i="170"/>
  <c r="P408" i="170"/>
  <c r="O408" i="170"/>
  <c r="N408" i="170"/>
  <c r="O407" i="170"/>
  <c r="P407" i="170"/>
  <c r="N407" i="170"/>
  <c r="O406" i="170"/>
  <c r="N406" i="170"/>
  <c r="P406" i="170"/>
  <c r="O405" i="170"/>
  <c r="N405" i="170"/>
  <c r="O404" i="170"/>
  <c r="N404" i="170"/>
  <c r="P404" i="170"/>
  <c r="P403" i="170"/>
  <c r="O403" i="170"/>
  <c r="N403" i="170"/>
  <c r="P402" i="170"/>
  <c r="O402" i="170"/>
  <c r="N402" i="170"/>
  <c r="O401" i="170"/>
  <c r="N401" i="170"/>
  <c r="P401" i="170"/>
  <c r="P400" i="170"/>
  <c r="O400" i="170"/>
  <c r="N400" i="170"/>
  <c r="P399" i="170"/>
  <c r="O399" i="170"/>
  <c r="N399" i="170"/>
  <c r="O398" i="170"/>
  <c r="N398" i="170"/>
  <c r="P398" i="170"/>
  <c r="O397" i="170"/>
  <c r="N397" i="170"/>
  <c r="P397" i="170"/>
  <c r="P396" i="170"/>
  <c r="O396" i="170"/>
  <c r="N396" i="170"/>
  <c r="O395" i="170"/>
  <c r="P395" i="170"/>
  <c r="N395" i="170"/>
  <c r="O394" i="170"/>
  <c r="N394" i="170"/>
  <c r="O393" i="170"/>
  <c r="N393" i="170"/>
  <c r="O392" i="170"/>
  <c r="N392" i="170"/>
  <c r="P392" i="170"/>
  <c r="O391" i="170"/>
  <c r="P391" i="170"/>
  <c r="N391" i="170"/>
  <c r="O390" i="170"/>
  <c r="N390" i="170"/>
  <c r="P390" i="170"/>
  <c r="O389" i="170"/>
  <c r="N389" i="170"/>
  <c r="O388" i="170"/>
  <c r="N388" i="170"/>
  <c r="P388" i="170"/>
  <c r="P387" i="170"/>
  <c r="O387" i="170"/>
  <c r="N387" i="170"/>
  <c r="P386" i="170"/>
  <c r="O386" i="170"/>
  <c r="N386" i="170"/>
  <c r="O385" i="170"/>
  <c r="N385" i="170"/>
  <c r="O384" i="170"/>
  <c r="N384" i="170"/>
  <c r="P384" i="170"/>
  <c r="P383" i="170"/>
  <c r="O383" i="170"/>
  <c r="N383" i="170"/>
  <c r="P382" i="170"/>
  <c r="O382" i="170"/>
  <c r="N382" i="170"/>
  <c r="O381" i="170"/>
  <c r="N381" i="170"/>
  <c r="P381" i="170"/>
  <c r="P380" i="170"/>
  <c r="O380" i="170"/>
  <c r="N380" i="170"/>
  <c r="P379" i="170"/>
  <c r="O379" i="170"/>
  <c r="N379" i="170"/>
  <c r="O378" i="170"/>
  <c r="N378" i="170"/>
  <c r="P378" i="170"/>
  <c r="O377" i="170"/>
  <c r="N377" i="170"/>
  <c r="O376" i="170"/>
  <c r="N376" i="170"/>
  <c r="P376" i="170"/>
  <c r="O375" i="170"/>
  <c r="P375" i="170"/>
  <c r="N375" i="170"/>
  <c r="P374" i="170"/>
  <c r="O374" i="170"/>
  <c r="N374" i="170"/>
  <c r="O373" i="170"/>
  <c r="N373" i="170"/>
  <c r="P373" i="170"/>
  <c r="O372" i="170"/>
  <c r="N372" i="170"/>
  <c r="P372" i="170"/>
  <c r="P371" i="170"/>
  <c r="O371" i="170"/>
  <c r="N371" i="170"/>
  <c r="P370" i="170"/>
  <c r="O370" i="170"/>
  <c r="N370" i="170"/>
  <c r="O369" i="170"/>
  <c r="N369" i="170"/>
  <c r="O368" i="170"/>
  <c r="N368" i="170"/>
  <c r="P368" i="170"/>
  <c r="P367" i="170"/>
  <c r="O367" i="170"/>
  <c r="N367" i="170"/>
  <c r="P366" i="170"/>
  <c r="O366" i="170"/>
  <c r="N366" i="170"/>
  <c r="O365" i="170"/>
  <c r="N365" i="170"/>
  <c r="P365" i="170"/>
  <c r="P364" i="170"/>
  <c r="O364" i="170"/>
  <c r="N364" i="170"/>
  <c r="P363" i="170"/>
  <c r="O363" i="170"/>
  <c r="N363" i="170"/>
  <c r="O362" i="170"/>
  <c r="N362" i="170"/>
  <c r="O361" i="170"/>
  <c r="N361" i="170"/>
  <c r="P360" i="170"/>
  <c r="O360" i="170"/>
  <c r="N360" i="170"/>
  <c r="O359" i="170"/>
  <c r="P359" i="170"/>
  <c r="N359" i="170"/>
  <c r="P358" i="170"/>
  <c r="O358" i="170"/>
  <c r="N358" i="170"/>
  <c r="O357" i="170"/>
  <c r="N357" i="170"/>
  <c r="O356" i="170"/>
  <c r="N356" i="170"/>
  <c r="P356" i="170"/>
  <c r="P355" i="170"/>
  <c r="O355" i="170"/>
  <c r="N355" i="170"/>
  <c r="O354" i="170"/>
  <c r="P354" i="170"/>
  <c r="N354" i="170"/>
  <c r="O353" i="170"/>
  <c r="N353" i="170"/>
  <c r="P352" i="170"/>
  <c r="O352" i="170"/>
  <c r="N352" i="170"/>
  <c r="O351" i="170"/>
  <c r="P351" i="170"/>
  <c r="N351" i="170"/>
  <c r="O350" i="170"/>
  <c r="N350" i="170"/>
  <c r="P350" i="170"/>
  <c r="O349" i="170"/>
  <c r="N349" i="170"/>
  <c r="P349" i="170"/>
  <c r="P348" i="170"/>
  <c r="O348" i="170"/>
  <c r="N348" i="170"/>
  <c r="P347" i="170"/>
  <c r="O347" i="170"/>
  <c r="N347" i="170"/>
  <c r="O346" i="170"/>
  <c r="N346" i="170"/>
  <c r="O345" i="170"/>
  <c r="N345" i="170"/>
  <c r="P344" i="170"/>
  <c r="O344" i="170"/>
  <c r="N344" i="170"/>
  <c r="O343" i="170"/>
  <c r="P343" i="170"/>
  <c r="N343" i="170"/>
  <c r="O342" i="170"/>
  <c r="N342" i="170"/>
  <c r="P342" i="170"/>
  <c r="O341" i="170"/>
  <c r="N341" i="170"/>
  <c r="O340" i="170"/>
  <c r="N340" i="170"/>
  <c r="P340" i="170"/>
  <c r="P339" i="170"/>
  <c r="O339" i="170"/>
  <c r="N339" i="170"/>
  <c r="P338" i="170"/>
  <c r="O338" i="170"/>
  <c r="N338" i="170"/>
  <c r="O337" i="170"/>
  <c r="N337" i="170"/>
  <c r="P337" i="170"/>
  <c r="P336" i="170"/>
  <c r="O336" i="170"/>
  <c r="N336" i="170"/>
  <c r="P335" i="170"/>
  <c r="O335" i="170"/>
  <c r="N335" i="170"/>
  <c r="O334" i="170"/>
  <c r="N334" i="170"/>
  <c r="P334" i="170"/>
  <c r="O333" i="170"/>
  <c r="N333" i="170"/>
  <c r="P333" i="170"/>
  <c r="P332" i="170"/>
  <c r="O332" i="170"/>
  <c r="N332" i="170"/>
  <c r="O331" i="170"/>
  <c r="P331" i="170"/>
  <c r="N331" i="170"/>
  <c r="O330" i="170"/>
  <c r="N330" i="170"/>
  <c r="O329" i="170"/>
  <c r="N329" i="170"/>
  <c r="O328" i="170"/>
  <c r="N328" i="170"/>
  <c r="P328" i="170"/>
  <c r="O327" i="170"/>
  <c r="P327" i="170"/>
  <c r="N327" i="170"/>
  <c r="O326" i="170"/>
  <c r="N326" i="170"/>
  <c r="P326" i="170"/>
  <c r="O325" i="170"/>
  <c r="N325" i="170"/>
  <c r="O324" i="170"/>
  <c r="N324" i="170"/>
  <c r="P324" i="170"/>
  <c r="P323" i="170"/>
  <c r="O323" i="170"/>
  <c r="N323" i="170"/>
  <c r="P322" i="170"/>
  <c r="O322" i="170"/>
  <c r="N322" i="170"/>
  <c r="O321" i="170"/>
  <c r="N321" i="170"/>
  <c r="O320" i="170"/>
  <c r="N320" i="170"/>
  <c r="P320" i="170"/>
  <c r="P319" i="170"/>
  <c r="O319" i="170"/>
  <c r="N319" i="170"/>
  <c r="P318" i="170"/>
  <c r="O318" i="170"/>
  <c r="N318" i="170"/>
  <c r="O317" i="170"/>
  <c r="N317" i="170"/>
  <c r="P317" i="170"/>
  <c r="P316" i="170"/>
  <c r="O316" i="170"/>
  <c r="N316" i="170"/>
  <c r="P315" i="170"/>
  <c r="O315" i="170"/>
  <c r="N315" i="170"/>
  <c r="O314" i="170"/>
  <c r="N314" i="170"/>
  <c r="P314" i="170"/>
  <c r="O313" i="170"/>
  <c r="N313" i="170"/>
  <c r="O312" i="170"/>
  <c r="N312" i="170"/>
  <c r="P312" i="170"/>
  <c r="O311" i="170"/>
  <c r="P311" i="170"/>
  <c r="N311" i="170"/>
  <c r="P310" i="170"/>
  <c r="O310" i="170"/>
  <c r="N310" i="170"/>
  <c r="O309" i="170"/>
  <c r="N309" i="170"/>
  <c r="P309" i="170"/>
  <c r="O308" i="170"/>
  <c r="N308" i="170"/>
  <c r="P308" i="170"/>
  <c r="P307" i="170"/>
  <c r="O307" i="170"/>
  <c r="N307" i="170"/>
  <c r="P306" i="170"/>
  <c r="O306" i="170"/>
  <c r="N306" i="170"/>
  <c r="O305" i="170"/>
  <c r="N305" i="170"/>
  <c r="O304" i="170"/>
  <c r="N304" i="170"/>
  <c r="P304" i="170"/>
  <c r="P303" i="170"/>
  <c r="O303" i="170"/>
  <c r="N303" i="170"/>
  <c r="P302" i="170"/>
  <c r="O302" i="170"/>
  <c r="N302" i="170"/>
  <c r="O301" i="170"/>
  <c r="N301" i="170"/>
  <c r="P301" i="170"/>
  <c r="P300" i="170"/>
  <c r="O300" i="170"/>
  <c r="N300" i="170"/>
  <c r="P299" i="170"/>
  <c r="O299" i="170"/>
  <c r="N299" i="170"/>
  <c r="O298" i="170"/>
  <c r="N298" i="170"/>
  <c r="O297" i="170"/>
  <c r="N297" i="170"/>
  <c r="P296" i="170"/>
  <c r="O296" i="170"/>
  <c r="N296" i="170"/>
  <c r="O295" i="170"/>
  <c r="P295" i="170"/>
  <c r="N295" i="170"/>
  <c r="P294" i="170"/>
  <c r="O294" i="170"/>
  <c r="N294" i="170"/>
  <c r="O293" i="170"/>
  <c r="N293" i="170"/>
  <c r="O292" i="170"/>
  <c r="N292" i="170"/>
  <c r="P292" i="170"/>
  <c r="P291" i="170"/>
  <c r="O291" i="170"/>
  <c r="N291" i="170"/>
  <c r="O290" i="170"/>
  <c r="P290" i="170"/>
  <c r="N290" i="170"/>
  <c r="O289" i="170"/>
  <c r="N289" i="170"/>
  <c r="P288" i="170"/>
  <c r="O288" i="170"/>
  <c r="N288" i="170"/>
  <c r="O287" i="170"/>
  <c r="P287" i="170"/>
  <c r="N287" i="170"/>
  <c r="O286" i="170"/>
  <c r="N286" i="170"/>
  <c r="P286" i="170"/>
  <c r="O285" i="170"/>
  <c r="N285" i="170"/>
  <c r="P285" i="170"/>
  <c r="P284" i="170"/>
  <c r="O284" i="170"/>
  <c r="N284" i="170"/>
  <c r="P283" i="170"/>
  <c r="O283" i="170"/>
  <c r="N283" i="170"/>
  <c r="O282" i="170"/>
  <c r="N282" i="170"/>
  <c r="O281" i="170"/>
  <c r="N281" i="170"/>
  <c r="P280" i="170"/>
  <c r="O280" i="170"/>
  <c r="N280" i="170"/>
  <c r="O279" i="170"/>
  <c r="P279" i="170"/>
  <c r="N279" i="170"/>
  <c r="O278" i="170"/>
  <c r="N278" i="170"/>
  <c r="P278" i="170"/>
  <c r="O277" i="170"/>
  <c r="N277" i="170"/>
  <c r="O276" i="170"/>
  <c r="N276" i="170"/>
  <c r="P276" i="170"/>
  <c r="P275" i="170"/>
  <c r="O275" i="170"/>
  <c r="N275" i="170"/>
  <c r="P274" i="170"/>
  <c r="O274" i="170"/>
  <c r="N274" i="170"/>
  <c r="O273" i="170"/>
  <c r="N273" i="170"/>
  <c r="P273" i="170"/>
  <c r="P272" i="170"/>
  <c r="O272" i="170"/>
  <c r="N272" i="170"/>
  <c r="P271" i="170"/>
  <c r="O271" i="170"/>
  <c r="N271" i="170"/>
  <c r="O270" i="170"/>
  <c r="N270" i="170"/>
  <c r="O269" i="170"/>
  <c r="N269" i="170"/>
  <c r="P269" i="170"/>
  <c r="P268" i="170"/>
  <c r="O268" i="170"/>
  <c r="N268" i="170"/>
  <c r="O267" i="170"/>
  <c r="P267" i="170"/>
  <c r="N267" i="170"/>
  <c r="O266" i="170"/>
  <c r="N266" i="170"/>
  <c r="O265" i="170"/>
  <c r="N265" i="170"/>
  <c r="O264" i="170"/>
  <c r="N264" i="170"/>
  <c r="P264" i="170"/>
  <c r="O263" i="170"/>
  <c r="P263" i="170"/>
  <c r="N263" i="170"/>
  <c r="O262" i="170"/>
  <c r="N262" i="170"/>
  <c r="P262" i="170"/>
  <c r="O261" i="170"/>
  <c r="N261" i="170"/>
  <c r="O260" i="170"/>
  <c r="N260" i="170"/>
  <c r="P260" i="170"/>
  <c r="P259" i="170"/>
  <c r="O259" i="170"/>
  <c r="N259" i="170"/>
  <c r="P258" i="170"/>
  <c r="O258" i="170"/>
  <c r="N258" i="170"/>
  <c r="O257" i="170"/>
  <c r="N257" i="170"/>
  <c r="O256" i="170"/>
  <c r="N256" i="170"/>
  <c r="P256" i="170"/>
  <c r="P255" i="170"/>
  <c r="O255" i="170"/>
  <c r="N255" i="170"/>
  <c r="P254" i="170"/>
  <c r="O254" i="170"/>
  <c r="N254" i="170"/>
  <c r="O253" i="170"/>
  <c r="N253" i="170"/>
  <c r="P253" i="170"/>
  <c r="P252" i="170"/>
  <c r="O252" i="170"/>
  <c r="N252" i="170"/>
  <c r="P251" i="170"/>
  <c r="O251" i="170"/>
  <c r="N251" i="170"/>
  <c r="O250" i="170"/>
  <c r="N250" i="170"/>
  <c r="P250" i="170"/>
  <c r="O249" i="170"/>
  <c r="N249" i="170"/>
  <c r="O248" i="170"/>
  <c r="N248" i="170"/>
  <c r="P248" i="170"/>
  <c r="O247" i="170"/>
  <c r="P247" i="170"/>
  <c r="N247" i="170"/>
  <c r="P246" i="170"/>
  <c r="O246" i="170"/>
  <c r="N246" i="170"/>
  <c r="O245" i="170"/>
  <c r="N245" i="170"/>
  <c r="P245" i="170"/>
  <c r="O244" i="170"/>
  <c r="N244" i="170"/>
  <c r="P244" i="170"/>
  <c r="P243" i="170"/>
  <c r="O243" i="170"/>
  <c r="N243" i="170"/>
  <c r="P242" i="170"/>
  <c r="O242" i="170"/>
  <c r="N242" i="170"/>
  <c r="O241" i="170"/>
  <c r="N241" i="170"/>
  <c r="O240" i="170"/>
  <c r="N240" i="170"/>
  <c r="P240" i="170"/>
  <c r="P239" i="170"/>
  <c r="O239" i="170"/>
  <c r="N239" i="170"/>
  <c r="P238" i="170"/>
  <c r="O238" i="170"/>
  <c r="N238" i="170"/>
  <c r="O237" i="170"/>
  <c r="N237" i="170"/>
  <c r="P237" i="170"/>
  <c r="P236" i="170"/>
  <c r="O236" i="170"/>
  <c r="N236" i="170"/>
  <c r="P235" i="170"/>
  <c r="O235" i="170"/>
  <c r="N235" i="170"/>
  <c r="O234" i="170"/>
  <c r="N234" i="170"/>
  <c r="O233" i="170"/>
  <c r="N233" i="170"/>
  <c r="P232" i="170"/>
  <c r="O232" i="170"/>
  <c r="N232" i="170"/>
  <c r="O231" i="170"/>
  <c r="P231" i="170"/>
  <c r="N231" i="170"/>
  <c r="P230" i="170"/>
  <c r="O230" i="170"/>
  <c r="N230" i="170"/>
  <c r="O229" i="170"/>
  <c r="N229" i="170"/>
  <c r="O228" i="170"/>
  <c r="N228" i="170"/>
  <c r="P228" i="170"/>
  <c r="P227" i="170"/>
  <c r="O227" i="170"/>
  <c r="N227" i="170"/>
  <c r="O226" i="170"/>
  <c r="P226" i="170"/>
  <c r="N226" i="170"/>
  <c r="O225" i="170"/>
  <c r="N225" i="170"/>
  <c r="P224" i="170"/>
  <c r="O224" i="170"/>
  <c r="N224" i="170"/>
  <c r="O223" i="170"/>
  <c r="P223" i="170"/>
  <c r="N223" i="170"/>
  <c r="O222" i="170"/>
  <c r="N222" i="170"/>
  <c r="P222" i="170"/>
  <c r="O221" i="170"/>
  <c r="N221" i="170"/>
  <c r="P221" i="170"/>
  <c r="P220" i="170"/>
  <c r="O220" i="170"/>
  <c r="N220" i="170"/>
  <c r="P219" i="170"/>
  <c r="O219" i="170"/>
  <c r="N219" i="170"/>
  <c r="O218" i="170"/>
  <c r="N218" i="170"/>
  <c r="O217" i="170"/>
  <c r="N217" i="170"/>
  <c r="P216" i="170"/>
  <c r="O216" i="170"/>
  <c r="N216" i="170"/>
  <c r="O215" i="170"/>
  <c r="P215" i="170"/>
  <c r="N215" i="170"/>
  <c r="O214" i="170"/>
  <c r="N214" i="170"/>
  <c r="P214" i="170"/>
  <c r="O213" i="170"/>
  <c r="N213" i="170"/>
  <c r="O212" i="170"/>
  <c r="N212" i="170"/>
  <c r="P212" i="170"/>
  <c r="P211" i="170"/>
  <c r="O211" i="170"/>
  <c r="N211" i="170"/>
  <c r="P210" i="170"/>
  <c r="O210" i="170"/>
  <c r="N210" i="170"/>
  <c r="O209" i="170"/>
  <c r="N209" i="170"/>
  <c r="P209" i="170"/>
  <c r="P208" i="170"/>
  <c r="O208" i="170"/>
  <c r="N208" i="170"/>
  <c r="P207" i="170"/>
  <c r="O207" i="170"/>
  <c r="N207" i="170"/>
  <c r="O206" i="170"/>
  <c r="N206" i="170"/>
  <c r="O205" i="170"/>
  <c r="N205" i="170"/>
  <c r="P205" i="170"/>
  <c r="P204" i="170"/>
  <c r="O204" i="170"/>
  <c r="N204" i="170"/>
  <c r="O203" i="170"/>
  <c r="P203" i="170"/>
  <c r="N203" i="170"/>
  <c r="O202" i="170"/>
  <c r="N202" i="170"/>
  <c r="O201" i="170"/>
  <c r="N201" i="170"/>
  <c r="O200" i="170"/>
  <c r="N200" i="170"/>
  <c r="P200" i="170"/>
  <c r="O199" i="170"/>
  <c r="P199" i="170"/>
  <c r="N199" i="170"/>
  <c r="O198" i="170"/>
  <c r="N198" i="170"/>
  <c r="P198" i="170"/>
  <c r="O197" i="170"/>
  <c r="N197" i="170"/>
  <c r="O196" i="170"/>
  <c r="N196" i="170"/>
  <c r="P196" i="170"/>
  <c r="P195" i="170"/>
  <c r="O195" i="170"/>
  <c r="N195" i="170"/>
  <c r="P194" i="170"/>
  <c r="O194" i="170"/>
  <c r="N194" i="170"/>
  <c r="O193" i="170"/>
  <c r="N193" i="170"/>
  <c r="O192" i="170"/>
  <c r="N192" i="170"/>
  <c r="P192" i="170"/>
  <c r="P191" i="170"/>
  <c r="O191" i="170"/>
  <c r="N191" i="170"/>
  <c r="P190" i="170"/>
  <c r="O190" i="170"/>
  <c r="N190" i="170"/>
  <c r="O189" i="170"/>
  <c r="N189" i="170"/>
  <c r="P189" i="170"/>
  <c r="P188" i="170"/>
  <c r="O188" i="170"/>
  <c r="N188" i="170"/>
  <c r="P187" i="170"/>
  <c r="O187" i="170"/>
  <c r="N187" i="170"/>
  <c r="O186" i="170"/>
  <c r="N186" i="170"/>
  <c r="P186" i="170"/>
  <c r="O185" i="170"/>
  <c r="N185" i="170"/>
  <c r="O184" i="170"/>
  <c r="N184" i="170"/>
  <c r="P184" i="170"/>
  <c r="O183" i="170"/>
  <c r="P183" i="170"/>
  <c r="N183" i="170"/>
  <c r="P182" i="170"/>
  <c r="O182" i="170"/>
  <c r="N182" i="170"/>
  <c r="O181" i="170"/>
  <c r="N181" i="170"/>
  <c r="P181" i="170"/>
  <c r="O180" i="170"/>
  <c r="N180" i="170"/>
  <c r="P180" i="170"/>
  <c r="P179" i="170"/>
  <c r="O179" i="170"/>
  <c r="N179" i="170"/>
  <c r="P178" i="170"/>
  <c r="O178" i="170"/>
  <c r="N178" i="170"/>
  <c r="O177" i="170"/>
  <c r="N177" i="170"/>
  <c r="O176" i="170"/>
  <c r="N176" i="170"/>
  <c r="P176" i="170"/>
  <c r="P175" i="170"/>
  <c r="O175" i="170"/>
  <c r="N175" i="170"/>
  <c r="P174" i="170"/>
  <c r="O174" i="170"/>
  <c r="N174" i="170"/>
  <c r="O173" i="170"/>
  <c r="N173" i="170"/>
  <c r="P173" i="170"/>
  <c r="P172" i="170"/>
  <c r="O172" i="170"/>
  <c r="N172" i="170"/>
  <c r="P171" i="170"/>
  <c r="O171" i="170"/>
  <c r="N171" i="170"/>
  <c r="O170" i="170"/>
  <c r="N170" i="170"/>
  <c r="O169" i="170"/>
  <c r="N169" i="170"/>
  <c r="P168" i="170"/>
  <c r="O168" i="170"/>
  <c r="N168" i="170"/>
  <c r="O167" i="170"/>
  <c r="P167" i="170"/>
  <c r="N167" i="170"/>
  <c r="P166" i="170"/>
  <c r="O166" i="170"/>
  <c r="N166" i="170"/>
  <c r="O165" i="170"/>
  <c r="N165" i="170"/>
  <c r="O164" i="170"/>
  <c r="N164" i="170"/>
  <c r="P164" i="170"/>
  <c r="P163" i="170"/>
  <c r="O163" i="170"/>
  <c r="N163" i="170"/>
  <c r="O162" i="170"/>
  <c r="P162" i="170"/>
  <c r="N162" i="170"/>
  <c r="O161" i="170"/>
  <c r="N161" i="170"/>
  <c r="P160" i="170"/>
  <c r="O160" i="170"/>
  <c r="N160" i="170"/>
  <c r="O159" i="170"/>
  <c r="P159" i="170"/>
  <c r="N159" i="170"/>
  <c r="O158" i="170"/>
  <c r="N158" i="170"/>
  <c r="P158" i="170"/>
  <c r="O157" i="170"/>
  <c r="N157" i="170"/>
  <c r="P157" i="170"/>
  <c r="P156" i="170"/>
  <c r="O156" i="170"/>
  <c r="N156" i="170"/>
  <c r="P155" i="170"/>
  <c r="O155" i="170"/>
  <c r="N155" i="170"/>
  <c r="O154" i="170"/>
  <c r="N154" i="170"/>
  <c r="O153" i="170"/>
  <c r="N153" i="170"/>
  <c r="P152" i="170"/>
  <c r="O152" i="170"/>
  <c r="N152" i="170"/>
  <c r="O151" i="170"/>
  <c r="P151" i="170"/>
  <c r="N151" i="170"/>
  <c r="O150" i="170"/>
  <c r="N150" i="170"/>
  <c r="P150" i="170"/>
  <c r="O149" i="170"/>
  <c r="N149" i="170"/>
  <c r="O148" i="170"/>
  <c r="N148" i="170"/>
  <c r="P148" i="170"/>
  <c r="P147" i="170"/>
  <c r="O147" i="170"/>
  <c r="N147" i="170"/>
  <c r="P146" i="170"/>
  <c r="O146" i="170"/>
  <c r="N146" i="170"/>
  <c r="O145" i="170"/>
  <c r="N145" i="170"/>
  <c r="P145" i="170"/>
  <c r="P144" i="170"/>
  <c r="O144" i="170"/>
  <c r="N144" i="170"/>
  <c r="P143" i="170"/>
  <c r="O143" i="170"/>
  <c r="N143" i="170"/>
  <c r="O142" i="170"/>
  <c r="N142" i="170"/>
  <c r="P142" i="170"/>
  <c r="O141" i="170"/>
  <c r="N141" i="170"/>
  <c r="P141" i="170"/>
  <c r="P140" i="170"/>
  <c r="O140" i="170"/>
  <c r="N140" i="170"/>
  <c r="O139" i="170"/>
  <c r="P139" i="170"/>
  <c r="N139" i="170"/>
  <c r="O138" i="170"/>
  <c r="N138" i="170"/>
  <c r="O137" i="170"/>
  <c r="N137" i="170"/>
  <c r="O136" i="170"/>
  <c r="N136" i="170"/>
  <c r="P136" i="170"/>
  <c r="O135" i="170"/>
  <c r="P135" i="170"/>
  <c r="N135" i="170"/>
  <c r="O134" i="170"/>
  <c r="N134" i="170"/>
  <c r="P134" i="170"/>
  <c r="O133" i="170"/>
  <c r="N133" i="170"/>
  <c r="O132" i="170"/>
  <c r="N132" i="170"/>
  <c r="P132" i="170"/>
  <c r="P131" i="170"/>
  <c r="O131" i="170"/>
  <c r="N131" i="170"/>
  <c r="P130" i="170"/>
  <c r="O130" i="170"/>
  <c r="N130" i="170"/>
  <c r="O129" i="170"/>
  <c r="N129" i="170"/>
  <c r="O128" i="170"/>
  <c r="N128" i="170"/>
  <c r="P128" i="170"/>
  <c r="P127" i="170"/>
  <c r="O127" i="170"/>
  <c r="N127" i="170"/>
  <c r="P126" i="170"/>
  <c r="O126" i="170"/>
  <c r="N126" i="170"/>
  <c r="O125" i="170"/>
  <c r="N125" i="170"/>
  <c r="P125" i="170"/>
  <c r="P124" i="170"/>
  <c r="O124" i="170"/>
  <c r="N124" i="170"/>
  <c r="P123" i="170"/>
  <c r="O123" i="170"/>
  <c r="N123" i="170"/>
  <c r="O122" i="170"/>
  <c r="N122" i="170"/>
  <c r="P122" i="170"/>
  <c r="O121" i="170"/>
  <c r="N121" i="170"/>
  <c r="O120" i="170"/>
  <c r="N120" i="170"/>
  <c r="P120" i="170"/>
  <c r="O119" i="170"/>
  <c r="P119" i="170"/>
  <c r="N119" i="170"/>
  <c r="P118" i="170"/>
  <c r="O118" i="170"/>
  <c r="N118" i="170"/>
  <c r="O117" i="170"/>
  <c r="N117" i="170"/>
  <c r="P117" i="170"/>
  <c r="O116" i="170"/>
  <c r="N116" i="170"/>
  <c r="P116" i="170"/>
  <c r="P115" i="170"/>
  <c r="O115" i="170"/>
  <c r="N115" i="170"/>
  <c r="P114" i="170"/>
  <c r="O114" i="170"/>
  <c r="N114" i="170"/>
  <c r="O113" i="170"/>
  <c r="N113" i="170"/>
  <c r="O112" i="170"/>
  <c r="N112" i="170"/>
  <c r="P112" i="170"/>
  <c r="P111" i="170"/>
  <c r="O111" i="170"/>
  <c r="N111" i="170"/>
  <c r="P110" i="170"/>
  <c r="O110" i="170"/>
  <c r="N110" i="170"/>
  <c r="O109" i="170"/>
  <c r="N109" i="170"/>
  <c r="P109" i="170"/>
  <c r="P108" i="170"/>
  <c r="O108" i="170"/>
  <c r="N108" i="170"/>
  <c r="P107" i="170"/>
  <c r="O107" i="170"/>
  <c r="N107" i="170"/>
  <c r="O106" i="170"/>
  <c r="N106" i="170"/>
  <c r="O105" i="170"/>
  <c r="N105" i="170"/>
  <c r="P104" i="170"/>
  <c r="O104" i="170"/>
  <c r="N104" i="170"/>
  <c r="O103" i="170"/>
  <c r="P103" i="170"/>
  <c r="N103" i="170"/>
  <c r="P102" i="170"/>
  <c r="O102" i="170"/>
  <c r="N102" i="170"/>
  <c r="O101" i="170"/>
  <c r="N101" i="170"/>
  <c r="O100" i="170"/>
  <c r="N100" i="170"/>
  <c r="P100" i="170"/>
  <c r="P99" i="170"/>
  <c r="O99" i="170"/>
  <c r="N99" i="170"/>
  <c r="O98" i="170"/>
  <c r="P98" i="170"/>
  <c r="N98" i="170"/>
  <c r="O97" i="170"/>
  <c r="N97" i="170"/>
  <c r="P96" i="170"/>
  <c r="O96" i="170"/>
  <c r="N96" i="170"/>
  <c r="O95" i="170"/>
  <c r="P95" i="170"/>
  <c r="N95" i="170"/>
  <c r="O94" i="170"/>
  <c r="N94" i="170"/>
  <c r="P94" i="170"/>
  <c r="O93" i="170"/>
  <c r="N93" i="170"/>
  <c r="P93" i="170"/>
  <c r="P92" i="170"/>
  <c r="O92" i="170"/>
  <c r="N92" i="170"/>
  <c r="P91" i="170"/>
  <c r="O91" i="170"/>
  <c r="N91" i="170"/>
  <c r="O90" i="170"/>
  <c r="N90" i="170"/>
  <c r="O89" i="170"/>
  <c r="N89" i="170"/>
  <c r="P88" i="170"/>
  <c r="O88" i="170"/>
  <c r="N88" i="170"/>
  <c r="O87" i="170"/>
  <c r="P87" i="170"/>
  <c r="N87" i="170"/>
  <c r="O86" i="170"/>
  <c r="N86" i="170"/>
  <c r="P86" i="170"/>
  <c r="O85" i="170"/>
  <c r="N85" i="170"/>
  <c r="O84" i="170"/>
  <c r="N84" i="170"/>
  <c r="P84" i="170"/>
  <c r="P83" i="170"/>
  <c r="O83" i="170"/>
  <c r="N83" i="170"/>
  <c r="P82" i="170"/>
  <c r="O82" i="170"/>
  <c r="N82" i="170"/>
  <c r="O81" i="170"/>
  <c r="N81" i="170"/>
  <c r="P81" i="170"/>
  <c r="P80" i="170"/>
  <c r="O80" i="170"/>
  <c r="N80" i="170"/>
  <c r="P79" i="170"/>
  <c r="O79" i="170"/>
  <c r="N79" i="170"/>
  <c r="O78" i="170"/>
  <c r="N78" i="170"/>
  <c r="P78" i="170"/>
  <c r="O77" i="170"/>
  <c r="N77" i="170"/>
  <c r="P77" i="170"/>
  <c r="P76" i="170"/>
  <c r="O76" i="170"/>
  <c r="N76" i="170"/>
  <c r="O75" i="170"/>
  <c r="P75" i="170"/>
  <c r="N75" i="170"/>
  <c r="O74" i="170"/>
  <c r="N74" i="170"/>
  <c r="O73" i="170"/>
  <c r="N73" i="170"/>
  <c r="O72" i="170"/>
  <c r="N72" i="170"/>
  <c r="P72" i="170"/>
  <c r="O71" i="170"/>
  <c r="P71" i="170"/>
  <c r="N71" i="170"/>
  <c r="O70" i="170"/>
  <c r="N70" i="170"/>
  <c r="P70" i="170"/>
  <c r="O69" i="170"/>
  <c r="N69" i="170"/>
  <c r="O68" i="170"/>
  <c r="N68" i="170"/>
  <c r="P68" i="170"/>
  <c r="P67" i="170"/>
  <c r="O67" i="170"/>
  <c r="N67" i="170"/>
  <c r="P66" i="170"/>
  <c r="O66" i="170"/>
  <c r="N66" i="170"/>
  <c r="O65" i="170"/>
  <c r="N65" i="170"/>
  <c r="O64" i="170"/>
  <c r="N64" i="170"/>
  <c r="P64" i="170"/>
  <c r="P63" i="170"/>
  <c r="O63" i="170"/>
  <c r="N63" i="170"/>
  <c r="P62" i="170"/>
  <c r="O62" i="170"/>
  <c r="N62" i="170"/>
  <c r="O61" i="170"/>
  <c r="N61" i="170"/>
  <c r="P61" i="170"/>
  <c r="P60" i="170"/>
  <c r="O60" i="170"/>
  <c r="N60" i="170"/>
  <c r="P59" i="170"/>
  <c r="O59" i="170"/>
  <c r="N59" i="170"/>
  <c r="O58" i="170"/>
  <c r="N58" i="170"/>
  <c r="P58" i="170"/>
  <c r="O57" i="170"/>
  <c r="N57" i="170"/>
  <c r="O56" i="170"/>
  <c r="N56" i="170"/>
  <c r="P56" i="170"/>
  <c r="O55" i="170"/>
  <c r="P55" i="170"/>
  <c r="N55" i="170"/>
  <c r="P54" i="170"/>
  <c r="O54" i="170"/>
  <c r="N54" i="170"/>
  <c r="O53" i="170"/>
  <c r="N53" i="170"/>
  <c r="P53" i="170"/>
  <c r="O52" i="170"/>
  <c r="N52" i="170"/>
  <c r="P52" i="170"/>
  <c r="P51" i="170"/>
  <c r="O51" i="170"/>
  <c r="N51" i="170"/>
  <c r="P50" i="170"/>
  <c r="O50" i="170"/>
  <c r="N50" i="170"/>
  <c r="O49" i="170"/>
  <c r="N49" i="170"/>
  <c r="O48" i="170"/>
  <c r="N48" i="170"/>
  <c r="P48" i="170"/>
  <c r="P47" i="170"/>
  <c r="O47" i="170"/>
  <c r="N47" i="170"/>
  <c r="P46" i="170"/>
  <c r="O46" i="170"/>
  <c r="N46" i="170"/>
  <c r="O45" i="170"/>
  <c r="N45" i="170"/>
  <c r="P45" i="170"/>
  <c r="P44" i="170"/>
  <c r="O44" i="170"/>
  <c r="N44" i="170"/>
  <c r="P43" i="170"/>
  <c r="O43" i="170"/>
  <c r="N43" i="170"/>
  <c r="O42" i="170"/>
  <c r="N42" i="170"/>
  <c r="O41" i="170"/>
  <c r="N41" i="170"/>
  <c r="P40" i="170"/>
  <c r="O40" i="170"/>
  <c r="N40" i="170"/>
  <c r="O39" i="170"/>
  <c r="P39" i="170"/>
  <c r="N39" i="170"/>
  <c r="P38" i="170"/>
  <c r="O38" i="170"/>
  <c r="N38" i="170"/>
  <c r="O37" i="170"/>
  <c r="N37" i="170"/>
  <c r="O36" i="170"/>
  <c r="N36" i="170"/>
  <c r="P36" i="170"/>
  <c r="P35" i="170"/>
  <c r="O35" i="170"/>
  <c r="N35" i="170"/>
  <c r="O34" i="170"/>
  <c r="P34" i="170"/>
  <c r="N34" i="170"/>
  <c r="O33" i="170"/>
  <c r="N33" i="170"/>
  <c r="P32" i="170"/>
  <c r="O32" i="170"/>
  <c r="N32" i="170"/>
  <c r="O31" i="170"/>
  <c r="P31" i="170"/>
  <c r="N31" i="170"/>
  <c r="O30" i="170"/>
  <c r="N30" i="170"/>
  <c r="P30" i="170"/>
  <c r="O29" i="170"/>
  <c r="N29" i="170"/>
  <c r="P29" i="170"/>
  <c r="P28" i="170"/>
  <c r="O28" i="170"/>
  <c r="N28" i="170"/>
  <c r="P27" i="170"/>
  <c r="O27" i="170"/>
  <c r="N27" i="170"/>
  <c r="O26" i="170"/>
  <c r="N26" i="170"/>
  <c r="O25" i="170"/>
  <c r="N25" i="170"/>
  <c r="P24" i="170"/>
  <c r="O24" i="170"/>
  <c r="N24" i="170"/>
  <c r="O23" i="170"/>
  <c r="P23" i="170"/>
  <c r="N23" i="170"/>
  <c r="O22" i="170"/>
  <c r="N22" i="170"/>
  <c r="P22" i="170"/>
  <c r="O21" i="170"/>
  <c r="N21" i="170"/>
  <c r="O20" i="170"/>
  <c r="N20" i="170"/>
  <c r="P20" i="170"/>
  <c r="P19" i="170"/>
  <c r="O19" i="170"/>
  <c r="N19" i="170"/>
  <c r="P18" i="170"/>
  <c r="O18" i="170"/>
  <c r="N18" i="170"/>
  <c r="O17" i="170"/>
  <c r="N17" i="170"/>
  <c r="P17" i="170"/>
  <c r="P16" i="170"/>
  <c r="O16" i="170"/>
  <c r="N16" i="170"/>
  <c r="P15" i="170"/>
  <c r="O15" i="170"/>
  <c r="N15" i="170"/>
  <c r="O14" i="170"/>
  <c r="N14" i="170"/>
  <c r="O13" i="170"/>
  <c r="N13" i="170"/>
  <c r="P13" i="170"/>
  <c r="P12" i="170"/>
  <c r="O12" i="170"/>
  <c r="N12" i="170"/>
  <c r="O11" i="170"/>
  <c r="P11" i="170"/>
  <c r="N11" i="170"/>
  <c r="O10" i="170"/>
  <c r="N10" i="170"/>
  <c r="O9" i="170"/>
  <c r="N9" i="170"/>
  <c r="O8" i="170"/>
  <c r="N8" i="170"/>
  <c r="P8" i="170"/>
  <c r="O7" i="170"/>
  <c r="P7" i="170"/>
  <c r="N7" i="170"/>
  <c r="O6" i="170"/>
  <c r="N6" i="170"/>
  <c r="P6" i="170"/>
  <c r="O5" i="170"/>
  <c r="N5" i="170"/>
  <c r="O4" i="170"/>
  <c r="N4" i="170"/>
  <c r="P4" i="170"/>
  <c r="I52" i="169"/>
  <c r="E34" i="169"/>
  <c r="G34" i="169"/>
  <c r="I34" i="169"/>
  <c r="G33" i="169"/>
  <c r="I33" i="169"/>
  <c r="E33" i="169"/>
  <c r="E32" i="169"/>
  <c r="G32" i="169"/>
  <c r="I32" i="169"/>
  <c r="G31" i="169"/>
  <c r="I31" i="169"/>
  <c r="E31" i="169"/>
  <c r="E30" i="169"/>
  <c r="G30" i="169"/>
  <c r="I30" i="169"/>
  <c r="I29" i="169"/>
  <c r="G29" i="169"/>
  <c r="G27" i="169"/>
  <c r="I27" i="169"/>
  <c r="E8" i="169"/>
  <c r="C530" i="168"/>
  <c r="I528" i="168" a="1"/>
  <c r="I528" i="168" s="1"/>
  <c r="C528" i="168"/>
  <c r="M528" i="168" a="1"/>
  <c r="M528" i="168" s="1"/>
  <c r="M526" i="168" a="1"/>
  <c r="M526" i="168" s="1"/>
  <c r="I524" i="168" a="1"/>
  <c r="I524" i="168" s="1"/>
  <c r="C524" i="168"/>
  <c r="M524" i="168" a="1"/>
  <c r="M524" i="168" s="1"/>
  <c r="C522" i="168"/>
  <c r="K522" i="168" a="1"/>
  <c r="K522" i="168"/>
  <c r="F519" i="168" a="1"/>
  <c r="F519" i="168" s="1"/>
  <c r="C519" i="168"/>
  <c r="J519" i="168" a="1"/>
  <c r="J519" i="168" s="1"/>
  <c r="M514" i="168" a="1"/>
  <c r="M514" i="168" s="1"/>
  <c r="L514" i="168" a="1"/>
  <c r="L514" i="168" s="1"/>
  <c r="K514" i="168" a="1"/>
  <c r="K514" i="168" s="1"/>
  <c r="J514" i="168" a="1"/>
  <c r="J514" i="168" s="1"/>
  <c r="I514" i="168" a="1"/>
  <c r="I514" i="168" s="1"/>
  <c r="H514" i="168" a="1"/>
  <c r="H514" i="168" s="1"/>
  <c r="G514" i="168" a="1"/>
  <c r="G514" i="168" s="1"/>
  <c r="F514" i="168" a="1"/>
  <c r="F514" i="168" s="1"/>
  <c r="F511" i="168" a="1"/>
  <c r="F511" i="168" s="1"/>
  <c r="C511" i="168"/>
  <c r="J511" i="168" a="1"/>
  <c r="J511" i="168" s="1"/>
  <c r="H510" i="168" a="1"/>
  <c r="H510" i="168" s="1"/>
  <c r="C510" i="168"/>
  <c r="L509" i="168" a="1"/>
  <c r="L509" i="168" s="1"/>
  <c r="J509" i="168" a="1"/>
  <c r="J509" i="168" s="1"/>
  <c r="F509" i="168" a="1"/>
  <c r="F509" i="168" s="1"/>
  <c r="C509" i="168"/>
  <c r="L508" i="168" a="1"/>
  <c r="L508" i="168" s="1"/>
  <c r="F508" i="168" a="1"/>
  <c r="F508" i="168" s="1"/>
  <c r="C508" i="168"/>
  <c r="J508" i="168" a="1"/>
  <c r="J508" i="168" s="1"/>
  <c r="F507" i="168" a="1"/>
  <c r="F507" i="168" s="1"/>
  <c r="C507" i="168"/>
  <c r="C526" i="168"/>
  <c r="C506" i="168"/>
  <c r="L505" i="168" a="1"/>
  <c r="L505" i="168" s="1"/>
  <c r="J505" i="168" a="1"/>
  <c r="J505" i="168" s="1"/>
  <c r="F505" i="168" a="1"/>
  <c r="F505" i="168" s="1"/>
  <c r="C505" i="168"/>
  <c r="L504" i="168" a="1"/>
  <c r="L504" i="168" s="1"/>
  <c r="F504" i="168" a="1"/>
  <c r="F504" i="168" s="1"/>
  <c r="C504" i="168"/>
  <c r="C523" i="168"/>
  <c r="F503" i="168" a="1"/>
  <c r="F503" i="168" s="1"/>
  <c r="C503" i="168"/>
  <c r="J503" i="168" a="1"/>
  <c r="J503" i="168" s="1"/>
  <c r="H502" i="168" a="1"/>
  <c r="H502" i="168" s="1"/>
  <c r="C502" i="168"/>
  <c r="L501" i="168" a="1"/>
  <c r="L501" i="168" s="1"/>
  <c r="J501" i="168" a="1"/>
  <c r="J501" i="168" s="1"/>
  <c r="F501" i="168" a="1"/>
  <c r="F501" i="168" s="1"/>
  <c r="C501" i="168"/>
  <c r="L500" i="168" a="1"/>
  <c r="L500" i="168" s="1"/>
  <c r="F500" i="168" a="1"/>
  <c r="F500" i="168" s="1"/>
  <c r="C500" i="168"/>
  <c r="J500" i="168" a="1"/>
  <c r="J500" i="168" s="1"/>
  <c r="H499" i="168" a="1"/>
  <c r="H499" i="168" s="1"/>
  <c r="F499" i="168" a="1"/>
  <c r="F499" i="168" s="1"/>
  <c r="C499" i="168"/>
  <c r="W495" i="168"/>
  <c r="V495" i="168"/>
  <c r="E33" i="167" s="1"/>
  <c r="G33" i="167" s="1"/>
  <c r="I33" i="167" s="1"/>
  <c r="U495" i="168"/>
  <c r="E32" i="167" s="1"/>
  <c r="G32" i="167" s="1"/>
  <c r="I32" i="167" s="1"/>
  <c r="T495" i="168"/>
  <c r="E31" i="167"/>
  <c r="G31" i="167" s="1"/>
  <c r="I31" i="167" s="1"/>
  <c r="S495" i="168"/>
  <c r="E29" i="167" s="1"/>
  <c r="G29" i="167" s="1"/>
  <c r="I29" i="167" s="1"/>
  <c r="R495" i="168"/>
  <c r="E30" i="167" s="1"/>
  <c r="G30" i="167" s="1"/>
  <c r="I30" i="167" s="1"/>
  <c r="M495" i="168"/>
  <c r="L495" i="168"/>
  <c r="K495" i="168"/>
  <c r="J495" i="168"/>
  <c r="I495" i="168"/>
  <c r="H495" i="168"/>
  <c r="G495" i="168"/>
  <c r="F495" i="168"/>
  <c r="N32" i="168"/>
  <c r="N31" i="168"/>
  <c r="P31" i="168" s="1"/>
  <c r="N30" i="168"/>
  <c r="P30" i="168" s="1"/>
  <c r="P29" i="168"/>
  <c r="N29" i="168"/>
  <c r="P27" i="168"/>
  <c r="N27" i="168"/>
  <c r="N26" i="168"/>
  <c r="N25" i="168"/>
  <c r="P25" i="168"/>
  <c r="N24" i="168"/>
  <c r="N23" i="168"/>
  <c r="P23" i="168" s="1"/>
  <c r="P22" i="168"/>
  <c r="N22" i="168"/>
  <c r="N21" i="168"/>
  <c r="N20" i="168"/>
  <c r="P20" i="168" s="1"/>
  <c r="P19" i="168"/>
  <c r="N19" i="168"/>
  <c r="N18" i="168"/>
  <c r="N17" i="168"/>
  <c r="P16" i="168"/>
  <c r="N16" i="168"/>
  <c r="N15" i="168"/>
  <c r="N14" i="168"/>
  <c r="P13" i="168"/>
  <c r="N13" i="168"/>
  <c r="N12" i="168"/>
  <c r="N11" i="168"/>
  <c r="P10" i="168"/>
  <c r="N10" i="168"/>
  <c r="N9" i="168"/>
  <c r="N8" i="168"/>
  <c r="P7" i="168"/>
  <c r="N7" i="168"/>
  <c r="N6" i="168"/>
  <c r="N5" i="168"/>
  <c r="P4" i="168"/>
  <c r="N4" i="168"/>
  <c r="E34" i="167"/>
  <c r="G34" i="167" s="1"/>
  <c r="I34" i="167" s="1"/>
  <c r="G27" i="167"/>
  <c r="I27" i="167" s="1"/>
  <c r="E8" i="167"/>
  <c r="O514" i="164" a="1"/>
  <c r="O514" i="164" s="1"/>
  <c r="N514" i="164" a="1"/>
  <c r="N514" i="164" s="1"/>
  <c r="M514" i="164" a="1"/>
  <c r="M514" i="164" s="1"/>
  <c r="L514" i="164" a="1"/>
  <c r="L514" i="164" s="1"/>
  <c r="K514" i="164" a="1"/>
  <c r="K514" i="164" s="1"/>
  <c r="J514" i="164" a="1"/>
  <c r="J514" i="164" s="1"/>
  <c r="I514" i="164" a="1"/>
  <c r="I514" i="164" s="1"/>
  <c r="H514" i="164" a="1"/>
  <c r="H514" i="164" s="1"/>
  <c r="E511" i="164"/>
  <c r="O511" i="164" s="1" a="1"/>
  <c r="O511" i="164" s="1"/>
  <c r="E510" i="164"/>
  <c r="L510" i="164" s="1" a="1"/>
  <c r="L510" i="164" s="1"/>
  <c r="E509" i="164"/>
  <c r="E508" i="164"/>
  <c r="E507" i="164"/>
  <c r="L507" i="164" s="1" a="1"/>
  <c r="L507" i="164" s="1"/>
  <c r="E506" i="164"/>
  <c r="J506" i="164" s="1" a="1"/>
  <c r="J506" i="164" s="1"/>
  <c r="M505" i="164" a="1"/>
  <c r="M505" i="164" s="1"/>
  <c r="E505" i="164"/>
  <c r="N505" i="164" s="1" a="1"/>
  <c r="N505" i="164" s="1"/>
  <c r="E504" i="164"/>
  <c r="I504" i="164" s="1" a="1"/>
  <c r="I504" i="164" s="1"/>
  <c r="E503" i="164"/>
  <c r="N503" i="164" s="1" a="1"/>
  <c r="N503" i="164" s="1"/>
  <c r="E502" i="164"/>
  <c r="E521" i="164" s="1"/>
  <c r="E501" i="164"/>
  <c r="E520" i="164" s="1"/>
  <c r="E500" i="164"/>
  <c r="E499" i="164"/>
  <c r="Y495" i="164"/>
  <c r="E34" i="163" s="1"/>
  <c r="G34" i="163" s="1"/>
  <c r="I34" i="163" s="1"/>
  <c r="X495" i="164"/>
  <c r="E33" i="163" s="1"/>
  <c r="G33" i="163" s="1"/>
  <c r="I33" i="163" s="1"/>
  <c r="W495" i="164"/>
  <c r="E32" i="163" s="1"/>
  <c r="G32" i="163" s="1"/>
  <c r="I32" i="163" s="1"/>
  <c r="V495" i="164"/>
  <c r="E31" i="163" s="1"/>
  <c r="G31" i="163" s="1"/>
  <c r="I31" i="163" s="1"/>
  <c r="U495" i="164"/>
  <c r="E29" i="163" s="1"/>
  <c r="G29" i="163" s="1"/>
  <c r="I29" i="163" s="1"/>
  <c r="T495" i="164"/>
  <c r="E30" i="163" s="1"/>
  <c r="G30" i="163" s="1"/>
  <c r="I30" i="163" s="1"/>
  <c r="O495" i="164"/>
  <c r="N495" i="164"/>
  <c r="M495" i="164"/>
  <c r="L495" i="164"/>
  <c r="K495" i="164"/>
  <c r="J495" i="164"/>
  <c r="I495" i="164"/>
  <c r="H495" i="164"/>
  <c r="Q49" i="164"/>
  <c r="P49" i="164"/>
  <c r="Q48" i="164"/>
  <c r="P48" i="164"/>
  <c r="Q47" i="164"/>
  <c r="P47" i="164"/>
  <c r="Q46" i="164"/>
  <c r="P46" i="164"/>
  <c r="Q45" i="164"/>
  <c r="P45" i="164"/>
  <c r="Q44" i="164"/>
  <c r="R44" i="164" s="1"/>
  <c r="P44" i="164"/>
  <c r="Q43" i="164"/>
  <c r="R43" i="164" s="1"/>
  <c r="P43" i="164"/>
  <c r="Q42" i="164"/>
  <c r="P42" i="164"/>
  <c r="Q40" i="164"/>
  <c r="P40" i="164"/>
  <c r="Q39" i="164"/>
  <c r="P39" i="164"/>
  <c r="Q38" i="164"/>
  <c r="P38" i="164"/>
  <c r="Q37" i="164"/>
  <c r="P37" i="164"/>
  <c r="Q36" i="164"/>
  <c r="P36" i="164"/>
  <c r="Q35" i="164"/>
  <c r="R35" i="164" s="1"/>
  <c r="P35" i="164"/>
  <c r="Q34" i="164"/>
  <c r="P34" i="164"/>
  <c r="Q33" i="164"/>
  <c r="P33" i="164"/>
  <c r="Q32" i="164"/>
  <c r="P32" i="164"/>
  <c r="Q31" i="164"/>
  <c r="P31" i="164"/>
  <c r="Q30" i="164"/>
  <c r="P30" i="164"/>
  <c r="Q29" i="164"/>
  <c r="P29" i="164"/>
  <c r="Q28" i="164"/>
  <c r="R28" i="164" s="1"/>
  <c r="P28" i="164"/>
  <c r="Q27" i="164"/>
  <c r="P27" i="164"/>
  <c r="Q26" i="164"/>
  <c r="P26" i="164"/>
  <c r="Q25" i="164"/>
  <c r="P25" i="164"/>
  <c r="Q24" i="164"/>
  <c r="P24" i="164"/>
  <c r="Q23" i="164"/>
  <c r="P23" i="164"/>
  <c r="Q22" i="164"/>
  <c r="P22" i="164"/>
  <c r="Q21" i="164"/>
  <c r="P21" i="164"/>
  <c r="Q20" i="164"/>
  <c r="P20" i="164"/>
  <c r="Q19" i="164"/>
  <c r="P19" i="164"/>
  <c r="Q18" i="164"/>
  <c r="P18" i="164"/>
  <c r="Q17" i="164"/>
  <c r="P17" i="164"/>
  <c r="Q16" i="164"/>
  <c r="P16" i="164"/>
  <c r="Q15" i="164"/>
  <c r="P15" i="164"/>
  <c r="Q14" i="164"/>
  <c r="P14" i="164"/>
  <c r="Q13" i="164"/>
  <c r="R13" i="164" s="1"/>
  <c r="P13" i="164"/>
  <c r="Q12" i="164"/>
  <c r="P12" i="164"/>
  <c r="Q11" i="164"/>
  <c r="P11" i="164"/>
  <c r="Q10" i="164"/>
  <c r="P10" i="164"/>
  <c r="Q9" i="164"/>
  <c r="R9" i="164" s="1"/>
  <c r="P9" i="164"/>
  <c r="Q8" i="164"/>
  <c r="P8" i="164"/>
  <c r="Q7" i="164"/>
  <c r="P7" i="164"/>
  <c r="Q6" i="164"/>
  <c r="P6" i="164"/>
  <c r="Q5" i="164"/>
  <c r="P5" i="164"/>
  <c r="G27" i="163"/>
  <c r="I27" i="163" s="1"/>
  <c r="E8" i="163"/>
  <c r="B5" i="163"/>
  <c r="B4" i="163"/>
  <c r="E530" i="160"/>
  <c r="N530" i="160" s="1" a="1"/>
  <c r="N530" i="160" s="1"/>
  <c r="M530" i="160" a="1"/>
  <c r="M530" i="160" s="1"/>
  <c r="O514" i="160" a="1"/>
  <c r="O514" i="160" s="1"/>
  <c r="N514" i="160" a="1"/>
  <c r="N514" i="160" s="1"/>
  <c r="M514" i="160" a="1"/>
  <c r="M514" i="160" s="1"/>
  <c r="L514" i="160" a="1"/>
  <c r="L514" i="160" s="1"/>
  <c r="K514" i="160" a="1"/>
  <c r="K514" i="160" s="1"/>
  <c r="J514" i="160" a="1"/>
  <c r="J514" i="160" s="1"/>
  <c r="I514" i="160" a="1"/>
  <c r="I514" i="160" s="1"/>
  <c r="H514" i="160" a="1"/>
  <c r="H514" i="160" s="1"/>
  <c r="N511" i="160" a="1"/>
  <c r="N511" i="160" s="1"/>
  <c r="E511" i="160"/>
  <c r="H511" i="160" s="1" a="1"/>
  <c r="H511" i="160" s="1"/>
  <c r="E510" i="160"/>
  <c r="M510" i="160" s="1" a="1"/>
  <c r="M510" i="160" s="1"/>
  <c r="E509" i="160"/>
  <c r="L509" i="160" s="1" a="1"/>
  <c r="L509" i="160" s="1"/>
  <c r="J509" i="160" a="1"/>
  <c r="J509" i="160" s="1"/>
  <c r="E508" i="160"/>
  <c r="L508" i="160" s="1" a="1"/>
  <c r="L508" i="160" s="1"/>
  <c r="N508" i="160" a="1"/>
  <c r="N508" i="160"/>
  <c r="E507" i="160"/>
  <c r="J507" i="160" s="1" a="1"/>
  <c r="J507" i="160" s="1"/>
  <c r="E506" i="160"/>
  <c r="H506" i="160" s="1" a="1"/>
  <c r="H506" i="160" s="1"/>
  <c r="E505" i="160"/>
  <c r="O505" i="160" s="1" a="1"/>
  <c r="O505" i="160" s="1"/>
  <c r="E504" i="160"/>
  <c r="E523" i="160" s="1"/>
  <c r="O523" i="160" s="1" a="1"/>
  <c r="O523" i="160" s="1"/>
  <c r="E503" i="160"/>
  <c r="E522" i="160" s="1"/>
  <c r="E502" i="160"/>
  <c r="O502" i="160" s="1" a="1"/>
  <c r="O502" i="160" s="1"/>
  <c r="E501" i="160"/>
  <c r="E520" i="160" s="1"/>
  <c r="E500" i="160"/>
  <c r="K500" i="160" s="1" a="1"/>
  <c r="K500" i="160" s="1"/>
  <c r="N500" i="160" a="1"/>
  <c r="N500" i="160" s="1"/>
  <c r="E499" i="160"/>
  <c r="N499" i="160" s="1" a="1"/>
  <c r="N499" i="160" s="1"/>
  <c r="Y495" i="160"/>
  <c r="X495" i="160"/>
  <c r="W495" i="160"/>
  <c r="E32" i="159"/>
  <c r="G32" i="159" s="1"/>
  <c r="I32" i="159" s="1"/>
  <c r="V495" i="160"/>
  <c r="E31" i="159" s="1"/>
  <c r="G31" i="159" s="1"/>
  <c r="I31" i="159" s="1"/>
  <c r="U495" i="160"/>
  <c r="E29" i="159" s="1"/>
  <c r="G29" i="159" s="1"/>
  <c r="I29" i="159" s="1"/>
  <c r="T495" i="160"/>
  <c r="E30" i="159" s="1"/>
  <c r="G30" i="159" s="1"/>
  <c r="I30" i="159" s="1"/>
  <c r="O495" i="160"/>
  <c r="N495" i="160"/>
  <c r="M495" i="160"/>
  <c r="L495" i="160"/>
  <c r="K495" i="160"/>
  <c r="J495" i="160"/>
  <c r="I495" i="160"/>
  <c r="H495" i="160"/>
  <c r="Q23" i="160"/>
  <c r="P23" i="160"/>
  <c r="Q22" i="160"/>
  <c r="P22" i="160"/>
  <c r="R22" i="160"/>
  <c r="Q21" i="160"/>
  <c r="P21" i="160"/>
  <c r="R21" i="160"/>
  <c r="Q20" i="160"/>
  <c r="R20" i="160" s="1"/>
  <c r="P20" i="160"/>
  <c r="Q19" i="160"/>
  <c r="P19" i="160"/>
  <c r="Q18" i="160"/>
  <c r="P18" i="160"/>
  <c r="R18" i="160" s="1"/>
  <c r="Q17" i="160"/>
  <c r="P17" i="160"/>
  <c r="Q16" i="160"/>
  <c r="P16" i="160"/>
  <c r="Q15" i="160"/>
  <c r="P15" i="160"/>
  <c r="Q14" i="160"/>
  <c r="P14" i="160"/>
  <c r="Q13" i="160"/>
  <c r="P13" i="160"/>
  <c r="Q12" i="160"/>
  <c r="P12" i="160"/>
  <c r="Q11" i="160"/>
  <c r="P11" i="160"/>
  <c r="Q10" i="160"/>
  <c r="R10" i="160" s="1"/>
  <c r="P10" i="160"/>
  <c r="Q9" i="160"/>
  <c r="P9" i="160"/>
  <c r="R9" i="160" s="1"/>
  <c r="Q8" i="160"/>
  <c r="P8" i="160"/>
  <c r="Q7" i="160"/>
  <c r="P7" i="160"/>
  <c r="Q6" i="160"/>
  <c r="P6" i="160"/>
  <c r="Q5" i="160"/>
  <c r="P5" i="160"/>
  <c r="I52" i="159"/>
  <c r="E34" i="159"/>
  <c r="G34" i="159" s="1"/>
  <c r="I34" i="159" s="1"/>
  <c r="E33" i="159"/>
  <c r="G33" i="159" s="1"/>
  <c r="I33" i="159" s="1"/>
  <c r="G27" i="159"/>
  <c r="I27" i="159"/>
  <c r="E8" i="159"/>
  <c r="P511" i="158" a="1"/>
  <c r="P511" i="158" s="1"/>
  <c r="O511" i="158" a="1"/>
  <c r="O511" i="158" s="1"/>
  <c r="N511" i="158" a="1"/>
  <c r="N511" i="158" s="1"/>
  <c r="M511" i="158" a="1"/>
  <c r="M511" i="158" s="1"/>
  <c r="L511" i="158" a="1"/>
  <c r="L511" i="158" s="1"/>
  <c r="K511" i="158" a="1"/>
  <c r="K511" i="158" s="1"/>
  <c r="J511" i="158" a="1"/>
  <c r="J511" i="158" s="1"/>
  <c r="I511" i="158" a="1"/>
  <c r="I511" i="158" s="1"/>
  <c r="F508" i="158"/>
  <c r="K508" i="158" s="1" a="1"/>
  <c r="K508" i="158" s="1"/>
  <c r="P508" i="158" a="1"/>
  <c r="P508" i="158" s="1"/>
  <c r="F507" i="158"/>
  <c r="F526" i="158" s="1"/>
  <c r="J526" i="158" s="1" a="1"/>
  <c r="J526" i="158" s="1"/>
  <c r="F506" i="158"/>
  <c r="P506" i="158" s="1" a="1"/>
  <c r="P506" i="158" s="1"/>
  <c r="F505" i="158"/>
  <c r="O505" i="158" s="1" a="1"/>
  <c r="O505" i="158" s="1"/>
  <c r="F524" i="158"/>
  <c r="J524" i="158" s="1" a="1"/>
  <c r="J524" i="158" s="1"/>
  <c r="F504" i="158"/>
  <c r="L504" i="158" s="1" a="1"/>
  <c r="L504" i="158" s="1"/>
  <c r="F503" i="158"/>
  <c r="M503" i="158" s="1" a="1"/>
  <c r="M503" i="158" s="1"/>
  <c r="F502" i="158"/>
  <c r="K502" i="158" s="1" a="1"/>
  <c r="K502" i="158" s="1"/>
  <c r="P502" i="158" a="1"/>
  <c r="P502" i="158" s="1"/>
  <c r="F501" i="158"/>
  <c r="O501" i="158" s="1" a="1"/>
  <c r="O501" i="158" s="1"/>
  <c r="F520" i="158"/>
  <c r="P520" i="158" s="1" a="1"/>
  <c r="P520" i="158" s="1"/>
  <c r="F500" i="158"/>
  <c r="L500" i="158" s="1" a="1"/>
  <c r="L500" i="158" s="1"/>
  <c r="F499" i="158"/>
  <c r="F518" i="158" s="1"/>
  <c r="J518" i="158" s="1" a="1"/>
  <c r="J518" i="158" s="1"/>
  <c r="F498" i="158"/>
  <c r="P498" i="158" s="1" a="1"/>
  <c r="P498" i="158" s="1"/>
  <c r="F497" i="158"/>
  <c r="O497" i="158" s="1" a="1"/>
  <c r="O497" i="158" s="1"/>
  <c r="F496" i="158"/>
  <c r="K496" i="158" s="1" a="1"/>
  <c r="K496" i="158" s="1"/>
  <c r="P496" i="158" a="1"/>
  <c r="P496" i="158" s="1"/>
  <c r="Z492" i="158"/>
  <c r="E34" i="157" s="1"/>
  <c r="G34" i="157" s="1"/>
  <c r="I34" i="157" s="1"/>
  <c r="Y492" i="158"/>
  <c r="E33" i="157" s="1"/>
  <c r="G33" i="157" s="1"/>
  <c r="I33" i="157" s="1"/>
  <c r="X492" i="158"/>
  <c r="E32" i="157" s="1"/>
  <c r="G32" i="157" s="1"/>
  <c r="I32" i="157" s="1"/>
  <c r="W492" i="158"/>
  <c r="E31" i="157" s="1"/>
  <c r="G31" i="157" s="1"/>
  <c r="I31" i="157" s="1"/>
  <c r="V492" i="158"/>
  <c r="E29" i="157" s="1"/>
  <c r="G29" i="157" s="1"/>
  <c r="I29" i="157" s="1"/>
  <c r="U492" i="158"/>
  <c r="E30" i="157" s="1"/>
  <c r="G30" i="157" s="1"/>
  <c r="I30" i="157" s="1"/>
  <c r="P492" i="158"/>
  <c r="O492" i="158"/>
  <c r="N492" i="158"/>
  <c r="M492" i="158"/>
  <c r="L492" i="158"/>
  <c r="K492" i="158"/>
  <c r="J492" i="158"/>
  <c r="I492" i="158"/>
  <c r="R24" i="158"/>
  <c r="S24" i="158" s="1"/>
  <c r="Q24" i="158"/>
  <c r="R23" i="158"/>
  <c r="Q23" i="158"/>
  <c r="R22" i="158"/>
  <c r="Q22" i="158"/>
  <c r="R21" i="158"/>
  <c r="S21" i="158" s="1"/>
  <c r="Q21" i="158"/>
  <c r="R20" i="158"/>
  <c r="Q20" i="158"/>
  <c r="R19" i="158"/>
  <c r="Q19" i="158"/>
  <c r="R18" i="158"/>
  <c r="Q18" i="158"/>
  <c r="R17" i="158"/>
  <c r="Q17" i="158"/>
  <c r="R16" i="158"/>
  <c r="Q16" i="158"/>
  <c r="R15" i="158"/>
  <c r="Q15" i="158"/>
  <c r="R14" i="158"/>
  <c r="Q14" i="158"/>
  <c r="R13" i="158"/>
  <c r="Q13" i="158"/>
  <c r="R12" i="158"/>
  <c r="Q12" i="158"/>
  <c r="R11" i="158"/>
  <c r="Q11" i="158"/>
  <c r="R10" i="158"/>
  <c r="Q10" i="158"/>
  <c r="R9" i="158"/>
  <c r="Q9" i="158"/>
  <c r="R8" i="158"/>
  <c r="Q8" i="158"/>
  <c r="R7" i="158"/>
  <c r="Q7" i="158"/>
  <c r="R6" i="158"/>
  <c r="Q6" i="158"/>
  <c r="R5" i="158"/>
  <c r="Q5" i="158"/>
  <c r="I52" i="157"/>
  <c r="F28" i="106" s="1"/>
  <c r="G27" i="157"/>
  <c r="I27" i="157" s="1"/>
  <c r="E8" i="157"/>
  <c r="O514" i="156" a="1"/>
  <c r="O514" i="156" s="1"/>
  <c r="N514" i="156" a="1"/>
  <c r="N514" i="156" s="1"/>
  <c r="M514" i="156" a="1"/>
  <c r="M514" i="156" s="1"/>
  <c r="L514" i="156" a="1"/>
  <c r="L514" i="156" s="1"/>
  <c r="K514" i="156" a="1"/>
  <c r="K514" i="156" s="1"/>
  <c r="J514" i="156" a="1"/>
  <c r="J514" i="156" s="1"/>
  <c r="I514" i="156" a="1"/>
  <c r="I514" i="156" s="1"/>
  <c r="H514" i="156" a="1"/>
  <c r="H514" i="156" s="1"/>
  <c r="E511" i="156"/>
  <c r="N511" i="156" s="1" a="1"/>
  <c r="N511" i="156" s="1"/>
  <c r="E510" i="156"/>
  <c r="H510" i="156" s="1" a="1"/>
  <c r="H510" i="156" s="1"/>
  <c r="E509" i="156"/>
  <c r="N509" i="156" s="1" a="1"/>
  <c r="N509" i="156" s="1"/>
  <c r="O509" i="156" a="1"/>
  <c r="O509" i="156" s="1"/>
  <c r="E508" i="156"/>
  <c r="H508" i="156" s="1" a="1"/>
  <c r="H508" i="156" s="1"/>
  <c r="E507" i="156"/>
  <c r="I507" i="156" s="1" a="1"/>
  <c r="I507" i="156" s="1"/>
  <c r="O507" i="156" a="1"/>
  <c r="O507" i="156" s="1"/>
  <c r="N506" i="156" a="1"/>
  <c r="N506" i="156" s="1"/>
  <c r="E506" i="156"/>
  <c r="H506" i="156" s="1" a="1"/>
  <c r="H506" i="156" s="1"/>
  <c r="E505" i="156"/>
  <c r="N505" i="156" s="1" a="1"/>
  <c r="N505" i="156" s="1"/>
  <c r="E504" i="156"/>
  <c r="H504" i="156" s="1" a="1"/>
  <c r="H504" i="156" s="1"/>
  <c r="E503" i="156"/>
  <c r="E522" i="156" s="1"/>
  <c r="O503" i="156" a="1"/>
  <c r="O503" i="156" s="1"/>
  <c r="E502" i="156"/>
  <c r="H502" i="156" s="1" a="1"/>
  <c r="H502" i="156" s="1"/>
  <c r="E501" i="156"/>
  <c r="E520" i="156" s="1"/>
  <c r="E500" i="156"/>
  <c r="H500" i="156" s="1" a="1"/>
  <c r="H500" i="156" s="1"/>
  <c r="E499" i="156"/>
  <c r="N499" i="156" s="1" a="1"/>
  <c r="N499" i="156" s="1"/>
  <c r="O499" i="156" a="1"/>
  <c r="O499" i="156" s="1"/>
  <c r="Y495" i="156"/>
  <c r="E34" i="155" s="1"/>
  <c r="G34" i="155" s="1"/>
  <c r="I34" i="155" s="1"/>
  <c r="X495" i="156"/>
  <c r="E33" i="155" s="1"/>
  <c r="G33" i="155" s="1"/>
  <c r="I33" i="155" s="1"/>
  <c r="W495" i="156"/>
  <c r="E32" i="179" s="1"/>
  <c r="G32" i="179" s="1"/>
  <c r="I32" i="179" s="1"/>
  <c r="V495" i="156"/>
  <c r="E31" i="155" s="1"/>
  <c r="G31" i="155" s="1"/>
  <c r="I31" i="155" s="1"/>
  <c r="U495" i="156"/>
  <c r="E29" i="155" s="1"/>
  <c r="G29" i="155" s="1"/>
  <c r="I29" i="155" s="1"/>
  <c r="T495" i="156"/>
  <c r="E30" i="155" s="1"/>
  <c r="G30" i="155" s="1"/>
  <c r="I30" i="155" s="1"/>
  <c r="O495" i="156"/>
  <c r="N495" i="156"/>
  <c r="M495" i="156"/>
  <c r="L495" i="156"/>
  <c r="K495" i="156"/>
  <c r="J495" i="156"/>
  <c r="I495" i="156"/>
  <c r="H495" i="156"/>
  <c r="Q36" i="156"/>
  <c r="P36" i="156"/>
  <c r="R36" i="156"/>
  <c r="Q35" i="156"/>
  <c r="P35" i="156"/>
  <c r="Q34" i="156"/>
  <c r="P34" i="156"/>
  <c r="Q33" i="156"/>
  <c r="P33" i="156"/>
  <c r="Q32" i="156"/>
  <c r="P32" i="156"/>
  <c r="Q31" i="156"/>
  <c r="P31" i="156"/>
  <c r="R31" i="156" s="1"/>
  <c r="Q30" i="156"/>
  <c r="P30" i="156"/>
  <c r="Q29" i="156"/>
  <c r="P29" i="156"/>
  <c r="R29" i="156" s="1"/>
  <c r="Q28" i="156"/>
  <c r="P28" i="156"/>
  <c r="Q27" i="156"/>
  <c r="P27" i="156"/>
  <c r="Q26" i="156"/>
  <c r="P26" i="156"/>
  <c r="Q25" i="156"/>
  <c r="P25" i="156"/>
  <c r="Q24" i="156"/>
  <c r="P24" i="156"/>
  <c r="Q23" i="156"/>
  <c r="P23" i="156"/>
  <c r="Q22" i="156"/>
  <c r="P22" i="156"/>
  <c r="Q21" i="156"/>
  <c r="P21" i="156"/>
  <c r="Q20" i="156"/>
  <c r="P20" i="156"/>
  <c r="Q19" i="156"/>
  <c r="P19" i="156"/>
  <c r="Q18" i="156"/>
  <c r="P18" i="156"/>
  <c r="R18" i="156" s="1"/>
  <c r="Q17" i="156"/>
  <c r="P17" i="156"/>
  <c r="Q16" i="156"/>
  <c r="P16" i="156"/>
  <c r="Q15" i="156"/>
  <c r="P15" i="156"/>
  <c r="Q14" i="156"/>
  <c r="P14" i="156"/>
  <c r="Q13" i="156"/>
  <c r="P13" i="156"/>
  <c r="R13" i="156" s="1"/>
  <c r="Q12" i="156"/>
  <c r="P12" i="156"/>
  <c r="Q11" i="156"/>
  <c r="P11" i="156"/>
  <c r="Q10" i="156"/>
  <c r="P10" i="156"/>
  <c r="Q9" i="156"/>
  <c r="P9" i="156"/>
  <c r="Q8" i="156"/>
  <c r="P8" i="156"/>
  <c r="Q7" i="156"/>
  <c r="P7" i="156"/>
  <c r="R7" i="156" s="1"/>
  <c r="Q6" i="156"/>
  <c r="P6" i="156"/>
  <c r="Q5" i="156"/>
  <c r="P5" i="156"/>
  <c r="I52" i="155"/>
  <c r="F27" i="106" s="1"/>
  <c r="I27" i="155"/>
  <c r="G27" i="155"/>
  <c r="E8" i="155"/>
  <c r="H5" i="153"/>
  <c r="B5" i="153" s="1"/>
  <c r="P514" i="154" a="1"/>
  <c r="P514" i="154" s="1"/>
  <c r="O514" i="154" a="1"/>
  <c r="O514" i="154" s="1"/>
  <c r="N514" i="154" a="1"/>
  <c r="N514" i="154" s="1"/>
  <c r="M514" i="154" a="1"/>
  <c r="M514" i="154" s="1"/>
  <c r="L514" i="154" a="1"/>
  <c r="L514" i="154" s="1"/>
  <c r="K514" i="154" a="1"/>
  <c r="K514" i="154" s="1"/>
  <c r="J514" i="154" a="1"/>
  <c r="J514" i="154" s="1"/>
  <c r="I514" i="154" a="1"/>
  <c r="I514" i="154" s="1"/>
  <c r="F511" i="154"/>
  <c r="L511" i="154" s="1" a="1"/>
  <c r="L511" i="154" s="1"/>
  <c r="F510" i="154"/>
  <c r="F529" i="154"/>
  <c r="P529" i="154" s="1" a="1"/>
  <c r="P529" i="154" s="1"/>
  <c r="P509" i="154" a="1"/>
  <c r="P509" i="154" s="1"/>
  <c r="O509" i="154" a="1"/>
  <c r="O509" i="154" s="1"/>
  <c r="F509" i="154"/>
  <c r="K509" i="154" s="1" a="1"/>
  <c r="K509" i="154" s="1"/>
  <c r="F508" i="154"/>
  <c r="P508" i="154" s="1" a="1"/>
  <c r="P508" i="154" s="1"/>
  <c r="F507" i="154"/>
  <c r="J507" i="154" s="1" a="1"/>
  <c r="J507" i="154" s="1"/>
  <c r="F506" i="154"/>
  <c r="K506" i="154" s="1" a="1"/>
  <c r="K506" i="154" s="1"/>
  <c r="F505" i="154"/>
  <c r="J505" i="154" s="1" a="1"/>
  <c r="J505" i="154" s="1"/>
  <c r="F504" i="154"/>
  <c r="I504" i="154" s="1" a="1"/>
  <c r="I504" i="154" s="1"/>
  <c r="F503" i="154"/>
  <c r="J503" i="154" s="1" a="1"/>
  <c r="J503" i="154" s="1"/>
  <c r="P502" i="154" a="1"/>
  <c r="P502" i="154" s="1"/>
  <c r="L502" i="154" a="1"/>
  <c r="L502" i="154" s="1"/>
  <c r="J502" i="154" a="1"/>
  <c r="J502" i="154" s="1"/>
  <c r="F502" i="154"/>
  <c r="F501" i="154"/>
  <c r="K501" i="154" s="1" a="1"/>
  <c r="K501" i="154" s="1"/>
  <c r="F500" i="154"/>
  <c r="F519" i="154" s="1"/>
  <c r="F499" i="154"/>
  <c r="K499" i="154" s="1" a="1"/>
  <c r="K499" i="154" s="1"/>
  <c r="Z495" i="154"/>
  <c r="E34" i="153" s="1"/>
  <c r="G34" i="153" s="1"/>
  <c r="I34" i="153" s="1"/>
  <c r="Y495" i="154"/>
  <c r="E33" i="153" s="1"/>
  <c r="G33" i="153" s="1"/>
  <c r="I33" i="153" s="1"/>
  <c r="X495" i="154"/>
  <c r="E32" i="153" s="1"/>
  <c r="G32" i="153" s="1"/>
  <c r="I32" i="153" s="1"/>
  <c r="W495" i="154"/>
  <c r="E31" i="153" s="1"/>
  <c r="G31" i="153" s="1"/>
  <c r="I31" i="153" s="1"/>
  <c r="V495" i="154"/>
  <c r="E29" i="153" s="1"/>
  <c r="G29" i="153" s="1"/>
  <c r="I29" i="153" s="1"/>
  <c r="U495" i="154"/>
  <c r="E30" i="153" s="1"/>
  <c r="G30" i="153" s="1"/>
  <c r="I30" i="153" s="1"/>
  <c r="P495" i="154"/>
  <c r="O495" i="154"/>
  <c r="N495" i="154"/>
  <c r="M495" i="154"/>
  <c r="L495" i="154"/>
  <c r="K495" i="154"/>
  <c r="J495" i="154"/>
  <c r="I495" i="154"/>
  <c r="R33" i="154"/>
  <c r="Q33" i="154"/>
  <c r="R32" i="154"/>
  <c r="Q32" i="154"/>
  <c r="R31" i="154"/>
  <c r="Q31" i="154"/>
  <c r="R30" i="154"/>
  <c r="Q30" i="154"/>
  <c r="R29" i="154"/>
  <c r="Q29" i="154"/>
  <c r="R28" i="154"/>
  <c r="Q28" i="154"/>
  <c r="S28" i="154" s="1"/>
  <c r="R27" i="154"/>
  <c r="Q27" i="154"/>
  <c r="R26" i="154"/>
  <c r="Q26" i="154"/>
  <c r="R25" i="154"/>
  <c r="Q25" i="154"/>
  <c r="R24" i="154"/>
  <c r="Q24" i="154"/>
  <c r="R23" i="154"/>
  <c r="Q23" i="154"/>
  <c r="R22" i="154"/>
  <c r="Q22" i="154"/>
  <c r="R21" i="154"/>
  <c r="Q21" i="154"/>
  <c r="R20" i="154"/>
  <c r="Q20" i="154"/>
  <c r="R19" i="154"/>
  <c r="Q19" i="154"/>
  <c r="R18" i="154"/>
  <c r="Q18" i="154"/>
  <c r="R17" i="154"/>
  <c r="Q17" i="154"/>
  <c r="R16" i="154"/>
  <c r="Q16" i="154"/>
  <c r="R15" i="154"/>
  <c r="Q15" i="154"/>
  <c r="R14" i="154"/>
  <c r="S14" i="154" s="1"/>
  <c r="Q14" i="154"/>
  <c r="R13" i="154"/>
  <c r="Q13" i="154"/>
  <c r="R12" i="154"/>
  <c r="Q12" i="154"/>
  <c r="R11" i="154"/>
  <c r="Q11" i="154"/>
  <c r="S11" i="154" s="1"/>
  <c r="R10" i="154"/>
  <c r="Q10" i="154"/>
  <c r="S10" i="154" s="1"/>
  <c r="R9" i="154"/>
  <c r="Q9" i="154"/>
  <c r="R8" i="154"/>
  <c r="Q8" i="154"/>
  <c r="R7" i="154"/>
  <c r="Q7" i="154"/>
  <c r="R6" i="154"/>
  <c r="Q6" i="154"/>
  <c r="R5" i="154"/>
  <c r="Q5" i="154"/>
  <c r="I52" i="153"/>
  <c r="F26" i="106" s="1"/>
  <c r="I27" i="153"/>
  <c r="G27" i="153"/>
  <c r="E8" i="153"/>
  <c r="H5" i="148"/>
  <c r="B4" i="148" s="1"/>
  <c r="H5" i="146"/>
  <c r="B6" i="146" s="1"/>
  <c r="H5" i="144"/>
  <c r="A1" i="145" s="1"/>
  <c r="H5" i="142"/>
  <c r="H6" i="142" s="1"/>
  <c r="H5" i="140"/>
  <c r="B6" i="140" s="1"/>
  <c r="H5" i="138"/>
  <c r="A1" i="139" s="1"/>
  <c r="H5" i="134"/>
  <c r="A1" i="135" s="1"/>
  <c r="H5" i="132"/>
  <c r="B6" i="132" s="1"/>
  <c r="H5" i="130"/>
  <c r="B6" i="130" s="1"/>
  <c r="I52" i="152"/>
  <c r="F16" i="106" s="1"/>
  <c r="G27" i="152"/>
  <c r="I27" i="152" s="1"/>
  <c r="E8" i="152"/>
  <c r="B6" i="152"/>
  <c r="H6" i="152"/>
  <c r="B4" i="152"/>
  <c r="H5" i="127"/>
  <c r="D2" i="127" s="1"/>
  <c r="H5" i="125"/>
  <c r="D2" i="125" s="1"/>
  <c r="H5" i="123"/>
  <c r="B4" i="123" s="1"/>
  <c r="H5" i="121"/>
  <c r="B6" i="121" s="1"/>
  <c r="H5" i="119"/>
  <c r="A1" i="120" s="1"/>
  <c r="F1" i="120" s="1"/>
  <c r="P514" i="149" a="1"/>
  <c r="P514" i="149" s="1"/>
  <c r="O514" i="149" a="1"/>
  <c r="O514" i="149" s="1"/>
  <c r="N514" i="149" a="1"/>
  <c r="N514" i="149" s="1"/>
  <c r="M514" i="149" a="1"/>
  <c r="M514" i="149" s="1"/>
  <c r="L514" i="149" a="1"/>
  <c r="L514" i="149" s="1"/>
  <c r="K514" i="149" a="1"/>
  <c r="K514" i="149" s="1"/>
  <c r="J514" i="149" a="1"/>
  <c r="J514" i="149" s="1"/>
  <c r="I514" i="149" a="1"/>
  <c r="I514" i="149" s="1"/>
  <c r="F511" i="149"/>
  <c r="N511" i="149" s="1" a="1"/>
  <c r="N511" i="149" s="1"/>
  <c r="F510" i="149"/>
  <c r="J510" i="149" s="1" a="1"/>
  <c r="J510" i="149" s="1"/>
  <c r="O510" i="149" a="1"/>
  <c r="O510" i="149" s="1"/>
  <c r="F509" i="149"/>
  <c r="F528" i="149" s="1"/>
  <c r="N528" i="149" s="1" a="1"/>
  <c r="N528" i="149" s="1"/>
  <c r="F508" i="149"/>
  <c r="L508" i="149" s="1" a="1"/>
  <c r="L508" i="149" s="1"/>
  <c r="F507" i="149"/>
  <c r="F526" i="149" s="1"/>
  <c r="F506" i="149"/>
  <c r="F525" i="149" s="1"/>
  <c r="F505" i="149"/>
  <c r="O505" i="149" s="1" a="1"/>
  <c r="O505" i="149" s="1"/>
  <c r="F504" i="149"/>
  <c r="O504" i="149" s="1" a="1"/>
  <c r="O504" i="149" s="1"/>
  <c r="F503" i="149"/>
  <c r="N503" i="149" s="1" a="1"/>
  <c r="N503" i="149" s="1"/>
  <c r="F502" i="149"/>
  <c r="I502" i="149" s="1" a="1"/>
  <c r="I502" i="149" s="1"/>
  <c r="O502" i="149" a="1"/>
  <c r="O502" i="149" s="1"/>
  <c r="F501" i="149"/>
  <c r="K501" i="149" s="1" a="1"/>
  <c r="K501" i="149" s="1"/>
  <c r="F500" i="149"/>
  <c r="J500" i="149" s="1" a="1"/>
  <c r="J500" i="149" s="1"/>
  <c r="O500" i="149" a="1"/>
  <c r="O500" i="149" s="1"/>
  <c r="F499" i="149"/>
  <c r="F518" i="149" s="1"/>
  <c r="O499" i="149" a="1"/>
  <c r="O499" i="149" s="1"/>
  <c r="Z495" i="149"/>
  <c r="E34" i="148" s="1"/>
  <c r="G34" i="148" s="1"/>
  <c r="I34" i="148" s="1"/>
  <c r="Y495" i="149"/>
  <c r="E33" i="148" s="1"/>
  <c r="G33" i="148" s="1"/>
  <c r="I33" i="148" s="1"/>
  <c r="X495" i="149"/>
  <c r="E32" i="148" s="1"/>
  <c r="G32" i="148" s="1"/>
  <c r="I32" i="148" s="1"/>
  <c r="W495" i="149"/>
  <c r="E31" i="148" s="1"/>
  <c r="G31" i="148" s="1"/>
  <c r="I31" i="148" s="1"/>
  <c r="V495" i="149"/>
  <c r="E29" i="148" s="1"/>
  <c r="G29" i="148" s="1"/>
  <c r="I29" i="148" s="1"/>
  <c r="U495" i="149"/>
  <c r="E30" i="148" s="1"/>
  <c r="G30" i="148" s="1"/>
  <c r="I30" i="148" s="1"/>
  <c r="P495" i="149"/>
  <c r="O495" i="149"/>
  <c r="N495" i="149"/>
  <c r="M495" i="149"/>
  <c r="L495" i="149"/>
  <c r="K495" i="149"/>
  <c r="J495" i="149"/>
  <c r="I495" i="149"/>
  <c r="R21" i="149"/>
  <c r="Q21" i="149"/>
  <c r="R20" i="149"/>
  <c r="Q20" i="149"/>
  <c r="R19" i="149"/>
  <c r="Q19" i="149"/>
  <c r="R18" i="149"/>
  <c r="Q18" i="149"/>
  <c r="R17" i="149"/>
  <c r="Q17" i="149"/>
  <c r="S17" i="149" s="1"/>
  <c r="R16" i="149"/>
  <c r="Q16" i="149"/>
  <c r="R15" i="149"/>
  <c r="Q15" i="149"/>
  <c r="R14" i="149"/>
  <c r="Q14" i="149"/>
  <c r="R13" i="149"/>
  <c r="Q13" i="149"/>
  <c r="R12" i="149"/>
  <c r="Q12" i="149"/>
  <c r="R11" i="149"/>
  <c r="Q11" i="149"/>
  <c r="R10" i="149"/>
  <c r="Q10" i="149"/>
  <c r="R9" i="149"/>
  <c r="Q9" i="149"/>
  <c r="R8" i="149"/>
  <c r="Q8" i="149"/>
  <c r="R7" i="149"/>
  <c r="Q7" i="149"/>
  <c r="R6" i="149"/>
  <c r="Q6" i="149"/>
  <c r="Q5" i="149"/>
  <c r="S5" i="149" s="1"/>
  <c r="I52" i="148"/>
  <c r="F25" i="106" s="1"/>
  <c r="G27" i="148"/>
  <c r="I27" i="148" s="1"/>
  <c r="E8" i="148"/>
  <c r="H6" i="148"/>
  <c r="E523" i="147"/>
  <c r="I523" i="147" s="1" a="1"/>
  <c r="I523" i="147" s="1"/>
  <c r="O515" i="147" a="1"/>
  <c r="O515" i="147" s="1"/>
  <c r="N515" i="147" a="1"/>
  <c r="N515" i="147" s="1"/>
  <c r="M515" i="147" a="1"/>
  <c r="M515" i="147" s="1"/>
  <c r="L515" i="147" a="1"/>
  <c r="L515" i="147" s="1"/>
  <c r="K515" i="147" a="1"/>
  <c r="K515" i="147" s="1"/>
  <c r="J515" i="147" a="1"/>
  <c r="J515" i="147" s="1"/>
  <c r="I515" i="147" a="1"/>
  <c r="I515" i="147" s="1"/>
  <c r="H515" i="147" a="1"/>
  <c r="H515" i="147" s="1"/>
  <c r="E512" i="147"/>
  <c r="E511" i="147"/>
  <c r="O511" i="147" s="1" a="1"/>
  <c r="O511" i="147" s="1"/>
  <c r="O510" i="147" a="1"/>
  <c r="O510" i="147" s="1"/>
  <c r="N510" i="147" a="1"/>
  <c r="N510" i="147" s="1"/>
  <c r="M510" i="147" a="1"/>
  <c r="M510" i="147" s="1"/>
  <c r="L510" i="147" a="1"/>
  <c r="L510" i="147" s="1"/>
  <c r="E510" i="147"/>
  <c r="E529" i="147" s="1"/>
  <c r="E509" i="147"/>
  <c r="E528" i="147" s="1"/>
  <c r="N528" i="147" s="1" a="1"/>
  <c r="N528" i="147" s="1"/>
  <c r="E508" i="147"/>
  <c r="M508" i="147" s="1" a="1"/>
  <c r="M508" i="147" s="1"/>
  <c r="E507" i="147"/>
  <c r="E526" i="147" s="1"/>
  <c r="E506" i="147"/>
  <c r="M506" i="147" s="1" a="1"/>
  <c r="M506" i="147" s="1"/>
  <c r="E505" i="147"/>
  <c r="N505" i="147" s="1" a="1"/>
  <c r="N505" i="147" s="1"/>
  <c r="E504" i="147"/>
  <c r="M504" i="147" s="1" a="1"/>
  <c r="M504" i="147" s="1"/>
  <c r="E503" i="147"/>
  <c r="E522" i="147" s="1"/>
  <c r="M522" i="147" s="1" a="1"/>
  <c r="M522" i="147" s="1"/>
  <c r="E502" i="147"/>
  <c r="N502" i="147" s="1" a="1"/>
  <c r="N502" i="147" s="1"/>
  <c r="E501" i="147"/>
  <c r="J501" i="147" s="1" a="1"/>
  <c r="J501" i="147" s="1"/>
  <c r="E500" i="147"/>
  <c r="M500" i="147" s="1" a="1"/>
  <c r="M500" i="147" s="1"/>
  <c r="Y496" i="147"/>
  <c r="E34" i="146" s="1"/>
  <c r="G34" i="146" s="1"/>
  <c r="I34" i="146" s="1"/>
  <c r="X496" i="147"/>
  <c r="E33" i="146" s="1"/>
  <c r="G33" i="146" s="1"/>
  <c r="I33" i="146" s="1"/>
  <c r="W496" i="147"/>
  <c r="E32" i="146" s="1"/>
  <c r="G32" i="146" s="1"/>
  <c r="I32" i="146" s="1"/>
  <c r="V496" i="147"/>
  <c r="E31" i="146" s="1"/>
  <c r="G31" i="146" s="1"/>
  <c r="I31" i="146" s="1"/>
  <c r="U496" i="147"/>
  <c r="E29" i="146" s="1"/>
  <c r="G29" i="146" s="1"/>
  <c r="I29" i="146" s="1"/>
  <c r="T496" i="147"/>
  <c r="E30" i="146"/>
  <c r="G30" i="146" s="1"/>
  <c r="I30" i="146" s="1"/>
  <c r="O496" i="147"/>
  <c r="N496" i="147"/>
  <c r="M496" i="147"/>
  <c r="L496" i="147"/>
  <c r="K496" i="147"/>
  <c r="J496" i="147"/>
  <c r="I496" i="147"/>
  <c r="H496" i="147"/>
  <c r="Q26" i="147"/>
  <c r="P26" i="147"/>
  <c r="Q25" i="147"/>
  <c r="P25" i="147"/>
  <c r="R25" i="147" s="1"/>
  <c r="Q24" i="147"/>
  <c r="P24" i="147"/>
  <c r="Q23" i="147"/>
  <c r="P23" i="147"/>
  <c r="Q22" i="147"/>
  <c r="P22" i="147"/>
  <c r="Q21" i="147"/>
  <c r="R21" i="147" s="1"/>
  <c r="P21" i="147"/>
  <c r="Q20" i="147"/>
  <c r="P20" i="147"/>
  <c r="Q19" i="147"/>
  <c r="P19" i="147"/>
  <c r="R19" i="147" s="1"/>
  <c r="Q18" i="147"/>
  <c r="P18" i="147"/>
  <c r="Q17" i="147"/>
  <c r="P17" i="147"/>
  <c r="Q16" i="147"/>
  <c r="P16" i="147"/>
  <c r="Q15" i="147"/>
  <c r="P15" i="147"/>
  <c r="Q14" i="147"/>
  <c r="P14" i="147"/>
  <c r="Q13" i="147"/>
  <c r="P13" i="147"/>
  <c r="R13" i="147" s="1"/>
  <c r="Q12" i="147"/>
  <c r="P12" i="147"/>
  <c r="Q11" i="147"/>
  <c r="P11" i="147"/>
  <c r="Q10" i="147"/>
  <c r="P10" i="147"/>
  <c r="R10" i="147" s="1"/>
  <c r="Q9" i="147"/>
  <c r="P9" i="147"/>
  <c r="Q8" i="147"/>
  <c r="R8" i="147" s="1"/>
  <c r="P8" i="147"/>
  <c r="Q7" i="147"/>
  <c r="P7" i="147"/>
  <c r="R7" i="147" s="1"/>
  <c r="Q6" i="147"/>
  <c r="P6" i="147"/>
  <c r="Q5" i="147"/>
  <c r="P5" i="147"/>
  <c r="I52" i="146"/>
  <c r="G27" i="146"/>
  <c r="I27" i="146" s="1"/>
  <c r="E8" i="146"/>
  <c r="P512" i="145" a="1"/>
  <c r="P512" i="145" s="1"/>
  <c r="O512" i="145" a="1"/>
  <c r="O512" i="145" s="1"/>
  <c r="N512" i="145" a="1"/>
  <c r="N512" i="145" s="1"/>
  <c r="M512" i="145" a="1"/>
  <c r="M512" i="145" s="1"/>
  <c r="L512" i="145" a="1"/>
  <c r="L512" i="145" s="1"/>
  <c r="K512" i="145" a="1"/>
  <c r="K512" i="145" s="1"/>
  <c r="J512" i="145" a="1"/>
  <c r="J512" i="145" s="1"/>
  <c r="I512" i="145" a="1"/>
  <c r="I512" i="145" s="1"/>
  <c r="F509" i="145"/>
  <c r="J509" i="145" s="1" a="1"/>
  <c r="J509" i="145" s="1"/>
  <c r="F508" i="145"/>
  <c r="P508" i="145" s="1" a="1"/>
  <c r="P508" i="145" s="1"/>
  <c r="F507" i="145"/>
  <c r="M507" i="145" s="1" a="1"/>
  <c r="M507" i="145" s="1"/>
  <c r="F506" i="145"/>
  <c r="P506" i="145" s="1" a="1"/>
  <c r="P506" i="145" s="1"/>
  <c r="F505" i="145"/>
  <c r="M505" i="145" s="1" a="1"/>
  <c r="M505" i="145" s="1"/>
  <c r="F504" i="145"/>
  <c r="P504" i="145" s="1" a="1"/>
  <c r="P504" i="145" s="1"/>
  <c r="F503" i="145"/>
  <c r="M503" i="145" s="1" a="1"/>
  <c r="M503" i="145" s="1"/>
  <c r="F502" i="145"/>
  <c r="L502" i="145" s="1" a="1"/>
  <c r="L502" i="145" s="1"/>
  <c r="F521" i="145"/>
  <c r="J521" i="145" s="1" a="1"/>
  <c r="J521" i="145" s="1"/>
  <c r="F501" i="145"/>
  <c r="N501" i="145" s="1" a="1"/>
  <c r="N501" i="145" s="1"/>
  <c r="F500" i="145"/>
  <c r="P500" i="145" s="1" a="1"/>
  <c r="P500" i="145" s="1"/>
  <c r="F499" i="145"/>
  <c r="F518" i="145" s="1"/>
  <c r="F498" i="145"/>
  <c r="M498" i="145" s="1" a="1"/>
  <c r="M498" i="145" s="1"/>
  <c r="N497" i="145" a="1"/>
  <c r="N497" i="145" s="1"/>
  <c r="I497" i="145" a="1"/>
  <c r="I497" i="145" s="1"/>
  <c r="F497" i="145"/>
  <c r="M497" i="145" s="1" a="1"/>
  <c r="M497" i="145" s="1"/>
  <c r="Z493" i="145"/>
  <c r="E34" i="144" s="1"/>
  <c r="G34" i="144" s="1"/>
  <c r="I34" i="144" s="1"/>
  <c r="Y493" i="145"/>
  <c r="E33" i="144" s="1"/>
  <c r="G33" i="144" s="1"/>
  <c r="I33" i="144" s="1"/>
  <c r="X493" i="145"/>
  <c r="E32" i="144" s="1"/>
  <c r="G32" i="144" s="1"/>
  <c r="I32" i="144" s="1"/>
  <c r="W493" i="145"/>
  <c r="E31" i="144" s="1"/>
  <c r="G31" i="144" s="1"/>
  <c r="I31" i="144" s="1"/>
  <c r="V493" i="145"/>
  <c r="E29" i="144" s="1"/>
  <c r="G29" i="144" s="1"/>
  <c r="I29" i="144" s="1"/>
  <c r="U493" i="145"/>
  <c r="E30" i="144" s="1"/>
  <c r="G30" i="144" s="1"/>
  <c r="I30" i="144" s="1"/>
  <c r="P493" i="145"/>
  <c r="O493" i="145"/>
  <c r="N493" i="145"/>
  <c r="M493" i="145"/>
  <c r="L493" i="145"/>
  <c r="K493" i="145"/>
  <c r="J493" i="145"/>
  <c r="I493" i="145"/>
  <c r="R25" i="145"/>
  <c r="Q25" i="145"/>
  <c r="R24" i="145"/>
  <c r="Q24" i="145"/>
  <c r="R23" i="145"/>
  <c r="Q23" i="145"/>
  <c r="R22" i="145"/>
  <c r="Q22" i="145"/>
  <c r="R21" i="145"/>
  <c r="Q21" i="145"/>
  <c r="S21" i="145" s="1"/>
  <c r="R20" i="145"/>
  <c r="Q20" i="145"/>
  <c r="R19" i="145"/>
  <c r="Q19" i="145"/>
  <c r="R18" i="145"/>
  <c r="Q18" i="145"/>
  <c r="R17" i="145"/>
  <c r="Q17" i="145"/>
  <c r="R16" i="145"/>
  <c r="Q16" i="145"/>
  <c r="R15" i="145"/>
  <c r="Q15" i="145"/>
  <c r="S15" i="145" s="1"/>
  <c r="R14" i="145"/>
  <c r="Q14" i="145"/>
  <c r="R13" i="145"/>
  <c r="Q13" i="145"/>
  <c r="R12" i="145"/>
  <c r="Q12" i="145"/>
  <c r="R11" i="145"/>
  <c r="Q11" i="145"/>
  <c r="R10" i="145"/>
  <c r="Q10" i="145"/>
  <c r="R9" i="145"/>
  <c r="Q9" i="145"/>
  <c r="S9" i="145" s="1"/>
  <c r="R8" i="145"/>
  <c r="Q8" i="145"/>
  <c r="R7" i="145"/>
  <c r="Q7" i="145"/>
  <c r="R6" i="145"/>
  <c r="Q6" i="145"/>
  <c r="R5" i="145"/>
  <c r="Q5" i="145"/>
  <c r="I52" i="144"/>
  <c r="F23" i="106" s="1"/>
  <c r="G27" i="144"/>
  <c r="I27" i="144" s="1"/>
  <c r="E8" i="144"/>
  <c r="O514" i="143" a="1"/>
  <c r="O514" i="143" s="1"/>
  <c r="N514" i="143" a="1"/>
  <c r="N514" i="143" s="1"/>
  <c r="M514" i="143" a="1"/>
  <c r="M514" i="143" s="1"/>
  <c r="L514" i="143" a="1"/>
  <c r="L514" i="143" s="1"/>
  <c r="K514" i="143" a="1"/>
  <c r="K514" i="143" s="1"/>
  <c r="J514" i="143" a="1"/>
  <c r="J514" i="143" s="1"/>
  <c r="I514" i="143" a="1"/>
  <c r="I514" i="143" s="1"/>
  <c r="H514" i="143" a="1"/>
  <c r="H514" i="143" s="1"/>
  <c r="E511" i="143"/>
  <c r="E510" i="143"/>
  <c r="H510" i="143" s="1" a="1"/>
  <c r="H510" i="143" s="1"/>
  <c r="E509" i="143"/>
  <c r="K509" i="143" s="1" a="1"/>
  <c r="K509" i="143" s="1"/>
  <c r="E508" i="143"/>
  <c r="O508" i="143" a="1"/>
  <c r="O508" i="143" s="1"/>
  <c r="E507" i="143"/>
  <c r="E506" i="143"/>
  <c r="E525" i="143" s="1"/>
  <c r="E505" i="143"/>
  <c r="H505" i="143" s="1" a="1"/>
  <c r="H505" i="143" s="1"/>
  <c r="E504" i="143"/>
  <c r="O504" i="143" a="1"/>
  <c r="O504" i="143" s="1"/>
  <c r="E503" i="143"/>
  <c r="J503" i="143" s="1" a="1"/>
  <c r="J503" i="143" s="1"/>
  <c r="E502" i="143"/>
  <c r="J502" i="143" s="1" a="1"/>
  <c r="J502" i="143" s="1"/>
  <c r="E501" i="143"/>
  <c r="E520" i="143" s="1"/>
  <c r="O520" i="143" s="1" a="1"/>
  <c r="O520" i="143" s="1"/>
  <c r="E500" i="143"/>
  <c r="O500" i="143" s="1" a="1"/>
  <c r="O500" i="143" s="1"/>
  <c r="E499" i="143"/>
  <c r="Y495" i="143"/>
  <c r="E34" i="142"/>
  <c r="G34" i="142" s="1"/>
  <c r="I34" i="142" s="1"/>
  <c r="X495" i="143"/>
  <c r="W495" i="143"/>
  <c r="E32" i="142" s="1"/>
  <c r="G32" i="142" s="1"/>
  <c r="I32" i="142" s="1"/>
  <c r="V495" i="143"/>
  <c r="E31" i="142" s="1"/>
  <c r="G31" i="142" s="1"/>
  <c r="I31" i="142" s="1"/>
  <c r="U495" i="143"/>
  <c r="E29" i="142" s="1"/>
  <c r="G29" i="142" s="1"/>
  <c r="I29" i="142" s="1"/>
  <c r="T495" i="143"/>
  <c r="E30" i="142" s="1"/>
  <c r="G30" i="142" s="1"/>
  <c r="I30" i="142" s="1"/>
  <c r="O495" i="143"/>
  <c r="N495" i="143"/>
  <c r="M495" i="143"/>
  <c r="L495" i="143"/>
  <c r="K495" i="143"/>
  <c r="J495" i="143"/>
  <c r="I495" i="143"/>
  <c r="H495" i="143"/>
  <c r="Q42" i="143"/>
  <c r="Q41" i="143"/>
  <c r="P41" i="143"/>
  <c r="Q40" i="143"/>
  <c r="P40" i="143"/>
  <c r="Q39" i="143"/>
  <c r="P39" i="143"/>
  <c r="Q38" i="143"/>
  <c r="P38" i="143"/>
  <c r="Q37" i="143"/>
  <c r="P37" i="143"/>
  <c r="Q36" i="143"/>
  <c r="P36" i="143"/>
  <c r="R36" i="143" s="1"/>
  <c r="Q35" i="143"/>
  <c r="P35" i="143"/>
  <c r="Q34" i="143"/>
  <c r="P34" i="143"/>
  <c r="Q33" i="143"/>
  <c r="P33" i="143"/>
  <c r="Q32" i="143"/>
  <c r="P32" i="143"/>
  <c r="Q31" i="143"/>
  <c r="R31" i="143" s="1"/>
  <c r="P31" i="143"/>
  <c r="Q30" i="143"/>
  <c r="P30" i="143"/>
  <c r="R30" i="143" s="1"/>
  <c r="Q29" i="143"/>
  <c r="P29" i="143"/>
  <c r="Q28" i="143"/>
  <c r="P28" i="143"/>
  <c r="Q27" i="143"/>
  <c r="P27" i="143"/>
  <c r="R27" i="143" s="1"/>
  <c r="Q26" i="143"/>
  <c r="P26" i="143"/>
  <c r="Q25" i="143"/>
  <c r="P25" i="143"/>
  <c r="Q24" i="143"/>
  <c r="P24" i="143"/>
  <c r="Q23" i="143"/>
  <c r="P23" i="143"/>
  <c r="Q22" i="143"/>
  <c r="P22" i="143"/>
  <c r="Q21" i="143"/>
  <c r="P21" i="143"/>
  <c r="Q20" i="143"/>
  <c r="P20" i="143"/>
  <c r="Q19" i="143"/>
  <c r="P19" i="143"/>
  <c r="Q18" i="143"/>
  <c r="P18" i="143"/>
  <c r="Q17" i="143"/>
  <c r="P17" i="143"/>
  <c r="Q16" i="143"/>
  <c r="P16" i="143"/>
  <c r="Q15" i="143"/>
  <c r="P15" i="143"/>
  <c r="Q14" i="143"/>
  <c r="P14" i="143"/>
  <c r="Q13" i="143"/>
  <c r="P13" i="143"/>
  <c r="Q12" i="143"/>
  <c r="P12" i="143"/>
  <c r="Q11" i="143"/>
  <c r="P11" i="143"/>
  <c r="Q10" i="143"/>
  <c r="P10" i="143"/>
  <c r="Q9" i="143"/>
  <c r="P9" i="143"/>
  <c r="Q8" i="143"/>
  <c r="P8" i="143"/>
  <c r="Q7" i="143"/>
  <c r="P7" i="143"/>
  <c r="Q6" i="143"/>
  <c r="P6" i="143"/>
  <c r="Q5" i="143"/>
  <c r="P5" i="143"/>
  <c r="I52" i="142"/>
  <c r="F22" i="106" s="1"/>
  <c r="E33" i="142"/>
  <c r="G33" i="142"/>
  <c r="I33" i="142" s="1"/>
  <c r="G27" i="142"/>
  <c r="I27" i="142" s="1"/>
  <c r="E8" i="142"/>
  <c r="E522" i="141"/>
  <c r="H522" i="141" s="1" a="1"/>
  <c r="H522" i="141" s="1"/>
  <c r="O514" i="141" a="1"/>
  <c r="O514" i="141" s="1"/>
  <c r="N514" i="141" a="1"/>
  <c r="N514" i="141" s="1"/>
  <c r="M514" i="141" a="1"/>
  <c r="M514" i="141" s="1"/>
  <c r="L514" i="141" a="1"/>
  <c r="L514" i="141" s="1"/>
  <c r="K514" i="141" a="1"/>
  <c r="K514" i="141" s="1"/>
  <c r="J514" i="141" a="1"/>
  <c r="J514" i="141" s="1"/>
  <c r="I514" i="141" a="1"/>
  <c r="I514" i="141" s="1"/>
  <c r="H514" i="141" a="1"/>
  <c r="H514" i="141" s="1"/>
  <c r="E511" i="141"/>
  <c r="I511" i="141" s="1" a="1"/>
  <c r="I511" i="141" s="1"/>
  <c r="E510" i="141"/>
  <c r="N510" i="141" s="1" a="1"/>
  <c r="N510" i="141" s="1"/>
  <c r="E509" i="141"/>
  <c r="N509" i="141" s="1" a="1"/>
  <c r="N509" i="141" s="1"/>
  <c r="J508" i="141" a="1"/>
  <c r="J508" i="141" s="1"/>
  <c r="I508" i="141" a="1"/>
  <c r="I508" i="141" s="1"/>
  <c r="H508" i="141" a="1"/>
  <c r="H508" i="141" s="1"/>
  <c r="E508" i="141"/>
  <c r="O508" i="141" s="1" a="1"/>
  <c r="O508" i="141" s="1"/>
  <c r="E527" i="141"/>
  <c r="L527" i="141" s="1" a="1"/>
  <c r="L527" i="141" s="1"/>
  <c r="M527" i="141" a="1"/>
  <c r="M527" i="141" s="1"/>
  <c r="O507" i="141" a="1"/>
  <c r="O507" i="141" s="1"/>
  <c r="J507" i="141" a="1"/>
  <c r="J507" i="141" s="1"/>
  <c r="I507" i="141" a="1"/>
  <c r="I507" i="141" s="1"/>
  <c r="H507" i="141" a="1"/>
  <c r="H507" i="141" s="1"/>
  <c r="E507" i="141"/>
  <c r="E526" i="141" s="1"/>
  <c r="M506" i="141" a="1"/>
  <c r="M506" i="141" s="1"/>
  <c r="L506" i="141" a="1"/>
  <c r="L506" i="141" s="1"/>
  <c r="K506" i="141" a="1"/>
  <c r="K506" i="141" s="1"/>
  <c r="E506" i="141"/>
  <c r="H506" i="141" s="1" a="1"/>
  <c r="H506" i="141" s="1"/>
  <c r="E525" i="141"/>
  <c r="M525" i="141" s="1" a="1"/>
  <c r="M525" i="141" s="1"/>
  <c r="L525" i="141" a="1"/>
  <c r="L525" i="141" s="1"/>
  <c r="E505" i="141"/>
  <c r="E524" i="141" s="1"/>
  <c r="E504" i="141"/>
  <c r="O504" i="141" s="1" a="1"/>
  <c r="O504" i="141" s="1"/>
  <c r="E523" i="141"/>
  <c r="I523" i="141" s="1" a="1"/>
  <c r="I523" i="141" s="1"/>
  <c r="O523" i="141" a="1"/>
  <c r="O523" i="141" s="1"/>
  <c r="E503" i="141"/>
  <c r="O503" i="141" s="1" a="1"/>
  <c r="O503" i="141" s="1"/>
  <c r="L502" i="141" a="1"/>
  <c r="L502" i="141" s="1"/>
  <c r="E502" i="141"/>
  <c r="M502" i="141" s="1" a="1"/>
  <c r="M502" i="141" s="1"/>
  <c r="E521" i="141"/>
  <c r="L521" i="141" s="1" a="1"/>
  <c r="L521" i="141" s="1"/>
  <c r="K501" i="141" a="1"/>
  <c r="K501" i="141" s="1"/>
  <c r="J501" i="141" a="1"/>
  <c r="J501" i="141" s="1"/>
  <c r="I501" i="141" a="1"/>
  <c r="I501" i="141" s="1"/>
  <c r="E501" i="141"/>
  <c r="H501" i="141" s="1" a="1"/>
  <c r="H501" i="141" s="1"/>
  <c r="N500" i="141" a="1"/>
  <c r="N500" i="141" s="1"/>
  <c r="M500" i="141" a="1"/>
  <c r="M500" i="141" s="1"/>
  <c r="L500" i="141" a="1"/>
  <c r="L500" i="141" s="1"/>
  <c r="E500" i="141"/>
  <c r="I500" i="141" s="1" a="1"/>
  <c r="I500" i="141" s="1"/>
  <c r="E519" i="141"/>
  <c r="H519" i="141" s="1" a="1"/>
  <c r="H519" i="141" s="1"/>
  <c r="K499" i="141" a="1"/>
  <c r="K499" i="141" s="1"/>
  <c r="J499" i="141" a="1"/>
  <c r="J499" i="141" s="1"/>
  <c r="E499" i="141"/>
  <c r="H499" i="141" s="1" a="1"/>
  <c r="H499" i="141" s="1"/>
  <c r="Y495" i="141"/>
  <c r="E34" i="140" s="1"/>
  <c r="G34" i="140" s="1"/>
  <c r="I34" i="140" s="1"/>
  <c r="X495" i="141"/>
  <c r="E33" i="140" s="1"/>
  <c r="G33" i="140" s="1"/>
  <c r="I33" i="140" s="1"/>
  <c r="W495" i="141"/>
  <c r="E32" i="140" s="1"/>
  <c r="G32" i="140" s="1"/>
  <c r="I32" i="140" s="1"/>
  <c r="V495" i="141"/>
  <c r="E31" i="140" s="1"/>
  <c r="G31" i="140" s="1"/>
  <c r="I31" i="140" s="1"/>
  <c r="U495" i="141"/>
  <c r="E29" i="140" s="1"/>
  <c r="G29" i="140" s="1"/>
  <c r="I29" i="140" s="1"/>
  <c r="T495" i="141"/>
  <c r="E30" i="140"/>
  <c r="G30" i="140"/>
  <c r="I30" i="140"/>
  <c r="O495" i="141"/>
  <c r="N495" i="141"/>
  <c r="M495" i="141"/>
  <c r="L495" i="141"/>
  <c r="K495" i="141"/>
  <c r="J495" i="141"/>
  <c r="I495" i="141"/>
  <c r="H495" i="141"/>
  <c r="Q22" i="141"/>
  <c r="P22" i="141"/>
  <c r="Q21" i="141"/>
  <c r="P21" i="141"/>
  <c r="Q20" i="141"/>
  <c r="P20" i="141"/>
  <c r="Q19" i="141"/>
  <c r="P19" i="141"/>
  <c r="Q18" i="141"/>
  <c r="P18" i="141"/>
  <c r="Q17" i="141"/>
  <c r="P17" i="141"/>
  <c r="Q16" i="141"/>
  <c r="P16" i="141"/>
  <c r="Q15" i="141"/>
  <c r="P15" i="141"/>
  <c r="Q14" i="141"/>
  <c r="P14" i="141"/>
  <c r="Q13" i="141"/>
  <c r="P13" i="141"/>
  <c r="Q12" i="141"/>
  <c r="P12" i="141"/>
  <c r="Q11" i="141"/>
  <c r="P11" i="141"/>
  <c r="Q10" i="141"/>
  <c r="P10" i="141"/>
  <c r="Q9" i="141"/>
  <c r="P9" i="141"/>
  <c r="Q8" i="141"/>
  <c r="R8" i="141" s="1"/>
  <c r="P8" i="141"/>
  <c r="Q7" i="141"/>
  <c r="P7" i="141"/>
  <c r="Q6" i="141"/>
  <c r="P6" i="141"/>
  <c r="Q5" i="141"/>
  <c r="P5" i="141"/>
  <c r="R5" i="141" s="1"/>
  <c r="I52" i="140"/>
  <c r="F21" i="106" s="1"/>
  <c r="G27" i="140"/>
  <c r="I27" i="140" s="1"/>
  <c r="E8" i="140"/>
  <c r="P514" i="139" a="1"/>
  <c r="P514" i="139" s="1"/>
  <c r="O514" i="139" a="1"/>
  <c r="O514" i="139" s="1"/>
  <c r="N514" i="139" a="1"/>
  <c r="N514" i="139" s="1"/>
  <c r="M514" i="139" a="1"/>
  <c r="M514" i="139" s="1"/>
  <c r="L514" i="139" a="1"/>
  <c r="L514" i="139" s="1"/>
  <c r="K514" i="139" a="1"/>
  <c r="K514" i="139" s="1"/>
  <c r="J514" i="139" a="1"/>
  <c r="J514" i="139" s="1"/>
  <c r="I514" i="139" a="1"/>
  <c r="I514" i="139" s="1"/>
  <c r="F511" i="139"/>
  <c r="L511" i="139" s="1" a="1"/>
  <c r="L511" i="139" s="1"/>
  <c r="F510" i="139"/>
  <c r="F509" i="139"/>
  <c r="O509" i="139" s="1" a="1"/>
  <c r="O509" i="139" s="1"/>
  <c r="F508" i="139"/>
  <c r="L508" i="139" s="1" a="1"/>
  <c r="L508" i="139" s="1"/>
  <c r="F507" i="139"/>
  <c r="O507" i="139" s="1" a="1"/>
  <c r="O507" i="139" s="1"/>
  <c r="F506" i="139"/>
  <c r="I506" i="139" s="1" a="1"/>
  <c r="I506" i="139" s="1"/>
  <c r="F505" i="139"/>
  <c r="P505" i="139" s="1" a="1"/>
  <c r="P505" i="139" s="1"/>
  <c r="F504" i="139"/>
  <c r="M504" i="139" s="1" a="1"/>
  <c r="M504" i="139" s="1"/>
  <c r="F503" i="139"/>
  <c r="I503" i="139" s="1" a="1"/>
  <c r="I503" i="139" s="1"/>
  <c r="F502" i="139"/>
  <c r="L502" i="139" s="1" a="1"/>
  <c r="L502" i="139" s="1"/>
  <c r="F501" i="139"/>
  <c r="L501" i="139" s="1" a="1"/>
  <c r="L501" i="139" s="1"/>
  <c r="F500" i="139"/>
  <c r="O500" i="139" s="1" a="1"/>
  <c r="O500" i="139" s="1"/>
  <c r="F499" i="139"/>
  <c r="O499" i="139" s="1" a="1"/>
  <c r="O499" i="139" s="1"/>
  <c r="Z495" i="139"/>
  <c r="E34" i="138" s="1"/>
  <c r="G34" i="138" s="1"/>
  <c r="I34" i="138" s="1"/>
  <c r="Y495" i="139"/>
  <c r="E33" i="138" s="1"/>
  <c r="G33" i="138" s="1"/>
  <c r="I33" i="138" s="1"/>
  <c r="X495" i="139"/>
  <c r="E32" i="138" s="1"/>
  <c r="G32" i="138" s="1"/>
  <c r="I32" i="138" s="1"/>
  <c r="W495" i="139"/>
  <c r="E31" i="138" s="1"/>
  <c r="G31" i="138" s="1"/>
  <c r="I31" i="138" s="1"/>
  <c r="V495" i="139"/>
  <c r="E29" i="138" s="1"/>
  <c r="G29" i="138" s="1"/>
  <c r="I29" i="138" s="1"/>
  <c r="U495" i="139"/>
  <c r="E30" i="138" s="1"/>
  <c r="G30" i="138" s="1"/>
  <c r="I30" i="138" s="1"/>
  <c r="P495" i="139"/>
  <c r="O495" i="139"/>
  <c r="N495" i="139"/>
  <c r="M495" i="139"/>
  <c r="L495" i="139"/>
  <c r="K495" i="139"/>
  <c r="J495" i="139"/>
  <c r="I495" i="139"/>
  <c r="R22" i="139"/>
  <c r="Q22" i="139"/>
  <c r="R21" i="139"/>
  <c r="Q21" i="139"/>
  <c r="R20" i="139"/>
  <c r="Q20" i="139"/>
  <c r="S20" i="139" s="1"/>
  <c r="R19" i="139"/>
  <c r="S19" i="139" s="1"/>
  <c r="Q19" i="139"/>
  <c r="R18" i="139"/>
  <c r="Q18" i="139"/>
  <c r="S18" i="139" s="1"/>
  <c r="R17" i="139"/>
  <c r="Q17" i="139"/>
  <c r="R16" i="139"/>
  <c r="Q16" i="139"/>
  <c r="R15" i="139"/>
  <c r="Q15" i="139"/>
  <c r="R14" i="139"/>
  <c r="Q14" i="139"/>
  <c r="S14" i="139" s="1"/>
  <c r="R13" i="139"/>
  <c r="Q13" i="139"/>
  <c r="R12" i="139"/>
  <c r="Q12" i="139"/>
  <c r="R11" i="139"/>
  <c r="Q11" i="139"/>
  <c r="R10" i="139"/>
  <c r="Q10" i="139"/>
  <c r="R9" i="139"/>
  <c r="Q9" i="139"/>
  <c r="R8" i="139"/>
  <c r="Q8" i="139"/>
  <c r="R7" i="139"/>
  <c r="Q7" i="139"/>
  <c r="R6" i="139"/>
  <c r="Q6" i="139"/>
  <c r="R5" i="139"/>
  <c r="Q5" i="139"/>
  <c r="I52" i="138"/>
  <c r="F20" i="106" s="1"/>
  <c r="G27" i="138"/>
  <c r="I27" i="138" s="1"/>
  <c r="E8" i="138"/>
  <c r="B6" i="138"/>
  <c r="N503" i="135" a="1"/>
  <c r="N503" i="135" s="1"/>
  <c r="M503" i="135" a="1"/>
  <c r="M503" i="135" s="1"/>
  <c r="L503" i="135" a="1"/>
  <c r="L503" i="135" s="1"/>
  <c r="K503" i="135" a="1"/>
  <c r="K503" i="135" s="1"/>
  <c r="J503" i="135" a="1"/>
  <c r="J503" i="135" s="1"/>
  <c r="I503" i="135" a="1"/>
  <c r="I503" i="135" s="1"/>
  <c r="H503" i="135" a="1"/>
  <c r="H503" i="135" s="1"/>
  <c r="E500" i="135"/>
  <c r="E499" i="135"/>
  <c r="N499" i="135" s="1" a="1"/>
  <c r="N499" i="135" s="1"/>
  <c r="E498" i="135"/>
  <c r="E497" i="135"/>
  <c r="E516" i="135" s="1"/>
  <c r="E496" i="135"/>
  <c r="E515" i="135" s="1"/>
  <c r="E495" i="135"/>
  <c r="E514" i="135" s="1"/>
  <c r="E494" i="135"/>
  <c r="E513" i="135" s="1"/>
  <c r="L513" i="135" s="1" a="1"/>
  <c r="L513" i="135" s="1"/>
  <c r="E493" i="135"/>
  <c r="N493" i="135" s="1" a="1"/>
  <c r="N493" i="135" s="1"/>
  <c r="E492" i="135"/>
  <c r="E491" i="135"/>
  <c r="N491" i="135" s="1" a="1"/>
  <c r="N491" i="135" s="1"/>
  <c r="E490" i="135"/>
  <c r="K490" i="135" s="1" a="1"/>
  <c r="K490" i="135" s="1"/>
  <c r="E489" i="135"/>
  <c r="E508" i="135" s="1"/>
  <c r="E488" i="135"/>
  <c r="E507" i="135" s="1"/>
  <c r="X484" i="135"/>
  <c r="E34" i="134" s="1"/>
  <c r="G34" i="134" s="1"/>
  <c r="I34" i="134" s="1"/>
  <c r="W484" i="135"/>
  <c r="E33" i="134" s="1"/>
  <c r="G33" i="134" s="1"/>
  <c r="I33" i="134" s="1"/>
  <c r="V484" i="135"/>
  <c r="E32" i="134" s="1"/>
  <c r="G32" i="134" s="1"/>
  <c r="I32" i="134" s="1"/>
  <c r="U484" i="135"/>
  <c r="E31" i="134" s="1"/>
  <c r="G31" i="134" s="1"/>
  <c r="I31" i="134" s="1"/>
  <c r="T484" i="135"/>
  <c r="E29" i="134" s="1"/>
  <c r="G29" i="134" s="1"/>
  <c r="I29" i="134" s="1"/>
  <c r="S484" i="135"/>
  <c r="E30" i="134" s="1"/>
  <c r="G30" i="134" s="1"/>
  <c r="I30" i="134" s="1"/>
  <c r="N484" i="135"/>
  <c r="M484" i="135"/>
  <c r="L484" i="135"/>
  <c r="K484" i="135"/>
  <c r="J484" i="135"/>
  <c r="I484" i="135"/>
  <c r="H484" i="135"/>
  <c r="P39" i="135"/>
  <c r="O39" i="135"/>
  <c r="P38" i="135"/>
  <c r="O38" i="135"/>
  <c r="P37" i="135"/>
  <c r="O37" i="135"/>
  <c r="P36" i="135"/>
  <c r="O36" i="135"/>
  <c r="P22" i="135"/>
  <c r="O22" i="135"/>
  <c r="P21" i="135"/>
  <c r="O21" i="135"/>
  <c r="P20" i="135"/>
  <c r="O20" i="135"/>
  <c r="P19" i="135"/>
  <c r="O19" i="135"/>
  <c r="P18" i="135"/>
  <c r="O18" i="135"/>
  <c r="P17" i="135"/>
  <c r="O17" i="135"/>
  <c r="P16" i="135"/>
  <c r="O16" i="135"/>
  <c r="P15" i="135"/>
  <c r="O15" i="135"/>
  <c r="P14" i="135"/>
  <c r="O14" i="135"/>
  <c r="P13" i="135"/>
  <c r="O13" i="135"/>
  <c r="P12" i="135"/>
  <c r="O12" i="135"/>
  <c r="P11" i="135"/>
  <c r="O11" i="135"/>
  <c r="P10" i="135"/>
  <c r="O10" i="135"/>
  <c r="P9" i="135"/>
  <c r="O9" i="135"/>
  <c r="P8" i="135"/>
  <c r="O8" i="135"/>
  <c r="P7" i="135"/>
  <c r="O7" i="135"/>
  <c r="P6" i="135"/>
  <c r="O6" i="135"/>
  <c r="P5" i="135"/>
  <c r="O5" i="135"/>
  <c r="I52" i="134"/>
  <c r="F19" i="106" s="1"/>
  <c r="I27" i="134"/>
  <c r="G27" i="134"/>
  <c r="E8" i="134"/>
  <c r="O513" i="133" a="1"/>
  <c r="O513" i="133" s="1"/>
  <c r="N513" i="133" a="1"/>
  <c r="N513" i="133" s="1"/>
  <c r="M513" i="133" a="1"/>
  <c r="M513" i="133" s="1"/>
  <c r="L513" i="133" a="1"/>
  <c r="L513" i="133" s="1"/>
  <c r="K513" i="133" a="1"/>
  <c r="K513" i="133" s="1"/>
  <c r="J513" i="133" a="1"/>
  <c r="J513" i="133" s="1"/>
  <c r="I513" i="133" a="1"/>
  <c r="I513" i="133" s="1"/>
  <c r="H513" i="133" a="1"/>
  <c r="H513" i="133" s="1"/>
  <c r="E510" i="133"/>
  <c r="E529" i="133" s="1"/>
  <c r="O509" i="133" a="1"/>
  <c r="O509" i="133" s="1"/>
  <c r="K509" i="133" a="1"/>
  <c r="K509" i="133" s="1"/>
  <c r="E509" i="133"/>
  <c r="H509" i="133" s="1" a="1"/>
  <c r="H509" i="133" s="1"/>
  <c r="E508" i="133"/>
  <c r="L508" i="133" s="1" a="1"/>
  <c r="L508" i="133" s="1"/>
  <c r="E507" i="133"/>
  <c r="O507" i="133" s="1" a="1"/>
  <c r="O507" i="133" s="1"/>
  <c r="E526" i="133"/>
  <c r="H526" i="133" s="1" a="1"/>
  <c r="H526" i="133" s="1"/>
  <c r="E506" i="133"/>
  <c r="M506" i="133" s="1" a="1"/>
  <c r="M506" i="133" s="1"/>
  <c r="E505" i="133"/>
  <c r="J505" i="133" s="1" a="1"/>
  <c r="J505" i="133" s="1"/>
  <c r="O504" i="133" a="1"/>
  <c r="O504" i="133" s="1"/>
  <c r="K504" i="133" a="1"/>
  <c r="K504" i="133" s="1"/>
  <c r="E504" i="133"/>
  <c r="H504" i="133" s="1" a="1"/>
  <c r="H504" i="133" s="1"/>
  <c r="E503" i="133"/>
  <c r="K503" i="133" s="1" a="1"/>
  <c r="K503" i="133" s="1"/>
  <c r="E502" i="133"/>
  <c r="O502" i="133" s="1" a="1"/>
  <c r="O502" i="133" s="1"/>
  <c r="N501" i="133" a="1"/>
  <c r="N501" i="133" s="1"/>
  <c r="E501" i="133"/>
  <c r="L501" i="133" s="1" a="1"/>
  <c r="L501" i="133" s="1"/>
  <c r="E520" i="133"/>
  <c r="H520" i="133" s="1" a="1"/>
  <c r="H520" i="133" s="1"/>
  <c r="E500" i="133"/>
  <c r="J500" i="133" s="1" a="1"/>
  <c r="J500" i="133" s="1"/>
  <c r="E499" i="133"/>
  <c r="O499" i="133" s="1" a="1"/>
  <c r="O499" i="133" s="1"/>
  <c r="E498" i="133"/>
  <c r="K498" i="133" s="1" a="1"/>
  <c r="K498" i="133" s="1"/>
  <c r="Y494" i="133"/>
  <c r="E34" i="132" s="1"/>
  <c r="G34" i="132" s="1"/>
  <c r="I34" i="132" s="1"/>
  <c r="X494" i="133"/>
  <c r="E33" i="132" s="1"/>
  <c r="G33" i="132" s="1"/>
  <c r="I33" i="132" s="1"/>
  <c r="W494" i="133"/>
  <c r="E32" i="132" s="1"/>
  <c r="G32" i="132" s="1"/>
  <c r="I32" i="132" s="1"/>
  <c r="V494" i="133"/>
  <c r="E31" i="132" s="1"/>
  <c r="G31" i="132" s="1"/>
  <c r="I31" i="132" s="1"/>
  <c r="U494" i="133"/>
  <c r="E29" i="132" s="1"/>
  <c r="G29" i="132" s="1"/>
  <c r="I29" i="132" s="1"/>
  <c r="T494" i="133"/>
  <c r="E30" i="132" s="1"/>
  <c r="G30" i="132" s="1"/>
  <c r="I30" i="132" s="1"/>
  <c r="O494" i="133"/>
  <c r="N494" i="133"/>
  <c r="M494" i="133"/>
  <c r="L494" i="133"/>
  <c r="K494" i="133"/>
  <c r="J494" i="133"/>
  <c r="I494" i="133"/>
  <c r="H494" i="133"/>
  <c r="Q36" i="133"/>
  <c r="P36" i="133"/>
  <c r="Q35" i="133"/>
  <c r="P35" i="133"/>
  <c r="Q34" i="133"/>
  <c r="P34" i="133"/>
  <c r="Q33" i="133"/>
  <c r="P33" i="133"/>
  <c r="Q32" i="133"/>
  <c r="P32" i="133"/>
  <c r="Q31" i="133"/>
  <c r="P31" i="133"/>
  <c r="Q30" i="133"/>
  <c r="P30" i="133"/>
  <c r="Q29" i="133"/>
  <c r="P29" i="133"/>
  <c r="Q28" i="133"/>
  <c r="P28" i="133"/>
  <c r="Q27" i="133"/>
  <c r="P27" i="133"/>
  <c r="Q26" i="133"/>
  <c r="P26" i="133"/>
  <c r="Q25" i="133"/>
  <c r="P25" i="133"/>
  <c r="Q24" i="133"/>
  <c r="P24" i="133"/>
  <c r="Q23" i="133"/>
  <c r="P23" i="133"/>
  <c r="Q22" i="133"/>
  <c r="P22" i="133"/>
  <c r="Q21" i="133"/>
  <c r="P21" i="133"/>
  <c r="Q20" i="133"/>
  <c r="P20" i="133"/>
  <c r="Q19" i="133"/>
  <c r="P19" i="133"/>
  <c r="Q18" i="133"/>
  <c r="P18" i="133"/>
  <c r="Q17" i="133"/>
  <c r="P17" i="133"/>
  <c r="Q16" i="133"/>
  <c r="P16" i="133"/>
  <c r="Q15" i="133"/>
  <c r="P15" i="133"/>
  <c r="Q14" i="133"/>
  <c r="P14" i="133"/>
  <c r="Q13" i="133"/>
  <c r="P13" i="133"/>
  <c r="Q12" i="133"/>
  <c r="P12" i="133"/>
  <c r="Q11" i="133"/>
  <c r="P11" i="133"/>
  <c r="Q10" i="133"/>
  <c r="P10" i="133"/>
  <c r="Q9" i="133"/>
  <c r="P9" i="133"/>
  <c r="Q8" i="133"/>
  <c r="P8" i="133"/>
  <c r="Q7" i="133"/>
  <c r="P7" i="133"/>
  <c r="Q6" i="133"/>
  <c r="P6" i="133"/>
  <c r="Q5" i="133"/>
  <c r="P5" i="133"/>
  <c r="I52" i="132"/>
  <c r="F18" i="106" s="1"/>
  <c r="G27" i="132"/>
  <c r="I27" i="132" s="1"/>
  <c r="E8" i="132"/>
  <c r="E518" i="131"/>
  <c r="N518" i="131" s="1" a="1"/>
  <c r="N518" i="131" s="1"/>
  <c r="N514" i="131" a="1"/>
  <c r="N514" i="131" s="1"/>
  <c r="M514" i="131" a="1"/>
  <c r="M514" i="131" s="1"/>
  <c r="L514" i="131" a="1"/>
  <c r="L514" i="131" s="1"/>
  <c r="K514" i="131" a="1"/>
  <c r="K514" i="131" s="1"/>
  <c r="J514" i="131" a="1"/>
  <c r="J514" i="131" s="1"/>
  <c r="I514" i="131" a="1"/>
  <c r="I514" i="131" s="1"/>
  <c r="H514" i="131" a="1"/>
  <c r="H514" i="131" s="1"/>
  <c r="E511" i="131"/>
  <c r="M511" i="131" s="1" a="1"/>
  <c r="M511" i="131" s="1"/>
  <c r="E510" i="131"/>
  <c r="H510" i="131" s="1" a="1"/>
  <c r="H510" i="131" s="1"/>
  <c r="E509" i="131"/>
  <c r="K509" i="131" s="1" a="1"/>
  <c r="K509" i="131" s="1"/>
  <c r="E508" i="131"/>
  <c r="E527" i="131" s="1"/>
  <c r="E507" i="131"/>
  <c r="N507" i="131" s="1" a="1"/>
  <c r="N507" i="131" s="1"/>
  <c r="E506" i="131"/>
  <c r="N506" i="131" s="1" a="1"/>
  <c r="N506" i="131" s="1"/>
  <c r="E505" i="131"/>
  <c r="E524" i="131" s="1"/>
  <c r="E504" i="131"/>
  <c r="M504" i="131" s="1" a="1"/>
  <c r="M504" i="131" s="1"/>
  <c r="E503" i="131"/>
  <c r="H503" i="131" s="1" a="1"/>
  <c r="H503" i="131" s="1"/>
  <c r="E502" i="131"/>
  <c r="L502" i="131" s="1" a="1"/>
  <c r="L502" i="131" s="1"/>
  <c r="E501" i="131"/>
  <c r="E520" i="131" s="1"/>
  <c r="E500" i="131"/>
  <c r="E519" i="131" s="1"/>
  <c r="E499" i="131"/>
  <c r="N499" i="131" s="1" a="1"/>
  <c r="N499" i="131" s="1"/>
  <c r="X495" i="131"/>
  <c r="E34" i="130" s="1"/>
  <c r="G34" i="130" s="1"/>
  <c r="I34" i="130" s="1"/>
  <c r="W495" i="131"/>
  <c r="E33" i="130" s="1"/>
  <c r="G33" i="130" s="1"/>
  <c r="I33" i="130" s="1"/>
  <c r="V495" i="131"/>
  <c r="E32" i="130" s="1"/>
  <c r="G32" i="130" s="1"/>
  <c r="I32" i="130" s="1"/>
  <c r="U495" i="131"/>
  <c r="E31" i="130" s="1"/>
  <c r="G31" i="130" s="1"/>
  <c r="I31" i="130" s="1"/>
  <c r="T495" i="131"/>
  <c r="E29" i="130" s="1"/>
  <c r="G29" i="130" s="1"/>
  <c r="I29" i="130" s="1"/>
  <c r="S495" i="131"/>
  <c r="E30" i="130" s="1"/>
  <c r="G30" i="130" s="1"/>
  <c r="I30" i="130" s="1"/>
  <c r="N495" i="131"/>
  <c r="M495" i="131"/>
  <c r="L495" i="131"/>
  <c r="K495" i="131"/>
  <c r="J495" i="131"/>
  <c r="I495" i="131"/>
  <c r="H495" i="131"/>
  <c r="P22" i="131"/>
  <c r="O22" i="131"/>
  <c r="Q22" i="131" s="1"/>
  <c r="P21" i="131"/>
  <c r="O21" i="131"/>
  <c r="P20" i="131"/>
  <c r="O20" i="131"/>
  <c r="P19" i="131"/>
  <c r="O19" i="131"/>
  <c r="P18" i="131"/>
  <c r="O18" i="131"/>
  <c r="P17" i="131"/>
  <c r="O17" i="131"/>
  <c r="P16" i="131"/>
  <c r="O16" i="131"/>
  <c r="P15" i="131"/>
  <c r="O15" i="131"/>
  <c r="P14" i="131"/>
  <c r="O14" i="131"/>
  <c r="P13" i="131"/>
  <c r="O13" i="131"/>
  <c r="P12" i="131"/>
  <c r="O12" i="131"/>
  <c r="P11" i="131"/>
  <c r="O11" i="131"/>
  <c r="P10" i="131"/>
  <c r="O10" i="131"/>
  <c r="P9" i="131"/>
  <c r="O9" i="131"/>
  <c r="P8" i="131"/>
  <c r="O8" i="131"/>
  <c r="P7" i="131"/>
  <c r="O7" i="131"/>
  <c r="P6" i="131"/>
  <c r="O6" i="131"/>
  <c r="P5" i="131"/>
  <c r="O5" i="131"/>
  <c r="I52" i="130"/>
  <c r="F17" i="106" s="1"/>
  <c r="G27" i="130"/>
  <c r="I27" i="130" s="1"/>
  <c r="E8" i="130"/>
  <c r="O514" i="129" a="1"/>
  <c r="O514" i="129" s="1"/>
  <c r="N514" i="129" a="1"/>
  <c r="N514" i="129" s="1"/>
  <c r="M514" i="129" a="1"/>
  <c r="M514" i="129" s="1"/>
  <c r="L514" i="129" a="1"/>
  <c r="L514" i="129" s="1"/>
  <c r="K514" i="129" a="1"/>
  <c r="K514" i="129" s="1"/>
  <c r="J514" i="129" a="1"/>
  <c r="J514" i="129" s="1"/>
  <c r="I514" i="129" a="1"/>
  <c r="I514" i="129" s="1"/>
  <c r="H514" i="129" a="1"/>
  <c r="H514" i="129" s="1"/>
  <c r="L511" i="129" a="1"/>
  <c r="L511" i="129" s="1"/>
  <c r="O511" i="129" a="1"/>
  <c r="O511" i="129" s="1"/>
  <c r="O510" i="129" a="1"/>
  <c r="O510" i="129" s="1"/>
  <c r="L510" i="129" a="1"/>
  <c r="L510" i="129" s="1"/>
  <c r="H510" i="129" a="1"/>
  <c r="H510" i="129" s="1"/>
  <c r="E529" i="129"/>
  <c r="E509" i="129"/>
  <c r="N509" i="129" s="1" a="1"/>
  <c r="N509" i="129" s="1"/>
  <c r="E508" i="129"/>
  <c r="L508" i="129" s="1" a="1"/>
  <c r="L508" i="129" s="1"/>
  <c r="E507" i="129"/>
  <c r="O507" i="129" s="1" a="1"/>
  <c r="O507" i="129" s="1"/>
  <c r="E506" i="129"/>
  <c r="N506" i="129" s="1" a="1"/>
  <c r="N506" i="129" s="1"/>
  <c r="N505" i="129" a="1"/>
  <c r="N505" i="129" s="1"/>
  <c r="E505" i="129"/>
  <c r="I505" i="129" s="1" a="1"/>
  <c r="I505" i="129" s="1"/>
  <c r="E504" i="129"/>
  <c r="J504" i="129" s="1" a="1"/>
  <c r="J504" i="129" s="1"/>
  <c r="E503" i="129"/>
  <c r="J503" i="129" s="1" a="1"/>
  <c r="J503" i="129" s="1"/>
  <c r="O503" i="129" a="1"/>
  <c r="O503" i="129" s="1"/>
  <c r="E502" i="129"/>
  <c r="L502" i="129" s="1" a="1"/>
  <c r="L502" i="129" s="1"/>
  <c r="E501" i="129"/>
  <c r="O501" i="129" s="1" a="1"/>
  <c r="O501" i="129" s="1"/>
  <c r="O500" i="129" a="1"/>
  <c r="O500" i="129" s="1"/>
  <c r="E500" i="129"/>
  <c r="K500" i="129" s="1" a="1"/>
  <c r="K500" i="129" s="1"/>
  <c r="E499" i="129"/>
  <c r="N499" i="129" s="1" a="1"/>
  <c r="N499" i="129" s="1"/>
  <c r="O499" i="129" a="1"/>
  <c r="O499" i="129" s="1"/>
  <c r="Y495" i="129"/>
  <c r="E34" i="152" s="1"/>
  <c r="G34" i="152" s="1"/>
  <c r="I34" i="152" s="1"/>
  <c r="X495" i="129"/>
  <c r="E33" i="152" s="1"/>
  <c r="G33" i="152" s="1"/>
  <c r="I33" i="152" s="1"/>
  <c r="W495" i="129"/>
  <c r="E32" i="152" s="1"/>
  <c r="G32" i="152" s="1"/>
  <c r="I32" i="152" s="1"/>
  <c r="V495" i="129"/>
  <c r="E31" i="152" s="1"/>
  <c r="G31" i="152" s="1"/>
  <c r="I31" i="152" s="1"/>
  <c r="U495" i="129"/>
  <c r="E29" i="152" s="1"/>
  <c r="G29" i="152" s="1"/>
  <c r="I29" i="152" s="1"/>
  <c r="T495" i="129"/>
  <c r="E30" i="152" s="1"/>
  <c r="G30" i="152" s="1"/>
  <c r="I30" i="152" s="1"/>
  <c r="O495" i="129"/>
  <c r="N495" i="129"/>
  <c r="M495" i="129"/>
  <c r="L495" i="129"/>
  <c r="K495" i="129"/>
  <c r="J495" i="129"/>
  <c r="I495" i="129"/>
  <c r="H495" i="129"/>
  <c r="P33" i="129"/>
  <c r="R32" i="129"/>
  <c r="P32" i="129"/>
  <c r="P31" i="129"/>
  <c r="P30" i="129"/>
  <c r="P29" i="129"/>
  <c r="P28" i="129"/>
  <c r="P27" i="129"/>
  <c r="P26" i="129"/>
  <c r="P25" i="129"/>
  <c r="P24" i="129"/>
  <c r="P23" i="129"/>
  <c r="P22" i="129"/>
  <c r="P21" i="129"/>
  <c r="P20" i="129"/>
  <c r="P19" i="129"/>
  <c r="P18" i="129"/>
  <c r="P17" i="129"/>
  <c r="P16" i="129"/>
  <c r="P15" i="129"/>
  <c r="P14" i="129"/>
  <c r="P13" i="129"/>
  <c r="P12" i="129"/>
  <c r="P11" i="129"/>
  <c r="P10" i="129"/>
  <c r="P9" i="129"/>
  <c r="P8" i="129"/>
  <c r="P7" i="129"/>
  <c r="P6" i="129"/>
  <c r="P5" i="129"/>
  <c r="H5" i="117"/>
  <c r="B6" i="117" s="1"/>
  <c r="O514" i="128" a="1"/>
  <c r="O514" i="128" s="1"/>
  <c r="N514" i="128" a="1"/>
  <c r="N514" i="128" s="1"/>
  <c r="M514" i="128" a="1"/>
  <c r="M514" i="128" s="1"/>
  <c r="L514" i="128" a="1"/>
  <c r="L514" i="128" s="1"/>
  <c r="K514" i="128" a="1"/>
  <c r="K514" i="128" s="1"/>
  <c r="J514" i="128" a="1"/>
  <c r="J514" i="128" s="1"/>
  <c r="I514" i="128" a="1"/>
  <c r="I514" i="128" s="1"/>
  <c r="H514" i="128" a="1"/>
  <c r="H514" i="128" s="1"/>
  <c r="E511" i="128"/>
  <c r="J511" i="128" s="1" a="1"/>
  <c r="J511" i="128" s="1"/>
  <c r="E510" i="128"/>
  <c r="J510" i="128" s="1" a="1"/>
  <c r="J510" i="128" s="1"/>
  <c r="O509" i="128" a="1"/>
  <c r="O509" i="128" s="1"/>
  <c r="N509" i="128" a="1"/>
  <c r="N509" i="128" s="1"/>
  <c r="M509" i="128" a="1"/>
  <c r="M509" i="128" s="1"/>
  <c r="L509" i="128" a="1"/>
  <c r="L509" i="128" s="1"/>
  <c r="K509" i="128" a="1"/>
  <c r="K509" i="128" s="1"/>
  <c r="E509" i="128"/>
  <c r="J509" i="128" s="1" a="1"/>
  <c r="J509" i="128" s="1"/>
  <c r="E528" i="128"/>
  <c r="I528" i="128" s="1" a="1"/>
  <c r="I528" i="128" s="1"/>
  <c r="O508" i="128" a="1"/>
  <c r="O508" i="128" s="1"/>
  <c r="N508" i="128" a="1"/>
  <c r="N508" i="128" s="1"/>
  <c r="M508" i="128" a="1"/>
  <c r="M508" i="128" s="1"/>
  <c r="L508" i="128" a="1"/>
  <c r="L508" i="128" s="1"/>
  <c r="K508" i="128" a="1"/>
  <c r="K508" i="128" s="1"/>
  <c r="J508" i="128" a="1"/>
  <c r="J508" i="128" s="1"/>
  <c r="E508" i="128"/>
  <c r="E527" i="128" s="1"/>
  <c r="E507" i="128"/>
  <c r="I507" i="128" s="1" a="1"/>
  <c r="I507" i="128" s="1"/>
  <c r="E526" i="128"/>
  <c r="J526" i="128" s="1" a="1"/>
  <c r="J526" i="128" s="1"/>
  <c r="L506" i="128" a="1"/>
  <c r="L506" i="128" s="1"/>
  <c r="E506" i="128"/>
  <c r="O506" i="128" s="1" a="1"/>
  <c r="O506" i="128" s="1"/>
  <c r="E525" i="128"/>
  <c r="I525" i="128" s="1" a="1"/>
  <c r="I525" i="128" s="1"/>
  <c r="J525" i="128" a="1"/>
  <c r="J525" i="128" s="1"/>
  <c r="E505" i="128"/>
  <c r="E524" i="128" s="1"/>
  <c r="E504" i="128"/>
  <c r="O504" i="128" s="1" a="1"/>
  <c r="O504" i="128" s="1"/>
  <c r="E523" i="128"/>
  <c r="L523" i="128" s="1" a="1"/>
  <c r="L523" i="128" s="1"/>
  <c r="E503" i="128"/>
  <c r="O503" i="128" s="1" a="1"/>
  <c r="O503" i="128" s="1"/>
  <c r="E522" i="128"/>
  <c r="H522" i="128" s="1" a="1"/>
  <c r="H522" i="128" s="1"/>
  <c r="E502" i="128"/>
  <c r="O502" i="128" s="1" a="1"/>
  <c r="O502" i="128" s="1"/>
  <c r="E521" i="128"/>
  <c r="K521" i="128" s="1" a="1"/>
  <c r="K521" i="128" s="1"/>
  <c r="N521" i="128" a="1"/>
  <c r="N521" i="128" s="1"/>
  <c r="E501" i="128"/>
  <c r="N501" i="128" s="1" a="1"/>
  <c r="N501" i="128" s="1"/>
  <c r="E520" i="128"/>
  <c r="N520" i="128" s="1" a="1"/>
  <c r="N520" i="128" s="1"/>
  <c r="O520" i="128" a="1"/>
  <c r="O520" i="128" s="1"/>
  <c r="E500" i="128"/>
  <c r="N500" i="128" s="1" a="1"/>
  <c r="N500" i="128" s="1"/>
  <c r="E499" i="128"/>
  <c r="M499" i="128" s="1" a="1"/>
  <c r="M499" i="128" s="1"/>
  <c r="E518" i="128"/>
  <c r="J518" i="128" s="1" a="1"/>
  <c r="J518" i="128" s="1"/>
  <c r="L518" i="128" a="1"/>
  <c r="L518" i="128" s="1"/>
  <c r="Y495" i="128"/>
  <c r="E34" i="127" s="1"/>
  <c r="G34" i="127" s="1"/>
  <c r="I34" i="127" s="1"/>
  <c r="X495" i="128"/>
  <c r="E33" i="127" s="1"/>
  <c r="G33" i="127" s="1"/>
  <c r="I33" i="127" s="1"/>
  <c r="W495" i="128"/>
  <c r="E32" i="127" s="1"/>
  <c r="G32" i="127" s="1"/>
  <c r="I32" i="127" s="1"/>
  <c r="V495" i="128"/>
  <c r="E31" i="127" s="1"/>
  <c r="G31" i="127" s="1"/>
  <c r="I31" i="127" s="1"/>
  <c r="U495" i="128"/>
  <c r="E29" i="127" s="1"/>
  <c r="G29" i="127" s="1"/>
  <c r="I29" i="127" s="1"/>
  <c r="T495" i="128"/>
  <c r="E30" i="127" s="1"/>
  <c r="G30" i="127" s="1"/>
  <c r="I30" i="127" s="1"/>
  <c r="O495" i="128"/>
  <c r="N495" i="128"/>
  <c r="M495" i="128"/>
  <c r="L495" i="128"/>
  <c r="K495" i="128"/>
  <c r="J495" i="128"/>
  <c r="I495" i="128"/>
  <c r="H495" i="128"/>
  <c r="Q30" i="128"/>
  <c r="P30" i="128"/>
  <c r="Q29" i="128"/>
  <c r="P29" i="128"/>
  <c r="Q28" i="128"/>
  <c r="P28" i="128"/>
  <c r="Q27" i="128"/>
  <c r="P27" i="128"/>
  <c r="Q26" i="128"/>
  <c r="P26" i="128"/>
  <c r="Q25" i="128"/>
  <c r="P25" i="128"/>
  <c r="Q24" i="128"/>
  <c r="P24" i="128"/>
  <c r="Q23" i="128"/>
  <c r="P23" i="128"/>
  <c r="Q22" i="128"/>
  <c r="P22" i="128"/>
  <c r="Q21" i="128"/>
  <c r="P21" i="128"/>
  <c r="Q20" i="128"/>
  <c r="R20" i="128" s="1"/>
  <c r="P20" i="128"/>
  <c r="Q19" i="128"/>
  <c r="P19" i="128"/>
  <c r="Q18" i="128"/>
  <c r="P18" i="128"/>
  <c r="Q17" i="128"/>
  <c r="P17" i="128"/>
  <c r="Q16" i="128"/>
  <c r="P16" i="128"/>
  <c r="Q15" i="128"/>
  <c r="P15" i="128"/>
  <c r="Q14" i="128"/>
  <c r="R14" i="128" s="1"/>
  <c r="P14" i="128"/>
  <c r="Q13" i="128"/>
  <c r="P13" i="128"/>
  <c r="Q12" i="128"/>
  <c r="P12" i="128"/>
  <c r="Q11" i="128"/>
  <c r="P11" i="128"/>
  <c r="Q10" i="128"/>
  <c r="P10" i="128"/>
  <c r="Q9" i="128"/>
  <c r="P9" i="128"/>
  <c r="Q8" i="128"/>
  <c r="P8" i="128"/>
  <c r="Q7" i="128"/>
  <c r="P7" i="128"/>
  <c r="Q6" i="128"/>
  <c r="P6" i="128"/>
  <c r="Q5" i="128"/>
  <c r="P5" i="128"/>
  <c r="I52" i="127"/>
  <c r="F15" i="106" s="1"/>
  <c r="G27" i="127"/>
  <c r="I27" i="127" s="1"/>
  <c r="E8" i="127"/>
  <c r="E528" i="126"/>
  <c r="I528" i="126" s="1" a="1"/>
  <c r="I528" i="126" s="1"/>
  <c r="O514" i="126" a="1"/>
  <c r="O514" i="126" s="1"/>
  <c r="N514" i="126" a="1"/>
  <c r="N514" i="126" s="1"/>
  <c r="M514" i="126" a="1"/>
  <c r="M514" i="126" s="1"/>
  <c r="L514" i="126" a="1"/>
  <c r="L514" i="126" s="1"/>
  <c r="K514" i="126" a="1"/>
  <c r="K514" i="126" s="1"/>
  <c r="J514" i="126" a="1"/>
  <c r="J514" i="126" s="1"/>
  <c r="I514" i="126" a="1"/>
  <c r="I514" i="126" s="1"/>
  <c r="H514" i="126" a="1"/>
  <c r="H514" i="126" s="1"/>
  <c r="K511" i="126" a="1"/>
  <c r="K511" i="126" s="1"/>
  <c r="J511" i="126" a="1"/>
  <c r="J511" i="126" s="1"/>
  <c r="E511" i="126"/>
  <c r="E530" i="126" s="1"/>
  <c r="E510" i="126"/>
  <c r="J510" i="126" s="1" a="1"/>
  <c r="J510" i="126" s="1"/>
  <c r="O509" i="126" a="1"/>
  <c r="O509" i="126" s="1"/>
  <c r="N509" i="126" a="1"/>
  <c r="N509" i="126" s="1"/>
  <c r="M509" i="126" a="1"/>
  <c r="M509" i="126" s="1"/>
  <c r="L509" i="126" a="1"/>
  <c r="L509" i="126" s="1"/>
  <c r="K509" i="126" a="1"/>
  <c r="K509" i="126" s="1"/>
  <c r="J509" i="126" a="1"/>
  <c r="J509" i="126" s="1"/>
  <c r="I509" i="126" a="1"/>
  <c r="I509" i="126" s="1"/>
  <c r="H509" i="126" a="1"/>
  <c r="H509" i="126" s="1"/>
  <c r="E509" i="126"/>
  <c r="N508" i="126" a="1"/>
  <c r="N508" i="126" s="1"/>
  <c r="M508" i="126" a="1"/>
  <c r="M508" i="126" s="1"/>
  <c r="L508" i="126" a="1"/>
  <c r="L508" i="126" s="1"/>
  <c r="K508" i="126" a="1"/>
  <c r="K508" i="126" s="1"/>
  <c r="J508" i="126" a="1"/>
  <c r="J508" i="126" s="1"/>
  <c r="I508" i="126" a="1"/>
  <c r="I508" i="126" s="1"/>
  <c r="H508" i="126" a="1"/>
  <c r="H508" i="126" s="1"/>
  <c r="E508" i="126"/>
  <c r="O508" i="126" s="1" a="1"/>
  <c r="O508" i="126" s="1"/>
  <c r="E527" i="126"/>
  <c r="I527" i="126" s="1" a="1"/>
  <c r="I527" i="126" s="1"/>
  <c r="J507" i="126" a="1"/>
  <c r="J507" i="126" s="1"/>
  <c r="I507" i="126" a="1"/>
  <c r="I507" i="126" s="1"/>
  <c r="E507" i="126"/>
  <c r="N507" i="126" s="1" a="1"/>
  <c r="N507" i="126" s="1"/>
  <c r="E506" i="126"/>
  <c r="K506" i="126" s="1" a="1"/>
  <c r="K506" i="126" s="1"/>
  <c r="E525" i="126"/>
  <c r="M525" i="126" s="1" a="1"/>
  <c r="M525" i="126" s="1"/>
  <c r="E505" i="126"/>
  <c r="I505" i="126" s="1" a="1"/>
  <c r="I505" i="126" s="1"/>
  <c r="N504" i="126" a="1"/>
  <c r="N504" i="126" s="1"/>
  <c r="M504" i="126" a="1"/>
  <c r="M504" i="126" s="1"/>
  <c r="L504" i="126" a="1"/>
  <c r="L504" i="126" s="1"/>
  <c r="E504" i="126"/>
  <c r="E523" i="126" s="1"/>
  <c r="E503" i="126"/>
  <c r="K503" i="126" s="1" a="1"/>
  <c r="K503" i="126" s="1"/>
  <c r="E502" i="126"/>
  <c r="J502" i="126" s="1" a="1"/>
  <c r="J502" i="126" s="1"/>
  <c r="E501" i="126"/>
  <c r="N501" i="126" s="1" a="1"/>
  <c r="N501" i="126" s="1"/>
  <c r="E500" i="126"/>
  <c r="O500" i="126" s="1" a="1"/>
  <c r="O500" i="126" s="1"/>
  <c r="E499" i="126"/>
  <c r="M499" i="126" s="1" a="1"/>
  <c r="M499" i="126" s="1"/>
  <c r="Y495" i="126"/>
  <c r="E34" i="125" s="1"/>
  <c r="G34" i="125" s="1"/>
  <c r="I34" i="125" s="1"/>
  <c r="X495" i="126"/>
  <c r="E33" i="125" s="1"/>
  <c r="G33" i="125" s="1"/>
  <c r="I33" i="125" s="1"/>
  <c r="W495" i="126"/>
  <c r="E32" i="125" s="1"/>
  <c r="G32" i="125" s="1"/>
  <c r="I32" i="125" s="1"/>
  <c r="V495" i="126"/>
  <c r="E31" i="125" s="1"/>
  <c r="G31" i="125" s="1"/>
  <c r="I31" i="125" s="1"/>
  <c r="U495" i="126"/>
  <c r="E29" i="125" s="1"/>
  <c r="G29" i="125" s="1"/>
  <c r="I29" i="125" s="1"/>
  <c r="T495" i="126"/>
  <c r="E30" i="125" s="1"/>
  <c r="G30" i="125" s="1"/>
  <c r="I30" i="125" s="1"/>
  <c r="O495" i="126"/>
  <c r="N495" i="126"/>
  <c r="M495" i="126"/>
  <c r="L495" i="126"/>
  <c r="K495" i="126"/>
  <c r="J495" i="126"/>
  <c r="I495" i="126"/>
  <c r="H495" i="126"/>
  <c r="Q68" i="126"/>
  <c r="P68" i="126"/>
  <c r="Q67" i="126"/>
  <c r="P67" i="126"/>
  <c r="Q66" i="126"/>
  <c r="P66" i="126"/>
  <c r="Q65" i="126"/>
  <c r="P65" i="126"/>
  <c r="Q64" i="126"/>
  <c r="P64" i="126"/>
  <c r="Q63" i="126"/>
  <c r="P63" i="126"/>
  <c r="Q62" i="126"/>
  <c r="P62" i="126"/>
  <c r="Q61" i="126"/>
  <c r="P61" i="126"/>
  <c r="Q60" i="126"/>
  <c r="P60" i="126"/>
  <c r="Q59" i="126"/>
  <c r="P59" i="126"/>
  <c r="Q58" i="126"/>
  <c r="P58" i="126"/>
  <c r="Q57" i="126"/>
  <c r="P57" i="126"/>
  <c r="Q56" i="126"/>
  <c r="P56" i="126"/>
  <c r="R56" i="126" s="1"/>
  <c r="Q55" i="126"/>
  <c r="P55" i="126"/>
  <c r="Q54" i="126"/>
  <c r="P54" i="126"/>
  <c r="R54" i="126" s="1"/>
  <c r="Q53" i="126"/>
  <c r="P53" i="126"/>
  <c r="Q52" i="126"/>
  <c r="P52" i="126"/>
  <c r="Q51" i="126"/>
  <c r="P51" i="126"/>
  <c r="Q50" i="126"/>
  <c r="P50" i="126"/>
  <c r="R50" i="126" s="1"/>
  <c r="Q49" i="126"/>
  <c r="P49" i="126"/>
  <c r="Q48" i="126"/>
  <c r="P48" i="126"/>
  <c r="R48" i="126" s="1"/>
  <c r="Q47" i="126"/>
  <c r="P47" i="126"/>
  <c r="Q46" i="126"/>
  <c r="P46" i="126"/>
  <c r="Q44" i="126"/>
  <c r="P44" i="126"/>
  <c r="Q43" i="126"/>
  <c r="P43" i="126"/>
  <c r="R43" i="126" s="1"/>
  <c r="Q42" i="126"/>
  <c r="P42" i="126"/>
  <c r="Q41" i="126"/>
  <c r="P41" i="126"/>
  <c r="R41" i="126"/>
  <c r="Q40" i="126"/>
  <c r="P40" i="126"/>
  <c r="Q39" i="126"/>
  <c r="P39" i="126"/>
  <c r="Q38" i="126"/>
  <c r="P38" i="126"/>
  <c r="Q37" i="126"/>
  <c r="P37" i="126"/>
  <c r="Q36" i="126"/>
  <c r="P36" i="126"/>
  <c r="Q35" i="126"/>
  <c r="P35" i="126"/>
  <c r="R35" i="126" s="1"/>
  <c r="Q34" i="126"/>
  <c r="P34" i="126"/>
  <c r="Q33" i="126"/>
  <c r="P33" i="126"/>
  <c r="Q32" i="126"/>
  <c r="P32" i="126"/>
  <c r="Q31" i="126"/>
  <c r="P31" i="126"/>
  <c r="Q30" i="126"/>
  <c r="P30" i="126"/>
  <c r="Q29" i="126"/>
  <c r="P29" i="126"/>
  <c r="R29" i="126" s="1"/>
  <c r="Q28" i="126"/>
  <c r="P28" i="126"/>
  <c r="Q27" i="126"/>
  <c r="P27" i="126"/>
  <c r="Q26" i="126"/>
  <c r="P26" i="126"/>
  <c r="Q25" i="126"/>
  <c r="P25" i="126"/>
  <c r="Q24" i="126"/>
  <c r="P24" i="126"/>
  <c r="Q23" i="126"/>
  <c r="P23" i="126"/>
  <c r="R23" i="126" s="1"/>
  <c r="Q22" i="126"/>
  <c r="P22" i="126"/>
  <c r="Q21" i="126"/>
  <c r="P21" i="126"/>
  <c r="Q20" i="126"/>
  <c r="P20" i="126"/>
  <c r="Q19" i="126"/>
  <c r="P19" i="126"/>
  <c r="Q18" i="126"/>
  <c r="P18" i="126"/>
  <c r="Q17" i="126"/>
  <c r="P17" i="126"/>
  <c r="R17" i="126" s="1"/>
  <c r="Q16" i="126"/>
  <c r="P16" i="126"/>
  <c r="Q15" i="126"/>
  <c r="P15" i="126"/>
  <c r="Q14" i="126"/>
  <c r="P14" i="126"/>
  <c r="Q13" i="126"/>
  <c r="P13" i="126"/>
  <c r="Q12" i="126"/>
  <c r="P12" i="126"/>
  <c r="R12" i="126"/>
  <c r="Q11" i="126"/>
  <c r="P11" i="126"/>
  <c r="Q10" i="126"/>
  <c r="P10" i="126"/>
  <c r="Q9" i="126"/>
  <c r="P9" i="126"/>
  <c r="Q8" i="126"/>
  <c r="P8" i="126"/>
  <c r="Q7" i="126"/>
  <c r="P7" i="126"/>
  <c r="Q6" i="126"/>
  <c r="P6" i="126"/>
  <c r="R6" i="126" s="1"/>
  <c r="Q5" i="126"/>
  <c r="P5" i="126"/>
  <c r="I52" i="125"/>
  <c r="F14" i="106" s="1"/>
  <c r="G27" i="125"/>
  <c r="I27" i="125" s="1"/>
  <c r="E8" i="125"/>
  <c r="E527" i="124"/>
  <c r="J527" i="124" s="1" a="1"/>
  <c r="J527" i="124" s="1"/>
  <c r="O514" i="124" a="1"/>
  <c r="O514" i="124" s="1"/>
  <c r="N514" i="124" a="1"/>
  <c r="N514" i="124" s="1"/>
  <c r="M514" i="124" a="1"/>
  <c r="M514" i="124" s="1"/>
  <c r="L514" i="124" a="1"/>
  <c r="L514" i="124" s="1"/>
  <c r="K514" i="124" a="1"/>
  <c r="K514" i="124" s="1"/>
  <c r="J514" i="124" a="1"/>
  <c r="J514" i="124" s="1"/>
  <c r="I514" i="124" a="1"/>
  <c r="I514" i="124" s="1"/>
  <c r="H514" i="124" a="1"/>
  <c r="H514" i="124" s="1"/>
  <c r="E511" i="124"/>
  <c r="I511" i="124" s="1" a="1"/>
  <c r="I511" i="124" s="1"/>
  <c r="E510" i="124"/>
  <c r="N510" i="124" s="1" a="1"/>
  <c r="N510" i="124" s="1"/>
  <c r="E509" i="124"/>
  <c r="O509" i="124" s="1" a="1"/>
  <c r="O509" i="124" s="1"/>
  <c r="E508" i="124"/>
  <c r="E507" i="124"/>
  <c r="E506" i="124"/>
  <c r="O506" i="124" s="1" a="1"/>
  <c r="O506" i="124" s="1"/>
  <c r="E505" i="124"/>
  <c r="H505" i="124" s="1" a="1"/>
  <c r="H505" i="124" s="1"/>
  <c r="E504" i="124"/>
  <c r="N504" i="124" s="1" a="1"/>
  <c r="N504" i="124" s="1"/>
  <c r="E503" i="124"/>
  <c r="H503" i="124" s="1" a="1"/>
  <c r="H503" i="124" s="1"/>
  <c r="E502" i="124"/>
  <c r="K502" i="124" s="1" a="1"/>
  <c r="K502" i="124" s="1"/>
  <c r="E501" i="124"/>
  <c r="N501" i="124" s="1" a="1"/>
  <c r="N501" i="124" s="1"/>
  <c r="E500" i="124"/>
  <c r="J500" i="124" s="1" a="1"/>
  <c r="J500" i="124" s="1"/>
  <c r="E499" i="124"/>
  <c r="N499" i="124" s="1" a="1"/>
  <c r="N499" i="124" s="1"/>
  <c r="Y495" i="124"/>
  <c r="E34" i="123" s="1"/>
  <c r="G34" i="123" s="1"/>
  <c r="I34" i="123" s="1"/>
  <c r="X495" i="124"/>
  <c r="E33" i="123" s="1"/>
  <c r="G33" i="123" s="1"/>
  <c r="I33" i="123" s="1"/>
  <c r="W495" i="124"/>
  <c r="E32" i="123" s="1"/>
  <c r="G32" i="123" s="1"/>
  <c r="I32" i="123" s="1"/>
  <c r="V495" i="124"/>
  <c r="E31" i="123" s="1"/>
  <c r="G31" i="123" s="1"/>
  <c r="I31" i="123" s="1"/>
  <c r="U495" i="124"/>
  <c r="E29" i="123" s="1"/>
  <c r="G29" i="123" s="1"/>
  <c r="I29" i="123" s="1"/>
  <c r="T495" i="124"/>
  <c r="E30" i="123" s="1"/>
  <c r="G30" i="123" s="1"/>
  <c r="I30" i="123" s="1"/>
  <c r="O495" i="124"/>
  <c r="N495" i="124"/>
  <c r="M495" i="124"/>
  <c r="L495" i="124"/>
  <c r="K495" i="124"/>
  <c r="J495" i="124"/>
  <c r="I495" i="124"/>
  <c r="H495" i="124"/>
  <c r="Q77" i="124"/>
  <c r="P77" i="124"/>
  <c r="Q76" i="124"/>
  <c r="P76" i="124"/>
  <c r="Q75" i="124"/>
  <c r="P75" i="124"/>
  <c r="Q74" i="124"/>
  <c r="P74" i="124"/>
  <c r="Q73" i="124"/>
  <c r="P73" i="124"/>
  <c r="Q72" i="124"/>
  <c r="R72" i="124" s="1"/>
  <c r="P72" i="124"/>
  <c r="Q71" i="124"/>
  <c r="P71" i="124"/>
  <c r="Q70" i="124"/>
  <c r="P70" i="124"/>
  <c r="Q69" i="124"/>
  <c r="P69" i="124"/>
  <c r="Q68" i="124"/>
  <c r="P68" i="124"/>
  <c r="Q67" i="124"/>
  <c r="P67" i="124"/>
  <c r="Q66" i="124"/>
  <c r="P66" i="124"/>
  <c r="Q65" i="124"/>
  <c r="P65" i="124"/>
  <c r="Q64" i="124"/>
  <c r="P64" i="124"/>
  <c r="Q63" i="124"/>
  <c r="P63" i="124"/>
  <c r="Q62" i="124"/>
  <c r="P62" i="124"/>
  <c r="Q61" i="124"/>
  <c r="P61" i="124"/>
  <c r="Q60" i="124"/>
  <c r="P60" i="124"/>
  <c r="Q59" i="124"/>
  <c r="P59" i="124"/>
  <c r="Q58" i="124"/>
  <c r="P58" i="124"/>
  <c r="Q57" i="124"/>
  <c r="P57" i="124"/>
  <c r="Q56" i="124"/>
  <c r="R56" i="124" s="1"/>
  <c r="P56" i="124"/>
  <c r="Q55" i="124"/>
  <c r="P55" i="124"/>
  <c r="Q54" i="124"/>
  <c r="P54" i="124"/>
  <c r="Q53" i="124"/>
  <c r="P53" i="124"/>
  <c r="R53" i="124" s="1"/>
  <c r="Q52" i="124"/>
  <c r="P52" i="124"/>
  <c r="Q51" i="124"/>
  <c r="P51" i="124"/>
  <c r="Q50" i="124"/>
  <c r="P50" i="124"/>
  <c r="Q49" i="124"/>
  <c r="P49" i="124"/>
  <c r="Q48" i="124"/>
  <c r="P48" i="124"/>
  <c r="Q47" i="124"/>
  <c r="P47" i="124"/>
  <c r="R47" i="124" s="1"/>
  <c r="Q45" i="124"/>
  <c r="P45" i="124"/>
  <c r="Q44" i="124"/>
  <c r="P44" i="124"/>
  <c r="R44" i="124"/>
  <c r="Q43" i="124"/>
  <c r="P43" i="124"/>
  <c r="Q42" i="124"/>
  <c r="P42" i="124"/>
  <c r="Q41" i="124"/>
  <c r="P41" i="124"/>
  <c r="Q40" i="124"/>
  <c r="P40" i="124"/>
  <c r="Q39" i="124"/>
  <c r="P39" i="124"/>
  <c r="R39" i="124" s="1"/>
  <c r="Q38" i="124"/>
  <c r="P38" i="124"/>
  <c r="Q37" i="124"/>
  <c r="P37" i="124"/>
  <c r="Q36" i="124"/>
  <c r="P36" i="124"/>
  <c r="Q35" i="124"/>
  <c r="P35" i="124"/>
  <c r="Q34" i="124"/>
  <c r="P34" i="124"/>
  <c r="Q33" i="124"/>
  <c r="P33" i="124"/>
  <c r="R33" i="124" s="1"/>
  <c r="Q32" i="124"/>
  <c r="R32" i="124" s="1"/>
  <c r="P32" i="124"/>
  <c r="Q31" i="124"/>
  <c r="P31" i="124"/>
  <c r="Q30" i="124"/>
  <c r="P30" i="124"/>
  <c r="Q29" i="124"/>
  <c r="P29" i="124"/>
  <c r="Q28" i="124"/>
  <c r="P28" i="124"/>
  <c r="Q27" i="124"/>
  <c r="P27" i="124"/>
  <c r="Q26" i="124"/>
  <c r="P26" i="124"/>
  <c r="Q25" i="124"/>
  <c r="P25" i="124"/>
  <c r="Q24" i="124"/>
  <c r="P24" i="124"/>
  <c r="Q23" i="124"/>
  <c r="P23" i="124"/>
  <c r="Q22" i="124"/>
  <c r="P22" i="124"/>
  <c r="Q21" i="124"/>
  <c r="P21" i="124"/>
  <c r="Q20" i="124"/>
  <c r="P20" i="124"/>
  <c r="Q19" i="124"/>
  <c r="P19" i="124"/>
  <c r="Q18" i="124"/>
  <c r="P18" i="124"/>
  <c r="Q17" i="124"/>
  <c r="P17" i="124"/>
  <c r="Q16" i="124"/>
  <c r="R16" i="124" s="1"/>
  <c r="P16" i="124"/>
  <c r="Q15" i="124"/>
  <c r="P15" i="124"/>
  <c r="Q14" i="124"/>
  <c r="P14" i="124"/>
  <c r="Q13" i="124"/>
  <c r="P13" i="124"/>
  <c r="Q12" i="124"/>
  <c r="P12" i="124"/>
  <c r="Q11" i="124"/>
  <c r="P11" i="124"/>
  <c r="Q10" i="124"/>
  <c r="P10" i="124"/>
  <c r="Q9" i="124"/>
  <c r="P9" i="124"/>
  <c r="Q8" i="124"/>
  <c r="P8" i="124"/>
  <c r="Q7" i="124"/>
  <c r="P7" i="124"/>
  <c r="Q6" i="124"/>
  <c r="P6" i="124"/>
  <c r="Q5" i="124"/>
  <c r="P5" i="124"/>
  <c r="I52" i="123"/>
  <c r="F13" i="106" s="1"/>
  <c r="G27" i="123"/>
  <c r="I27" i="123" s="1"/>
  <c r="E8" i="123"/>
  <c r="O514" i="122" a="1"/>
  <c r="O514" i="122" s="1"/>
  <c r="N514" i="122" a="1"/>
  <c r="N514" i="122" s="1"/>
  <c r="M514" i="122" a="1"/>
  <c r="M514" i="122" s="1"/>
  <c r="L514" i="122" a="1"/>
  <c r="L514" i="122" s="1"/>
  <c r="K514" i="122" a="1"/>
  <c r="K514" i="122" s="1"/>
  <c r="J514" i="122" a="1"/>
  <c r="J514" i="122" s="1"/>
  <c r="I514" i="122" a="1"/>
  <c r="I514" i="122" s="1"/>
  <c r="E511" i="122"/>
  <c r="E510" i="122"/>
  <c r="E509" i="122"/>
  <c r="O508" i="122" a="1"/>
  <c r="O508" i="122" s="1"/>
  <c r="E508" i="122"/>
  <c r="J508" i="122" s="1" a="1"/>
  <c r="J508" i="122" s="1"/>
  <c r="E507" i="122"/>
  <c r="I507" i="122" s="1" a="1"/>
  <c r="I507" i="122" s="1"/>
  <c r="O506" i="122" a="1"/>
  <c r="O506" i="122" s="1"/>
  <c r="M506" i="122" a="1"/>
  <c r="M506" i="122" s="1"/>
  <c r="L506" i="122" a="1"/>
  <c r="L506" i="122" s="1"/>
  <c r="E506" i="122"/>
  <c r="J506" i="122" s="1" a="1"/>
  <c r="J506" i="122" s="1"/>
  <c r="N505" i="122" a="1"/>
  <c r="N505" i="122" s="1"/>
  <c r="E505" i="122"/>
  <c r="O505" i="122" s="1" a="1"/>
  <c r="O505" i="122" s="1"/>
  <c r="E504" i="122"/>
  <c r="E503" i="122"/>
  <c r="N503" i="122" s="1" a="1"/>
  <c r="N503" i="122" s="1"/>
  <c r="E502" i="122"/>
  <c r="O502" i="122" s="1" a="1"/>
  <c r="O502" i="122" s="1"/>
  <c r="K501" i="122" a="1"/>
  <c r="K501" i="122" s="1"/>
  <c r="E501" i="122"/>
  <c r="I501" i="122" s="1" a="1"/>
  <c r="I501" i="122" s="1"/>
  <c r="E500" i="122"/>
  <c r="E519" i="122" s="1"/>
  <c r="J519" i="122" s="1" a="1"/>
  <c r="J519" i="122" s="1"/>
  <c r="E499" i="122"/>
  <c r="O499" i="122" s="1" a="1"/>
  <c r="O499" i="122" s="1"/>
  <c r="Y495" i="122"/>
  <c r="E34" i="121" s="1"/>
  <c r="G34" i="121" s="1"/>
  <c r="I34" i="121" s="1"/>
  <c r="X495" i="122"/>
  <c r="E33" i="121" s="1"/>
  <c r="G33" i="121" s="1"/>
  <c r="I33" i="121" s="1"/>
  <c r="W495" i="122"/>
  <c r="E32" i="121" s="1"/>
  <c r="G32" i="121" s="1"/>
  <c r="I32" i="121" s="1"/>
  <c r="V495" i="122"/>
  <c r="E31" i="121" s="1"/>
  <c r="G31" i="121" s="1"/>
  <c r="I31" i="121" s="1"/>
  <c r="U495" i="122"/>
  <c r="E29" i="121" s="1"/>
  <c r="G29" i="121" s="1"/>
  <c r="I29" i="121" s="1"/>
  <c r="T495" i="122"/>
  <c r="E30" i="121" s="1"/>
  <c r="G30" i="121" s="1"/>
  <c r="I30" i="121" s="1"/>
  <c r="O495" i="122"/>
  <c r="N495" i="122"/>
  <c r="M495" i="122"/>
  <c r="L495" i="122"/>
  <c r="K495" i="122"/>
  <c r="J495" i="122"/>
  <c r="I495" i="122"/>
  <c r="H495" i="122"/>
  <c r="Q25" i="122"/>
  <c r="P25" i="122"/>
  <c r="Q24" i="122"/>
  <c r="P24" i="122"/>
  <c r="Q23" i="122"/>
  <c r="P23" i="122"/>
  <c r="Q22" i="122"/>
  <c r="P22" i="122"/>
  <c r="Q21" i="122"/>
  <c r="P21" i="122"/>
  <c r="Q20" i="122"/>
  <c r="P20" i="122"/>
  <c r="Q19" i="122"/>
  <c r="P19" i="122"/>
  <c r="Q18" i="122"/>
  <c r="P18" i="122"/>
  <c r="Q17" i="122"/>
  <c r="P17" i="122"/>
  <c r="Q16" i="122"/>
  <c r="P16" i="122"/>
  <c r="Q15" i="122"/>
  <c r="P15" i="122"/>
  <c r="Q14" i="122"/>
  <c r="P14" i="122"/>
  <c r="Q13" i="122"/>
  <c r="P13" i="122"/>
  <c r="Q12" i="122"/>
  <c r="P12" i="122"/>
  <c r="Q11" i="122"/>
  <c r="P11" i="122"/>
  <c r="Q10" i="122"/>
  <c r="P10" i="122"/>
  <c r="Q9" i="122"/>
  <c r="P9" i="122"/>
  <c r="Q8" i="122"/>
  <c r="P8" i="122"/>
  <c r="Q7" i="122"/>
  <c r="P7" i="122"/>
  <c r="Q6" i="122"/>
  <c r="P6" i="122"/>
  <c r="Q5" i="122"/>
  <c r="P5" i="122"/>
  <c r="I52" i="121"/>
  <c r="F12" i="106" s="1"/>
  <c r="G27" i="121"/>
  <c r="I27" i="121"/>
  <c r="E8" i="121"/>
  <c r="O514" i="120" a="1"/>
  <c r="O514" i="120" s="1"/>
  <c r="N514" i="120" a="1"/>
  <c r="N514" i="120" s="1"/>
  <c r="M514" i="120" a="1"/>
  <c r="M514" i="120" s="1"/>
  <c r="L514" i="120" a="1"/>
  <c r="L514" i="120" s="1"/>
  <c r="K514" i="120" a="1"/>
  <c r="K514" i="120" s="1"/>
  <c r="J514" i="120" a="1"/>
  <c r="J514" i="120" s="1"/>
  <c r="I514" i="120" a="1"/>
  <c r="I514" i="120" s="1"/>
  <c r="H514" i="120" a="1"/>
  <c r="H514" i="120" s="1"/>
  <c r="J511" i="120" a="1"/>
  <c r="J511" i="120" s="1"/>
  <c r="N511" i="120" a="1"/>
  <c r="N511" i="120" s="1"/>
  <c r="J510" i="120" a="1"/>
  <c r="J510" i="120" s="1"/>
  <c r="N510" i="120" a="1"/>
  <c r="N510" i="120" s="1"/>
  <c r="E509" i="120"/>
  <c r="N509" i="120" s="1" a="1"/>
  <c r="N509" i="120" s="1"/>
  <c r="E508" i="120"/>
  <c r="E527" i="120" s="1"/>
  <c r="E507" i="120"/>
  <c r="N507" i="120" a="1"/>
  <c r="N507" i="120" s="1"/>
  <c r="E506" i="120"/>
  <c r="K506" i="120" s="1" a="1"/>
  <c r="K506" i="120" s="1"/>
  <c r="E505" i="120"/>
  <c r="O505" i="120" s="1" a="1"/>
  <c r="O505" i="120" s="1"/>
  <c r="E504" i="120"/>
  <c r="H504" i="120" s="1" a="1"/>
  <c r="H504" i="120" s="1"/>
  <c r="E503" i="120"/>
  <c r="O503" i="120" a="1"/>
  <c r="O503" i="120" s="1"/>
  <c r="E502" i="120"/>
  <c r="O502" i="120" s="1" a="1"/>
  <c r="O502" i="120" s="1"/>
  <c r="E501" i="120"/>
  <c r="O501" i="120" s="1" a="1"/>
  <c r="O501" i="120" s="1"/>
  <c r="E500" i="120"/>
  <c r="N500" i="120" s="1" a="1"/>
  <c r="N500" i="120" s="1"/>
  <c r="E499" i="120"/>
  <c r="Y495" i="120"/>
  <c r="E34" i="119" s="1"/>
  <c r="G34" i="119" s="1"/>
  <c r="I34" i="119" s="1"/>
  <c r="X495" i="120"/>
  <c r="E33" i="119" s="1"/>
  <c r="G33" i="119" s="1"/>
  <c r="I33" i="119" s="1"/>
  <c r="W495" i="120"/>
  <c r="E32" i="119" s="1"/>
  <c r="G32" i="119" s="1"/>
  <c r="I32" i="119" s="1"/>
  <c r="V495" i="120"/>
  <c r="E31" i="119" s="1"/>
  <c r="G31" i="119" s="1"/>
  <c r="I31" i="119" s="1"/>
  <c r="U495" i="120"/>
  <c r="E29" i="119" s="1"/>
  <c r="G29" i="119" s="1"/>
  <c r="I29" i="119" s="1"/>
  <c r="T495" i="120"/>
  <c r="E30" i="119" s="1"/>
  <c r="G30" i="119" s="1"/>
  <c r="I30" i="119" s="1"/>
  <c r="O495" i="120"/>
  <c r="N495" i="120"/>
  <c r="M495" i="120"/>
  <c r="L495" i="120"/>
  <c r="K495" i="120"/>
  <c r="J495" i="120"/>
  <c r="I495" i="120"/>
  <c r="H495" i="120"/>
  <c r="Q34" i="120"/>
  <c r="R34" i="120" s="1"/>
  <c r="P34" i="120"/>
  <c r="Q33" i="120"/>
  <c r="P33" i="120"/>
  <c r="Q32" i="120"/>
  <c r="P32" i="120"/>
  <c r="R32" i="120" s="1"/>
  <c r="Q31" i="120"/>
  <c r="P31" i="120"/>
  <c r="Q30" i="120"/>
  <c r="P30" i="120"/>
  <c r="Q29" i="120"/>
  <c r="P29" i="120"/>
  <c r="Q28" i="120"/>
  <c r="P28" i="120"/>
  <c r="Q27" i="120"/>
  <c r="P27" i="120"/>
  <c r="Q26" i="120"/>
  <c r="R26" i="120" s="1"/>
  <c r="P26" i="120"/>
  <c r="Q25" i="120"/>
  <c r="P25" i="120"/>
  <c r="Q24" i="120"/>
  <c r="P24" i="120"/>
  <c r="Q23" i="120"/>
  <c r="P23" i="120"/>
  <c r="Q22" i="120"/>
  <c r="P22" i="120"/>
  <c r="Q21" i="120"/>
  <c r="P21" i="120"/>
  <c r="Q20" i="120"/>
  <c r="P20" i="120"/>
  <c r="Q19" i="120"/>
  <c r="P19" i="120"/>
  <c r="Q18" i="120"/>
  <c r="P18" i="120"/>
  <c r="Q17" i="120"/>
  <c r="P17" i="120"/>
  <c r="Q16" i="120"/>
  <c r="P16" i="120"/>
  <c r="Q15" i="120"/>
  <c r="R15" i="120" s="1"/>
  <c r="P15" i="120"/>
  <c r="Q14" i="120"/>
  <c r="P14" i="120"/>
  <c r="Q13" i="120"/>
  <c r="P13" i="120"/>
  <c r="Q12" i="120"/>
  <c r="P12" i="120"/>
  <c r="Q11" i="120"/>
  <c r="P11" i="120"/>
  <c r="Q10" i="120"/>
  <c r="P10" i="120"/>
  <c r="Q9" i="120"/>
  <c r="P9" i="120"/>
  <c r="R9" i="120" s="1"/>
  <c r="Q8" i="120"/>
  <c r="P8" i="120"/>
  <c r="Q7" i="120"/>
  <c r="P7" i="120"/>
  <c r="Q6" i="120"/>
  <c r="P6" i="120"/>
  <c r="Q5" i="120"/>
  <c r="P5" i="120"/>
  <c r="G27" i="119"/>
  <c r="I27" i="119" s="1"/>
  <c r="E8" i="119"/>
  <c r="O514" i="118" a="1"/>
  <c r="O514" i="118" s="1"/>
  <c r="N514" i="118" a="1"/>
  <c r="N514" i="118" s="1"/>
  <c r="M514" i="118" a="1"/>
  <c r="M514" i="118" s="1"/>
  <c r="L514" i="118" a="1"/>
  <c r="L514" i="118" s="1"/>
  <c r="K514" i="118" a="1"/>
  <c r="K514" i="118" s="1"/>
  <c r="J514" i="118" a="1"/>
  <c r="J514" i="118" s="1"/>
  <c r="I514" i="118" a="1"/>
  <c r="I514" i="118" s="1"/>
  <c r="H514" i="118" a="1"/>
  <c r="H514" i="118" s="1"/>
  <c r="E511" i="118"/>
  <c r="K511" i="118" s="1" a="1"/>
  <c r="K511" i="118" s="1"/>
  <c r="E510" i="118"/>
  <c r="L510" i="118" s="1" a="1"/>
  <c r="L510" i="118" s="1"/>
  <c r="L509" i="118" a="1"/>
  <c r="L509" i="118" s="1"/>
  <c r="K509" i="118" a="1"/>
  <c r="K509" i="118" s="1"/>
  <c r="E509" i="118"/>
  <c r="I509" i="118" s="1" a="1"/>
  <c r="I509" i="118" s="1"/>
  <c r="E508" i="118"/>
  <c r="N508" i="118" s="1" a="1"/>
  <c r="N508" i="118" s="1"/>
  <c r="E507" i="118"/>
  <c r="I507" i="118" s="1" a="1"/>
  <c r="I507" i="118" s="1"/>
  <c r="E506" i="118"/>
  <c r="O506" i="118" a="1"/>
  <c r="O506" i="118" s="1"/>
  <c r="E505" i="118"/>
  <c r="N505" i="118" s="1" a="1"/>
  <c r="N505" i="118" s="1"/>
  <c r="E504" i="118"/>
  <c r="H504" i="118" s="1" a="1"/>
  <c r="H504" i="118" s="1"/>
  <c r="E503" i="118"/>
  <c r="L503" i="118" s="1" a="1"/>
  <c r="L503" i="118" s="1"/>
  <c r="E502" i="118"/>
  <c r="O502" i="118" a="1"/>
  <c r="O502" i="118" s="1"/>
  <c r="E501" i="118"/>
  <c r="I501" i="118" s="1" a="1"/>
  <c r="I501" i="118" s="1"/>
  <c r="E500" i="118"/>
  <c r="N500" i="118" s="1" a="1"/>
  <c r="N500" i="118" s="1"/>
  <c r="E499" i="118"/>
  <c r="O499" i="118" s="1" a="1"/>
  <c r="O499" i="118" s="1"/>
  <c r="Y495" i="118"/>
  <c r="E34" i="117" s="1"/>
  <c r="G34" i="117" s="1"/>
  <c r="I34" i="117" s="1"/>
  <c r="X495" i="118"/>
  <c r="E33" i="117" s="1"/>
  <c r="G33" i="117" s="1"/>
  <c r="I33" i="117" s="1"/>
  <c r="W495" i="118"/>
  <c r="E32" i="117" s="1"/>
  <c r="G32" i="117" s="1"/>
  <c r="I32" i="117" s="1"/>
  <c r="V495" i="118"/>
  <c r="E31" i="117" s="1"/>
  <c r="G31" i="117" s="1"/>
  <c r="I31" i="117" s="1"/>
  <c r="U495" i="118"/>
  <c r="E29" i="117" s="1"/>
  <c r="G29" i="117" s="1"/>
  <c r="I29" i="117" s="1"/>
  <c r="T495" i="118"/>
  <c r="E30" i="117" s="1"/>
  <c r="G30" i="117" s="1"/>
  <c r="I30" i="117" s="1"/>
  <c r="O495" i="118"/>
  <c r="N495" i="118"/>
  <c r="M495" i="118"/>
  <c r="L495" i="118"/>
  <c r="K495" i="118"/>
  <c r="J495" i="118"/>
  <c r="I495" i="118"/>
  <c r="H495" i="118"/>
  <c r="Q42" i="118"/>
  <c r="P42" i="118"/>
  <c r="Q41" i="118"/>
  <c r="P41" i="118"/>
  <c r="R41" i="118" s="1"/>
  <c r="Q40" i="118"/>
  <c r="P40" i="118"/>
  <c r="Q39" i="118"/>
  <c r="P39" i="118"/>
  <c r="R39" i="118" s="1"/>
  <c r="Q38" i="118"/>
  <c r="R38" i="118" s="1"/>
  <c r="P38" i="118"/>
  <c r="Q37" i="118"/>
  <c r="P37" i="118"/>
  <c r="Q36" i="118"/>
  <c r="P36" i="118"/>
  <c r="Q35" i="118"/>
  <c r="P35" i="118"/>
  <c r="Q34" i="118"/>
  <c r="P34" i="118"/>
  <c r="Q33" i="118"/>
  <c r="P33" i="118"/>
  <c r="Q32" i="118"/>
  <c r="P32" i="118"/>
  <c r="Q31" i="118"/>
  <c r="P31" i="118"/>
  <c r="Q30" i="118"/>
  <c r="R30" i="118" s="1"/>
  <c r="P30" i="118"/>
  <c r="Q29" i="118"/>
  <c r="P29" i="118"/>
  <c r="R29" i="118" s="1"/>
  <c r="Q28" i="118"/>
  <c r="P28" i="118"/>
  <c r="Q27" i="118"/>
  <c r="P27" i="118"/>
  <c r="Q26" i="118"/>
  <c r="P26" i="118"/>
  <c r="Q25" i="118"/>
  <c r="P25" i="118"/>
  <c r="R25" i="118" s="1"/>
  <c r="Q24" i="118"/>
  <c r="P24" i="118"/>
  <c r="Q23" i="118"/>
  <c r="P23" i="118"/>
  <c r="Q22" i="118"/>
  <c r="R22" i="118" s="1"/>
  <c r="P22" i="118"/>
  <c r="Q21" i="118"/>
  <c r="P21" i="118"/>
  <c r="Q20" i="118"/>
  <c r="P20" i="118"/>
  <c r="R20" i="118" s="1"/>
  <c r="Q19" i="118"/>
  <c r="P19" i="118"/>
  <c r="R19" i="118" s="1"/>
  <c r="Q18" i="118"/>
  <c r="P18" i="118"/>
  <c r="Q17" i="118"/>
  <c r="P17" i="118"/>
  <c r="Q16" i="118"/>
  <c r="P16" i="118"/>
  <c r="Q15" i="118"/>
  <c r="P15" i="118"/>
  <c r="R15" i="118" s="1"/>
  <c r="Q14" i="118"/>
  <c r="P14" i="118"/>
  <c r="Q13" i="118"/>
  <c r="P13" i="118"/>
  <c r="R13" i="118" s="1"/>
  <c r="Q12" i="118"/>
  <c r="P12" i="118"/>
  <c r="Q11" i="118"/>
  <c r="P11" i="118"/>
  <c r="Q10" i="118"/>
  <c r="R10" i="118" s="1"/>
  <c r="P10" i="118"/>
  <c r="Q9" i="118"/>
  <c r="P9" i="118"/>
  <c r="R9" i="118" s="1"/>
  <c r="Q8" i="118"/>
  <c r="P8" i="118"/>
  <c r="R8" i="118" s="1"/>
  <c r="Q7" i="118"/>
  <c r="P7" i="118"/>
  <c r="R7" i="118" s="1"/>
  <c r="Q6" i="118"/>
  <c r="R6" i="118" s="1"/>
  <c r="P6" i="118"/>
  <c r="Q5" i="118"/>
  <c r="P5" i="118"/>
  <c r="I52" i="117"/>
  <c r="F10" i="106" s="1"/>
  <c r="G27" i="117"/>
  <c r="I27" i="117" s="1"/>
  <c r="E8" i="117"/>
  <c r="H6" i="117"/>
  <c r="H5" i="115"/>
  <c r="D2" i="115" s="1"/>
  <c r="O513" i="116" a="1"/>
  <c r="O513" i="116" s="1"/>
  <c r="N513" i="116" a="1"/>
  <c r="N513" i="116" s="1"/>
  <c r="M513" i="116" a="1"/>
  <c r="M513" i="116" s="1"/>
  <c r="L513" i="116" a="1"/>
  <c r="L513" i="116" s="1"/>
  <c r="K513" i="116" a="1"/>
  <c r="K513" i="116" s="1"/>
  <c r="J513" i="116" a="1"/>
  <c r="J513" i="116" s="1"/>
  <c r="I513" i="116" a="1"/>
  <c r="I513" i="116" s="1"/>
  <c r="H513" i="116" a="1"/>
  <c r="H513" i="116" s="1"/>
  <c r="E510" i="116"/>
  <c r="K510" i="116" s="1" a="1"/>
  <c r="K510" i="116" s="1"/>
  <c r="E509" i="116"/>
  <c r="H509" i="116" s="1" a="1"/>
  <c r="H509" i="116" s="1"/>
  <c r="E508" i="116"/>
  <c r="E527" i="116" s="1"/>
  <c r="E507" i="116"/>
  <c r="I507" i="116" s="1" a="1"/>
  <c r="I507" i="116" s="1"/>
  <c r="E506" i="116"/>
  <c r="E525" i="116" s="1"/>
  <c r="I506" i="116" a="1"/>
  <c r="I506" i="116" s="1"/>
  <c r="E505" i="116"/>
  <c r="K505" i="116" s="1" a="1"/>
  <c r="K505" i="116" s="1"/>
  <c r="E504" i="116"/>
  <c r="M504" i="116" s="1" a="1"/>
  <c r="M504" i="116" s="1"/>
  <c r="E503" i="116"/>
  <c r="M503" i="116" s="1" a="1"/>
  <c r="M503" i="116" s="1"/>
  <c r="E502" i="116"/>
  <c r="K502" i="116" s="1" a="1"/>
  <c r="K502" i="116" s="1"/>
  <c r="E501" i="116"/>
  <c r="E500" i="116"/>
  <c r="M500" i="116" s="1" a="1"/>
  <c r="M500" i="116" s="1"/>
  <c r="E499" i="116"/>
  <c r="M499" i="116" s="1" a="1"/>
  <c r="M499" i="116" s="1"/>
  <c r="E498" i="116"/>
  <c r="K498" i="116" s="1" a="1"/>
  <c r="K498" i="116" s="1"/>
  <c r="M498" i="116" a="1"/>
  <c r="M498" i="116" s="1"/>
  <c r="Y494" i="116"/>
  <c r="E34" i="115" s="1"/>
  <c r="G34" i="115" s="1"/>
  <c r="I34" i="115" s="1"/>
  <c r="X494" i="116"/>
  <c r="E33" i="115" s="1"/>
  <c r="G33" i="115" s="1"/>
  <c r="I33" i="115" s="1"/>
  <c r="W494" i="116"/>
  <c r="E32" i="115" s="1"/>
  <c r="G32" i="115" s="1"/>
  <c r="I32" i="115" s="1"/>
  <c r="V494" i="116"/>
  <c r="E31" i="115" s="1"/>
  <c r="G31" i="115" s="1"/>
  <c r="I31" i="115" s="1"/>
  <c r="U494" i="116"/>
  <c r="E29" i="115" s="1"/>
  <c r="G29" i="115" s="1"/>
  <c r="I29" i="115" s="1"/>
  <c r="T494" i="116"/>
  <c r="E30" i="115" s="1"/>
  <c r="G30" i="115" s="1"/>
  <c r="I30" i="115" s="1"/>
  <c r="O494" i="116"/>
  <c r="N494" i="116"/>
  <c r="M494" i="116"/>
  <c r="L494" i="116"/>
  <c r="K494" i="116"/>
  <c r="J494" i="116"/>
  <c r="I494" i="116"/>
  <c r="H494" i="116"/>
  <c r="Q92" i="116"/>
  <c r="P92" i="116"/>
  <c r="Q91" i="116"/>
  <c r="P91" i="116"/>
  <c r="R91" i="116"/>
  <c r="Q90" i="116"/>
  <c r="P90" i="116"/>
  <c r="Q89" i="116"/>
  <c r="P89" i="116"/>
  <c r="Q88" i="116"/>
  <c r="P88" i="116"/>
  <c r="Q87" i="116"/>
  <c r="P87" i="116"/>
  <c r="Q86" i="116"/>
  <c r="P86" i="116"/>
  <c r="Q85" i="116"/>
  <c r="P85" i="116"/>
  <c r="Q84" i="116"/>
  <c r="P84" i="116"/>
  <c r="Q83" i="116"/>
  <c r="P83" i="116"/>
  <c r="Q82" i="116"/>
  <c r="P82" i="116"/>
  <c r="Q81" i="116"/>
  <c r="P81" i="116"/>
  <c r="Q80" i="116"/>
  <c r="P80" i="116"/>
  <c r="Q79" i="116"/>
  <c r="P79" i="116"/>
  <c r="Q78" i="116"/>
  <c r="P78" i="116"/>
  <c r="Q77" i="116"/>
  <c r="P77" i="116"/>
  <c r="Q76" i="116"/>
  <c r="P76" i="116"/>
  <c r="Q75" i="116"/>
  <c r="P75" i="116"/>
  <c r="Q74" i="116"/>
  <c r="P74" i="116"/>
  <c r="Q73" i="116"/>
  <c r="P73" i="116"/>
  <c r="R73" i="116" s="1"/>
  <c r="Q72" i="116"/>
  <c r="P72" i="116"/>
  <c r="Q71" i="116"/>
  <c r="P71" i="116"/>
  <c r="Q70" i="116"/>
  <c r="P70" i="116"/>
  <c r="Q69" i="116"/>
  <c r="P69" i="116"/>
  <c r="Q68" i="116"/>
  <c r="P68" i="116"/>
  <c r="R68" i="116" s="1"/>
  <c r="Q67" i="116"/>
  <c r="P67" i="116"/>
  <c r="Q66" i="116"/>
  <c r="P66" i="116"/>
  <c r="R57" i="116"/>
  <c r="I52" i="115"/>
  <c r="F9" i="106" s="1"/>
  <c r="I27" i="115"/>
  <c r="G27" i="115"/>
  <c r="E8" i="115"/>
  <c r="H5" i="113"/>
  <c r="D2" i="113" s="1"/>
  <c r="O514" i="114" a="1"/>
  <c r="O514" i="114" s="1"/>
  <c r="N514" i="114" a="1"/>
  <c r="N514" i="114" s="1"/>
  <c r="M514" i="114" a="1"/>
  <c r="M514" i="114" s="1"/>
  <c r="L514" i="114" a="1"/>
  <c r="L514" i="114" s="1"/>
  <c r="K514" i="114" a="1"/>
  <c r="K514" i="114" s="1"/>
  <c r="J514" i="114" a="1"/>
  <c r="J514" i="114" s="1"/>
  <c r="I514" i="114" a="1"/>
  <c r="I514" i="114" s="1"/>
  <c r="H514" i="114" a="1"/>
  <c r="H514" i="114" s="1"/>
  <c r="N511" i="114" a="1"/>
  <c r="N511" i="114" s="1"/>
  <c r="E511" i="114"/>
  <c r="L511" i="114" s="1" a="1"/>
  <c r="L511" i="114" s="1"/>
  <c r="E510" i="114"/>
  <c r="K510" i="114" s="1" a="1"/>
  <c r="K510" i="114" s="1"/>
  <c r="E509" i="114"/>
  <c r="H509" i="114" s="1" a="1"/>
  <c r="H509" i="114" s="1"/>
  <c r="E508" i="114"/>
  <c r="E527" i="114" s="1"/>
  <c r="N508" i="114" a="1"/>
  <c r="N508" i="114" s="1"/>
  <c r="E507" i="114"/>
  <c r="N507" i="114" s="1" a="1"/>
  <c r="N507" i="114" s="1"/>
  <c r="N506" i="114" a="1"/>
  <c r="N506" i="114" s="1"/>
  <c r="L506" i="114" a="1"/>
  <c r="L506" i="114" s="1"/>
  <c r="H506" i="114" a="1"/>
  <c r="H506" i="114" s="1"/>
  <c r="E506" i="114"/>
  <c r="E525" i="114" s="1"/>
  <c r="E505" i="114"/>
  <c r="I505" i="114" s="1" a="1"/>
  <c r="I505" i="114" s="1"/>
  <c r="E504" i="114"/>
  <c r="J504" i="114" s="1" a="1"/>
  <c r="J504" i="114" s="1"/>
  <c r="L504" i="114" a="1"/>
  <c r="L504" i="114" s="1"/>
  <c r="E503" i="114"/>
  <c r="K503" i="114" s="1" a="1"/>
  <c r="K503" i="114" s="1"/>
  <c r="E502" i="114"/>
  <c r="J502" i="114" s="1" a="1"/>
  <c r="J502" i="114" s="1"/>
  <c r="E501" i="114"/>
  <c r="J501" i="114" s="1" a="1"/>
  <c r="J501" i="114" s="1"/>
  <c r="E500" i="114"/>
  <c r="O500" i="114" s="1" a="1"/>
  <c r="O500" i="114" s="1"/>
  <c r="L500" i="114" a="1"/>
  <c r="L500" i="114" s="1"/>
  <c r="N499" i="114" a="1"/>
  <c r="N499" i="114" s="1"/>
  <c r="L499" i="114" a="1"/>
  <c r="L499" i="114" s="1"/>
  <c r="E499" i="114"/>
  <c r="E518" i="114" s="1"/>
  <c r="J499" i="114" a="1"/>
  <c r="J499" i="114" s="1"/>
  <c r="Y495" i="114"/>
  <c r="E34" i="113" s="1"/>
  <c r="G34" i="113" s="1"/>
  <c r="I34" i="113" s="1"/>
  <c r="X495" i="114"/>
  <c r="E33" i="113"/>
  <c r="G33" i="113" s="1"/>
  <c r="I33" i="113" s="1"/>
  <c r="W495" i="114"/>
  <c r="E32" i="113" s="1"/>
  <c r="G32" i="113" s="1"/>
  <c r="I32" i="113" s="1"/>
  <c r="V495" i="114"/>
  <c r="E31" i="113" s="1"/>
  <c r="G31" i="113" s="1"/>
  <c r="I31" i="113" s="1"/>
  <c r="U495" i="114"/>
  <c r="E29" i="113" s="1"/>
  <c r="G29" i="113" s="1"/>
  <c r="I29" i="113" s="1"/>
  <c r="T495" i="114"/>
  <c r="E30" i="113" s="1"/>
  <c r="G30" i="113" s="1"/>
  <c r="I30" i="113" s="1"/>
  <c r="O495" i="114"/>
  <c r="N495" i="114"/>
  <c r="M495" i="114"/>
  <c r="L495" i="114"/>
  <c r="K495" i="114"/>
  <c r="J495" i="114"/>
  <c r="I495" i="114"/>
  <c r="H495" i="114"/>
  <c r="Q94" i="114"/>
  <c r="P94" i="114"/>
  <c r="R94" i="114"/>
  <c r="Q93" i="114"/>
  <c r="P93" i="114"/>
  <c r="R93" i="114" s="1"/>
  <c r="Q92" i="114"/>
  <c r="P92" i="114"/>
  <c r="Q91" i="114"/>
  <c r="P91" i="114"/>
  <c r="R91" i="114" s="1"/>
  <c r="Q90" i="114"/>
  <c r="P90" i="114"/>
  <c r="Q89" i="114"/>
  <c r="P89" i="114"/>
  <c r="Q88" i="114"/>
  <c r="P88" i="114"/>
  <c r="R88" i="114" s="1"/>
  <c r="Q87" i="114"/>
  <c r="P87" i="114"/>
  <c r="R87" i="114" s="1"/>
  <c r="Q86" i="114"/>
  <c r="P86" i="114"/>
  <c r="Q85" i="114"/>
  <c r="P85" i="114"/>
  <c r="R85" i="114" s="1"/>
  <c r="Q84" i="114"/>
  <c r="P84" i="114"/>
  <c r="Q83" i="114"/>
  <c r="P83" i="114"/>
  <c r="R83" i="114" s="1"/>
  <c r="Q82" i="114"/>
  <c r="P82" i="114"/>
  <c r="R82" i="114" s="1"/>
  <c r="Q81" i="114"/>
  <c r="P81" i="114"/>
  <c r="R81" i="114" s="1"/>
  <c r="Q80" i="114"/>
  <c r="P80" i="114"/>
  <c r="Q79" i="114"/>
  <c r="P79" i="114"/>
  <c r="R79" i="114" s="1"/>
  <c r="Q78" i="114"/>
  <c r="P78" i="114"/>
  <c r="Q77" i="114"/>
  <c r="P77" i="114"/>
  <c r="R77" i="114" s="1"/>
  <c r="Q76" i="114"/>
  <c r="P76" i="114"/>
  <c r="R76" i="114" s="1"/>
  <c r="Q75" i="114"/>
  <c r="P75" i="114"/>
  <c r="R75" i="114" s="1"/>
  <c r="Q74" i="114"/>
  <c r="P74" i="114"/>
  <c r="Q73" i="114"/>
  <c r="P73" i="114"/>
  <c r="Q72" i="114"/>
  <c r="P72" i="114"/>
  <c r="Q71" i="114"/>
  <c r="P71" i="114"/>
  <c r="R71" i="114" s="1"/>
  <c r="Q70" i="114"/>
  <c r="P70" i="114"/>
  <c r="R70" i="114" s="1"/>
  <c r="Q69" i="114"/>
  <c r="P69" i="114"/>
  <c r="R69" i="114" s="1"/>
  <c r="Q68" i="114"/>
  <c r="P68" i="114"/>
  <c r="Q67" i="114"/>
  <c r="P67" i="114"/>
  <c r="R67" i="114" s="1"/>
  <c r="Q66" i="114"/>
  <c r="P66" i="114"/>
  <c r="Q65" i="114"/>
  <c r="P65" i="114"/>
  <c r="R65" i="114" s="1"/>
  <c r="Q64" i="114"/>
  <c r="P64" i="114"/>
  <c r="R64" i="114" s="1"/>
  <c r="Q63" i="114"/>
  <c r="P63" i="114"/>
  <c r="R63" i="114" s="1"/>
  <c r="Q62" i="114"/>
  <c r="P62" i="114"/>
  <c r="Q61" i="114"/>
  <c r="P61" i="114"/>
  <c r="R61" i="114" s="1"/>
  <c r="Q60" i="114"/>
  <c r="P60" i="114"/>
  <c r="Q59" i="114"/>
  <c r="P59" i="114"/>
  <c r="R59" i="114" s="1"/>
  <c r="Q58" i="114"/>
  <c r="P58" i="114"/>
  <c r="R58" i="114" s="1"/>
  <c r="Q57" i="114"/>
  <c r="P57" i="114"/>
  <c r="R57" i="114" s="1"/>
  <c r="Q56" i="114"/>
  <c r="P56" i="114"/>
  <c r="Q55" i="114"/>
  <c r="P55" i="114"/>
  <c r="R55" i="114" s="1"/>
  <c r="Q54" i="114"/>
  <c r="P54" i="114"/>
  <c r="Q53" i="114"/>
  <c r="P53" i="114"/>
  <c r="R53" i="114" s="1"/>
  <c r="Q52" i="114"/>
  <c r="P52" i="114"/>
  <c r="Q51" i="114"/>
  <c r="P51" i="114"/>
  <c r="Q50" i="114"/>
  <c r="P50" i="114"/>
  <c r="Q48" i="114"/>
  <c r="P48" i="114"/>
  <c r="R48" i="114" s="1"/>
  <c r="Q47" i="114"/>
  <c r="P47" i="114"/>
  <c r="Q46" i="114"/>
  <c r="P46" i="114"/>
  <c r="R46" i="114" s="1"/>
  <c r="Q45" i="114"/>
  <c r="P45" i="114"/>
  <c r="R45" i="114" s="1"/>
  <c r="Q44" i="114"/>
  <c r="P44" i="114"/>
  <c r="R44" i="114" s="1"/>
  <c r="Q43" i="114"/>
  <c r="P43" i="114"/>
  <c r="Q42" i="114"/>
  <c r="P42" i="114"/>
  <c r="R42" i="114" s="1"/>
  <c r="Q41" i="114"/>
  <c r="P41" i="114"/>
  <c r="Q40" i="114"/>
  <c r="P40" i="114"/>
  <c r="R40" i="114" s="1"/>
  <c r="Q39" i="114"/>
  <c r="P39" i="114"/>
  <c r="R39" i="114" s="1"/>
  <c r="Q38" i="114"/>
  <c r="P38" i="114"/>
  <c r="Q37" i="114"/>
  <c r="P37" i="114"/>
  <c r="Q36" i="114"/>
  <c r="P36" i="114"/>
  <c r="R36" i="114" s="1"/>
  <c r="Q35" i="114"/>
  <c r="P35" i="114"/>
  <c r="Q34" i="114"/>
  <c r="P34" i="114"/>
  <c r="R34" i="114" s="1"/>
  <c r="Q33" i="114"/>
  <c r="P33" i="114"/>
  <c r="R33" i="114" s="1"/>
  <c r="Q32" i="114"/>
  <c r="P32" i="114"/>
  <c r="Q31" i="114"/>
  <c r="P31" i="114"/>
  <c r="Q30" i="114"/>
  <c r="P30" i="114"/>
  <c r="Q29" i="114"/>
  <c r="P29" i="114"/>
  <c r="Q28" i="114"/>
  <c r="P28" i="114"/>
  <c r="R28" i="114" s="1"/>
  <c r="Q27" i="114"/>
  <c r="P27" i="114"/>
  <c r="R27" i="114" s="1"/>
  <c r="Q26" i="114"/>
  <c r="P26" i="114"/>
  <c r="R26" i="114" s="1"/>
  <c r="Q25" i="114"/>
  <c r="P25" i="114"/>
  <c r="Q24" i="114"/>
  <c r="P24" i="114"/>
  <c r="Q23" i="114"/>
  <c r="P23" i="114"/>
  <c r="Q22" i="114"/>
  <c r="P22" i="114"/>
  <c r="R22" i="114" s="1"/>
  <c r="Q21" i="114"/>
  <c r="P21" i="114"/>
  <c r="Q20" i="114"/>
  <c r="P20" i="114"/>
  <c r="Q19" i="114"/>
  <c r="P19" i="114"/>
  <c r="Q18" i="114"/>
  <c r="P18" i="114"/>
  <c r="Q17" i="114"/>
  <c r="P17" i="114"/>
  <c r="Q16" i="114"/>
  <c r="P16" i="114"/>
  <c r="R16" i="114" s="1"/>
  <c r="Q15" i="114"/>
  <c r="P15" i="114"/>
  <c r="Q14" i="114"/>
  <c r="P14" i="114"/>
  <c r="Q13" i="114"/>
  <c r="P13" i="114"/>
  <c r="Q12" i="114"/>
  <c r="P12" i="114"/>
  <c r="Q11" i="114"/>
  <c r="P11" i="114"/>
  <c r="Q10" i="114"/>
  <c r="P10" i="114"/>
  <c r="R10" i="114" s="1"/>
  <c r="Q9" i="114"/>
  <c r="P9" i="114"/>
  <c r="R9" i="114" s="1"/>
  <c r="Q8" i="114"/>
  <c r="P8" i="114"/>
  <c r="Q7" i="114"/>
  <c r="P7" i="114"/>
  <c r="Q6" i="114"/>
  <c r="P6" i="114"/>
  <c r="Q5" i="114"/>
  <c r="P5" i="114"/>
  <c r="I52" i="113"/>
  <c r="F8" i="106" s="1"/>
  <c r="G27" i="113"/>
  <c r="I27" i="113" s="1"/>
  <c r="E8" i="113"/>
  <c r="H5" i="111"/>
  <c r="B6" i="111" s="1"/>
  <c r="O514" i="112" a="1"/>
  <c r="O514" i="112" s="1"/>
  <c r="N514" i="112" a="1"/>
  <c r="N514" i="112" s="1"/>
  <c r="M514" i="112" a="1"/>
  <c r="M514" i="112" s="1"/>
  <c r="L514" i="112" a="1"/>
  <c r="L514" i="112" s="1"/>
  <c r="K514" i="112" a="1"/>
  <c r="K514" i="112" s="1"/>
  <c r="J514" i="112" a="1"/>
  <c r="J514" i="112" s="1"/>
  <c r="I514" i="112" a="1"/>
  <c r="I514" i="112" s="1"/>
  <c r="H514" i="112" a="1"/>
  <c r="H514" i="112" s="1"/>
  <c r="E511" i="112"/>
  <c r="L511" i="112" s="1" a="1"/>
  <c r="L511" i="112" s="1"/>
  <c r="O511" i="112" a="1"/>
  <c r="O511" i="112" s="1"/>
  <c r="E510" i="112"/>
  <c r="J510" i="112" s="1" a="1"/>
  <c r="J510" i="112" s="1"/>
  <c r="E509" i="112"/>
  <c r="K509" i="112" s="1" a="1"/>
  <c r="K509" i="112" s="1"/>
  <c r="E508" i="112"/>
  <c r="E507" i="112"/>
  <c r="O507" i="112" s="1" a="1"/>
  <c r="O507" i="112" s="1"/>
  <c r="E506" i="112"/>
  <c r="L506" i="112" s="1" a="1"/>
  <c r="L506" i="112" s="1"/>
  <c r="E505" i="112"/>
  <c r="J505" i="112" s="1" a="1"/>
  <c r="J505" i="112" s="1"/>
  <c r="O504" i="112" a="1"/>
  <c r="O504" i="112" s="1"/>
  <c r="E504" i="112"/>
  <c r="H504" i="112" s="1" a="1"/>
  <c r="H504" i="112" s="1"/>
  <c r="E503" i="112"/>
  <c r="O503" i="112" s="1" a="1"/>
  <c r="O503" i="112" s="1"/>
  <c r="E502" i="112"/>
  <c r="H502" i="112" s="1" a="1"/>
  <c r="H502" i="112" s="1"/>
  <c r="E501" i="112"/>
  <c r="J501" i="112" s="1" a="1"/>
  <c r="J501" i="112" s="1"/>
  <c r="E500" i="112"/>
  <c r="N500" i="112" s="1" a="1"/>
  <c r="N500" i="112" s="1"/>
  <c r="K499" i="112" a="1"/>
  <c r="K499" i="112" s="1"/>
  <c r="I499" i="112" a="1"/>
  <c r="I499" i="112" s="1"/>
  <c r="E499" i="112"/>
  <c r="H499" i="112" s="1" a="1"/>
  <c r="H499" i="112" s="1"/>
  <c r="Y495" i="112"/>
  <c r="E34" i="111" s="1"/>
  <c r="G34" i="111" s="1"/>
  <c r="I34" i="111" s="1"/>
  <c r="X495" i="112"/>
  <c r="E33" i="111" s="1"/>
  <c r="G33" i="111" s="1"/>
  <c r="I33" i="111" s="1"/>
  <c r="W495" i="112"/>
  <c r="V495" i="112"/>
  <c r="U495" i="112"/>
  <c r="E29" i="111" s="1"/>
  <c r="G29" i="111" s="1"/>
  <c r="I29" i="111" s="1"/>
  <c r="T495" i="112"/>
  <c r="O495" i="112"/>
  <c r="N495" i="112"/>
  <c r="M495" i="112"/>
  <c r="L495" i="112"/>
  <c r="K495" i="112"/>
  <c r="J495" i="112"/>
  <c r="I495" i="112"/>
  <c r="H495" i="112"/>
  <c r="Q39" i="112"/>
  <c r="P39" i="112"/>
  <c r="Q38" i="112"/>
  <c r="P38" i="112"/>
  <c r="Q37" i="112"/>
  <c r="R37" i="112" s="1"/>
  <c r="P37" i="112"/>
  <c r="Q36" i="112"/>
  <c r="P36" i="112"/>
  <c r="Q35" i="112"/>
  <c r="P35" i="112"/>
  <c r="Q34" i="112"/>
  <c r="P34" i="112"/>
  <c r="Q33" i="112"/>
  <c r="P33" i="112"/>
  <c r="Q32" i="112"/>
  <c r="P32" i="112"/>
  <c r="R32" i="112"/>
  <c r="Q31" i="112"/>
  <c r="P31" i="112"/>
  <c r="Q30" i="112"/>
  <c r="P30" i="112"/>
  <c r="Q29" i="112"/>
  <c r="P29" i="112"/>
  <c r="Q28" i="112"/>
  <c r="P28" i="112"/>
  <c r="Q27" i="112"/>
  <c r="P27" i="112"/>
  <c r="Q26" i="112"/>
  <c r="P26" i="112"/>
  <c r="Q25" i="112"/>
  <c r="P25" i="112"/>
  <c r="Q24" i="112"/>
  <c r="P24" i="112"/>
  <c r="Q23" i="112"/>
  <c r="P23" i="112"/>
  <c r="Q22" i="112"/>
  <c r="P22" i="112"/>
  <c r="Q21" i="112"/>
  <c r="P21" i="112"/>
  <c r="Q20" i="112"/>
  <c r="P20" i="112"/>
  <c r="Q19" i="112"/>
  <c r="P19" i="112"/>
  <c r="Q18" i="112"/>
  <c r="P18" i="112"/>
  <c r="Q17" i="112"/>
  <c r="P17" i="112"/>
  <c r="Q16" i="112"/>
  <c r="R16" i="112" s="1"/>
  <c r="P16" i="112"/>
  <c r="Q15" i="112"/>
  <c r="P15" i="112"/>
  <c r="Q14" i="112"/>
  <c r="P14" i="112"/>
  <c r="Q13" i="112"/>
  <c r="P13" i="112"/>
  <c r="Q12" i="112"/>
  <c r="P12" i="112"/>
  <c r="Q11" i="112"/>
  <c r="P11" i="112"/>
  <c r="Q10" i="112"/>
  <c r="P10" i="112"/>
  <c r="Q9" i="112"/>
  <c r="P9" i="112"/>
  <c r="Q8" i="112"/>
  <c r="P8" i="112"/>
  <c r="Q7" i="112"/>
  <c r="P7" i="112"/>
  <c r="Q6" i="112"/>
  <c r="P6" i="112"/>
  <c r="Q5" i="112"/>
  <c r="P5" i="112"/>
  <c r="I52" i="111"/>
  <c r="F7" i="106" s="1"/>
  <c r="E32" i="111"/>
  <c r="G32" i="111" s="1"/>
  <c r="I32" i="111" s="1"/>
  <c r="E31" i="111"/>
  <c r="G31" i="111" s="1"/>
  <c r="I31" i="111" s="1"/>
  <c r="E30" i="111"/>
  <c r="G30" i="111" s="1"/>
  <c r="I30" i="111" s="1"/>
  <c r="G27" i="111"/>
  <c r="I27" i="111" s="1"/>
  <c r="E8" i="111"/>
  <c r="H5" i="109"/>
  <c r="H6" i="109" s="1"/>
  <c r="P495" i="110" a="1"/>
  <c r="P495" i="110" s="1"/>
  <c r="O495" i="110" a="1"/>
  <c r="O495" i="110" s="1"/>
  <c r="N495" i="110" a="1"/>
  <c r="N495" i="110" s="1"/>
  <c r="M495" i="110" a="1"/>
  <c r="M495" i="110" s="1"/>
  <c r="L495" i="110" a="1"/>
  <c r="L495" i="110" s="1"/>
  <c r="K495" i="110" a="1"/>
  <c r="K495" i="110" s="1"/>
  <c r="J495" i="110" a="1"/>
  <c r="J495" i="110" s="1"/>
  <c r="I495" i="110" a="1"/>
  <c r="I495" i="110" s="1"/>
  <c r="F492" i="110"/>
  <c r="J492" i="110" s="1" a="1"/>
  <c r="J492" i="110" s="1"/>
  <c r="F490" i="110"/>
  <c r="I490" i="110" s="1" a="1"/>
  <c r="I490" i="110" s="1"/>
  <c r="F489" i="110"/>
  <c r="M489" i="110" s="1" a="1"/>
  <c r="M489" i="110" s="1"/>
  <c r="F488" i="110"/>
  <c r="J488" i="110" s="1" a="1"/>
  <c r="J488" i="110" s="1"/>
  <c r="F487" i="110"/>
  <c r="O487" i="110" s="1" a="1"/>
  <c r="O487" i="110" s="1"/>
  <c r="F486" i="110"/>
  <c r="O486" i="110" s="1" a="1"/>
  <c r="O486" i="110" s="1"/>
  <c r="F485" i="110"/>
  <c r="I485" i="110" s="1" a="1"/>
  <c r="I485" i="110" s="1"/>
  <c r="F484" i="110"/>
  <c r="K484" i="110" s="1" a="1"/>
  <c r="K484" i="110" s="1"/>
  <c r="F483" i="110"/>
  <c r="N483" i="110" s="1" a="1"/>
  <c r="N483" i="110" s="1"/>
  <c r="F482" i="110"/>
  <c r="F481" i="110"/>
  <c r="M481" i="110" s="1" a="1"/>
  <c r="M481" i="110" s="1"/>
  <c r="F480" i="110"/>
  <c r="F499" i="110" s="1"/>
  <c r="Z476" i="110"/>
  <c r="E34" i="109" s="1"/>
  <c r="G34" i="109" s="1"/>
  <c r="I34" i="109" s="1"/>
  <c r="Y476" i="110"/>
  <c r="E33" i="109" s="1"/>
  <c r="G33" i="109" s="1"/>
  <c r="I33" i="109" s="1"/>
  <c r="X476" i="110"/>
  <c r="E32" i="109" s="1"/>
  <c r="G32" i="109" s="1"/>
  <c r="I32" i="109" s="1"/>
  <c r="W476" i="110"/>
  <c r="E31" i="109" s="1"/>
  <c r="G31" i="109" s="1"/>
  <c r="I31" i="109" s="1"/>
  <c r="V476" i="110"/>
  <c r="E29" i="109" s="1"/>
  <c r="G29" i="109" s="1"/>
  <c r="I29" i="109" s="1"/>
  <c r="U476" i="110"/>
  <c r="E30" i="109" s="1"/>
  <c r="G30" i="109" s="1"/>
  <c r="I30" i="109" s="1"/>
  <c r="P476" i="110"/>
  <c r="O476" i="110"/>
  <c r="N476" i="110"/>
  <c r="M476" i="110"/>
  <c r="L476" i="110"/>
  <c r="K476" i="110"/>
  <c r="J476" i="110"/>
  <c r="I476" i="110"/>
  <c r="R56" i="110"/>
  <c r="Q56" i="110"/>
  <c r="R55" i="110"/>
  <c r="Q55" i="110"/>
  <c r="R54" i="110"/>
  <c r="Q54" i="110"/>
  <c r="R53" i="110"/>
  <c r="Q53" i="110"/>
  <c r="R52" i="110"/>
  <c r="Q52" i="110"/>
  <c r="R51" i="110"/>
  <c r="Q51" i="110"/>
  <c r="R50" i="110"/>
  <c r="Q50" i="110"/>
  <c r="R49" i="110"/>
  <c r="Q49" i="110"/>
  <c r="R48" i="110"/>
  <c r="Q48" i="110"/>
  <c r="R47" i="110"/>
  <c r="Q47" i="110"/>
  <c r="R46" i="110"/>
  <c r="Q46" i="110"/>
  <c r="R45" i="110"/>
  <c r="Q45" i="110"/>
  <c r="S45" i="110" s="1"/>
  <c r="R44" i="110"/>
  <c r="Q44" i="110"/>
  <c r="R43" i="110"/>
  <c r="Q43" i="110"/>
  <c r="R42" i="110"/>
  <c r="Q42" i="110"/>
  <c r="R41" i="110"/>
  <c r="Q41" i="110"/>
  <c r="R40" i="110"/>
  <c r="Q40" i="110"/>
  <c r="R39" i="110"/>
  <c r="Q39" i="110"/>
  <c r="R38" i="110"/>
  <c r="Q38" i="110"/>
  <c r="R36" i="110"/>
  <c r="Q36" i="110"/>
  <c r="R35" i="110"/>
  <c r="Q35" i="110"/>
  <c r="R34" i="110"/>
  <c r="Q34" i="110"/>
  <c r="R33" i="110"/>
  <c r="Q33" i="110"/>
  <c r="R32" i="110"/>
  <c r="Q32" i="110"/>
  <c r="S32" i="110" s="1"/>
  <c r="R31" i="110"/>
  <c r="Q31" i="110"/>
  <c r="R30" i="110"/>
  <c r="Q30" i="110"/>
  <c r="R29" i="110"/>
  <c r="Q29" i="110"/>
  <c r="R28" i="110"/>
  <c r="Q28" i="110"/>
  <c r="R27" i="110"/>
  <c r="Q27" i="110"/>
  <c r="R26" i="110"/>
  <c r="Q26" i="110"/>
  <c r="S26" i="110" s="1"/>
  <c r="R25" i="110"/>
  <c r="Q25" i="110"/>
  <c r="R24" i="110"/>
  <c r="Q24" i="110"/>
  <c r="R23" i="110"/>
  <c r="Q23" i="110"/>
  <c r="R22" i="110"/>
  <c r="Q22" i="110"/>
  <c r="R21" i="110"/>
  <c r="Q21" i="110"/>
  <c r="S19" i="110"/>
  <c r="S18" i="110"/>
  <c r="S6" i="110"/>
  <c r="I52" i="109"/>
  <c r="F6" i="106" s="1"/>
  <c r="G27" i="109"/>
  <c r="I27" i="109" s="1"/>
  <c r="E8" i="109"/>
  <c r="H5" i="107"/>
  <c r="B6" i="107" s="1"/>
  <c r="O514" i="108" a="1"/>
  <c r="O514" i="108" s="1"/>
  <c r="N514" i="108" a="1"/>
  <c r="N514" i="108" s="1"/>
  <c r="M514" i="108" a="1"/>
  <c r="M514" i="108" s="1"/>
  <c r="L514" i="108" a="1"/>
  <c r="L514" i="108" s="1"/>
  <c r="K514" i="108" a="1"/>
  <c r="K514" i="108" s="1"/>
  <c r="J514" i="108" a="1"/>
  <c r="J514" i="108" s="1"/>
  <c r="I514" i="108" a="1"/>
  <c r="I514" i="108" s="1"/>
  <c r="H514" i="108" a="1"/>
  <c r="H514" i="108" s="1"/>
  <c r="E511" i="108"/>
  <c r="M511" i="108" s="1" a="1"/>
  <c r="M511" i="108" s="1"/>
  <c r="E510" i="108"/>
  <c r="J510" i="108" s="1" a="1"/>
  <c r="J510" i="108" s="1"/>
  <c r="E509" i="108"/>
  <c r="K509" i="108" s="1" a="1"/>
  <c r="K509" i="108" s="1"/>
  <c r="O509" i="108" a="1"/>
  <c r="O509" i="108" s="1"/>
  <c r="E508" i="108"/>
  <c r="H508" i="108" s="1" a="1"/>
  <c r="H508" i="108" s="1"/>
  <c r="E527" i="108"/>
  <c r="M527" i="108" s="1" a="1"/>
  <c r="M527" i="108" s="1"/>
  <c r="E507" i="108"/>
  <c r="M507" i="108" s="1" a="1"/>
  <c r="M507" i="108" s="1"/>
  <c r="E506" i="108"/>
  <c r="J506" i="108" a="1"/>
  <c r="J506" i="108" s="1"/>
  <c r="E505" i="108"/>
  <c r="O505" i="108" s="1" a="1"/>
  <c r="O505" i="108" s="1"/>
  <c r="H505" i="108" a="1"/>
  <c r="H505" i="108" s="1"/>
  <c r="E504" i="108"/>
  <c r="O504" i="108" s="1" a="1"/>
  <c r="O504" i="108" s="1"/>
  <c r="E503" i="108"/>
  <c r="O503" i="108" s="1" a="1"/>
  <c r="O503" i="108" s="1"/>
  <c r="E502" i="108"/>
  <c r="J502" i="108" s="1" a="1"/>
  <c r="J502" i="108" s="1"/>
  <c r="E501" i="108"/>
  <c r="L501" i="108" s="1" a="1"/>
  <c r="L501" i="108" s="1"/>
  <c r="N501" i="108" a="1"/>
  <c r="N501" i="108" s="1"/>
  <c r="E500" i="108"/>
  <c r="L500" i="108" s="1" a="1"/>
  <c r="L500" i="108" s="1"/>
  <c r="E499" i="108"/>
  <c r="O499" i="108" s="1" a="1"/>
  <c r="O499" i="108" s="1"/>
  <c r="Y495" i="108"/>
  <c r="E34" i="107" s="1"/>
  <c r="G34" i="107" s="1"/>
  <c r="I34" i="107" s="1"/>
  <c r="X495" i="108"/>
  <c r="E33" i="107" s="1"/>
  <c r="G33" i="107" s="1"/>
  <c r="I33" i="107" s="1"/>
  <c r="W495" i="108"/>
  <c r="E32" i="107" s="1"/>
  <c r="G32" i="107" s="1"/>
  <c r="I32" i="107" s="1"/>
  <c r="V495" i="108"/>
  <c r="E31" i="107" s="1"/>
  <c r="G31" i="107" s="1"/>
  <c r="I31" i="107" s="1"/>
  <c r="U495" i="108"/>
  <c r="E29" i="107" s="1"/>
  <c r="G29" i="107" s="1"/>
  <c r="I29" i="107" s="1"/>
  <c r="T495" i="108"/>
  <c r="E30" i="107" s="1"/>
  <c r="G30" i="107" s="1"/>
  <c r="I30" i="107" s="1"/>
  <c r="O495" i="108"/>
  <c r="N495" i="108"/>
  <c r="M495" i="108"/>
  <c r="L495" i="108"/>
  <c r="K495" i="108"/>
  <c r="J495" i="108"/>
  <c r="I495" i="108"/>
  <c r="H495" i="108"/>
  <c r="Q72" i="108"/>
  <c r="P72" i="108"/>
  <c r="Q71" i="108"/>
  <c r="P71" i="108"/>
  <c r="Q70" i="108"/>
  <c r="P70" i="108"/>
  <c r="Q69" i="108"/>
  <c r="P69" i="108"/>
  <c r="Q68" i="108"/>
  <c r="P68" i="108"/>
  <c r="Q67" i="108"/>
  <c r="P67" i="108"/>
  <c r="Q66" i="108"/>
  <c r="P66" i="108"/>
  <c r="Q65" i="108"/>
  <c r="P65" i="108"/>
  <c r="Q64" i="108"/>
  <c r="P64" i="108"/>
  <c r="Q63" i="108"/>
  <c r="P63" i="108"/>
  <c r="Q62" i="108"/>
  <c r="P62" i="108"/>
  <c r="Q61" i="108"/>
  <c r="P61" i="108"/>
  <c r="Q60" i="108"/>
  <c r="P60" i="108"/>
  <c r="Q59" i="108"/>
  <c r="P59" i="108"/>
  <c r="Q58" i="108"/>
  <c r="P58" i="108"/>
  <c r="Q57" i="108"/>
  <c r="P57" i="108"/>
  <c r="Q56" i="108"/>
  <c r="P56" i="108"/>
  <c r="Q55" i="108"/>
  <c r="P55" i="108"/>
  <c r="Q54" i="108"/>
  <c r="P54" i="108"/>
  <c r="Q53" i="108"/>
  <c r="P53" i="108"/>
  <c r="Q52" i="108"/>
  <c r="P52" i="108"/>
  <c r="Q51" i="108"/>
  <c r="P51" i="108"/>
  <c r="Q50" i="108"/>
  <c r="P50" i="108"/>
  <c r="Q49" i="108"/>
  <c r="P49" i="108"/>
  <c r="Q48" i="108"/>
  <c r="P48" i="108"/>
  <c r="Q47" i="108"/>
  <c r="P47" i="108"/>
  <c r="Q46" i="108"/>
  <c r="P46" i="108"/>
  <c r="Q45" i="108"/>
  <c r="P45" i="108"/>
  <c r="Q43" i="108"/>
  <c r="P43" i="108"/>
  <c r="Q42" i="108"/>
  <c r="P42" i="108"/>
  <c r="Q41" i="108"/>
  <c r="P41" i="108"/>
  <c r="Q40" i="108"/>
  <c r="P40" i="108"/>
  <c r="Q39" i="108"/>
  <c r="P39" i="108"/>
  <c r="Q38" i="108"/>
  <c r="P38" i="108"/>
  <c r="Q37" i="108"/>
  <c r="P37" i="108"/>
  <c r="Q36" i="108"/>
  <c r="P36" i="108"/>
  <c r="Q35" i="108"/>
  <c r="P35" i="108"/>
  <c r="Q34" i="108"/>
  <c r="P34" i="108"/>
  <c r="Q33" i="108"/>
  <c r="P33" i="108"/>
  <c r="Q32" i="108"/>
  <c r="P32" i="108"/>
  <c r="Q31" i="108"/>
  <c r="P31" i="108"/>
  <c r="Q30" i="108"/>
  <c r="R30" i="108" s="1"/>
  <c r="P30" i="108"/>
  <c r="Q29" i="108"/>
  <c r="P29" i="108"/>
  <c r="Q28" i="108"/>
  <c r="P28" i="108"/>
  <c r="Q27" i="108"/>
  <c r="P27" i="108"/>
  <c r="Q26" i="108"/>
  <c r="P26" i="108"/>
  <c r="Q25" i="108"/>
  <c r="P25" i="108"/>
  <c r="Q24" i="108"/>
  <c r="P24" i="108"/>
  <c r="Q23" i="108"/>
  <c r="P23" i="108"/>
  <c r="Q22" i="108"/>
  <c r="P22" i="108"/>
  <c r="Q21" i="108"/>
  <c r="P21" i="108"/>
  <c r="Q20" i="108"/>
  <c r="P20" i="108"/>
  <c r="Q19" i="108"/>
  <c r="P19" i="108"/>
  <c r="Q18" i="108"/>
  <c r="P18" i="108"/>
  <c r="Q17" i="108"/>
  <c r="P17" i="108"/>
  <c r="Q16" i="108"/>
  <c r="P16" i="108"/>
  <c r="Q15" i="108"/>
  <c r="P15" i="108"/>
  <c r="Q14" i="108"/>
  <c r="P14" i="108"/>
  <c r="Q13" i="108"/>
  <c r="P13" i="108"/>
  <c r="Q12" i="108"/>
  <c r="P12" i="108"/>
  <c r="Q11" i="108"/>
  <c r="P11" i="108"/>
  <c r="Q10" i="108"/>
  <c r="P10" i="108"/>
  <c r="Q9" i="108"/>
  <c r="P9" i="108"/>
  <c r="I52" i="107"/>
  <c r="F5" i="106" s="1"/>
  <c r="G27" i="107"/>
  <c r="I27" i="107"/>
  <c r="E8" i="107"/>
  <c r="I520" i="158" a="1"/>
  <c r="I520" i="158" s="1"/>
  <c r="I505" i="160" a="1"/>
  <c r="I505" i="160" s="1"/>
  <c r="K506" i="164" a="1"/>
  <c r="K506" i="164" s="1"/>
  <c r="N508" i="164" a="1"/>
  <c r="N508" i="164" s="1"/>
  <c r="O508" i="164" a="1"/>
  <c r="O508" i="164" s="1"/>
  <c r="M523" i="168" a="1"/>
  <c r="M523" i="168" s="1"/>
  <c r="K523" i="168" a="1"/>
  <c r="K523" i="168" s="1"/>
  <c r="I523" i="168" a="1"/>
  <c r="I523" i="168" s="1"/>
  <c r="G523" i="168" a="1"/>
  <c r="G523" i="168" s="1"/>
  <c r="L523" i="168" a="1"/>
  <c r="L523" i="168" s="1"/>
  <c r="F523" i="168" a="1"/>
  <c r="F523" i="168" s="1"/>
  <c r="H523" i="168" a="1"/>
  <c r="H523" i="168" s="1"/>
  <c r="J523" i="168" a="1"/>
  <c r="J523" i="168" s="1"/>
  <c r="L530" i="168" a="1"/>
  <c r="L530" i="168" s="1"/>
  <c r="J530" i="168" a="1"/>
  <c r="J530" i="168" s="1"/>
  <c r="H530" i="168" a="1"/>
  <c r="H530" i="168" s="1"/>
  <c r="F530" i="168" a="1"/>
  <c r="F530" i="168" s="1"/>
  <c r="M530" i="168" a="1"/>
  <c r="M530" i="168" s="1"/>
  <c r="K530" i="168" a="1"/>
  <c r="K530" i="168" s="1"/>
  <c r="G530" i="168" a="1"/>
  <c r="G530" i="168" s="1"/>
  <c r="M529" i="170" a="1"/>
  <c r="M529" i="170"/>
  <c r="J529" i="170" a="1"/>
  <c r="J529" i="170"/>
  <c r="H529" i="170" a="1"/>
  <c r="H529" i="170"/>
  <c r="K529" i="170" a="1"/>
  <c r="K529" i="170"/>
  <c r="G529" i="170" a="1"/>
  <c r="G529" i="170"/>
  <c r="F529" i="170" a="1"/>
  <c r="F529" i="170"/>
  <c r="P510" i="174" a="1"/>
  <c r="P510" i="174"/>
  <c r="P506" i="174" a="1"/>
  <c r="P506" i="174"/>
  <c r="N10" i="173"/>
  <c r="P511" i="174" a="1"/>
  <c r="P511" i="174"/>
  <c r="P507" i="174" a="1"/>
  <c r="P507" i="174"/>
  <c r="N11" i="173"/>
  <c r="P508" i="174" a="1"/>
  <c r="P508" i="174"/>
  <c r="N12" i="173"/>
  <c r="P509" i="174" a="1"/>
  <c r="P509" i="174"/>
  <c r="N13" i="173"/>
  <c r="P505" i="174" a="1"/>
  <c r="P505" i="174"/>
  <c r="N9" i="173"/>
  <c r="P504" i="174" a="1"/>
  <c r="P504" i="174"/>
  <c r="N8" i="173"/>
  <c r="P503" i="174" a="1"/>
  <c r="P503" i="174"/>
  <c r="N7" i="173"/>
  <c r="P502" i="174" a="1"/>
  <c r="P502" i="174"/>
  <c r="N6" i="173"/>
  <c r="P501" i="174" a="1"/>
  <c r="P501" i="174"/>
  <c r="N5" i="173"/>
  <c r="P500" i="174" a="1"/>
  <c r="P500" i="174"/>
  <c r="N4" i="173"/>
  <c r="P499" i="174" a="1"/>
  <c r="P499" i="174"/>
  <c r="M519" i="174" a="1"/>
  <c r="M519" i="174"/>
  <c r="K519" i="174" a="1"/>
  <c r="K519" i="174"/>
  <c r="I519" i="174" a="1"/>
  <c r="I519" i="174"/>
  <c r="G519" i="174" a="1"/>
  <c r="G519" i="174"/>
  <c r="J519" i="174" a="1"/>
  <c r="J519" i="174"/>
  <c r="H519" i="174" a="1"/>
  <c r="H519" i="174"/>
  <c r="F519" i="174" a="1"/>
  <c r="F519" i="174"/>
  <c r="L519" i="174" a="1"/>
  <c r="L519" i="174"/>
  <c r="L531" i="174"/>
  <c r="M521" i="174" a="1"/>
  <c r="M521" i="174"/>
  <c r="K521" i="174" a="1"/>
  <c r="K521" i="174"/>
  <c r="I521" i="174" a="1"/>
  <c r="I521" i="174"/>
  <c r="G521" i="174" a="1"/>
  <c r="G521" i="174"/>
  <c r="F521" i="174" a="1"/>
  <c r="F521" i="174"/>
  <c r="L521" i="174" a="1"/>
  <c r="L521" i="174"/>
  <c r="J521" i="174" a="1"/>
  <c r="J521" i="174"/>
  <c r="H521" i="174" a="1"/>
  <c r="H521" i="174"/>
  <c r="I499" i="156" a="1"/>
  <c r="I499" i="156" s="1"/>
  <c r="I500" i="156" a="1"/>
  <c r="I500" i="156" s="1"/>
  <c r="I504" i="156" a="1"/>
  <c r="I504" i="156" s="1"/>
  <c r="K504" i="156" a="1"/>
  <c r="K504" i="156" s="1"/>
  <c r="M504" i="156" a="1"/>
  <c r="M504" i="156" s="1"/>
  <c r="O504" i="156" a="1"/>
  <c r="O504" i="156" s="1"/>
  <c r="K505" i="156" a="1"/>
  <c r="K505" i="156" s="1"/>
  <c r="I506" i="156" a="1"/>
  <c r="I506" i="156" s="1"/>
  <c r="K506" i="156" a="1"/>
  <c r="K506" i="156" s="1"/>
  <c r="M506" i="156" a="1"/>
  <c r="M506" i="156" s="1"/>
  <c r="O506" i="156" a="1"/>
  <c r="O506" i="156" s="1"/>
  <c r="I509" i="156" a="1"/>
  <c r="I509" i="156" s="1"/>
  <c r="K509" i="156" a="1"/>
  <c r="K509" i="156" s="1"/>
  <c r="I510" i="156" a="1"/>
  <c r="I510" i="156" s="1"/>
  <c r="F527" i="158"/>
  <c r="I527" i="158" s="1" a="1"/>
  <c r="I527" i="158" s="1"/>
  <c r="O504" i="160" a="1"/>
  <c r="O504" i="160" s="1"/>
  <c r="H504" i="160" a="1"/>
  <c r="H504" i="160" s="1"/>
  <c r="I530" i="160" a="1"/>
  <c r="I530" i="160" s="1"/>
  <c r="L505" i="164" a="1"/>
  <c r="L505" i="164" s="1"/>
  <c r="I505" i="164" a="1"/>
  <c r="I505" i="164" s="1"/>
  <c r="K505" i="164" a="1"/>
  <c r="K505" i="164" s="1"/>
  <c r="O505" i="164" a="1"/>
  <c r="O505" i="164" s="1"/>
  <c r="I508" i="164" a="1"/>
  <c r="I508" i="164" s="1"/>
  <c r="E525" i="164"/>
  <c r="N525" i="164" s="1" a="1"/>
  <c r="N525" i="164" s="1"/>
  <c r="M506" i="168" a="1"/>
  <c r="M506" i="168" s="1"/>
  <c r="K506" i="168" a="1"/>
  <c r="K506" i="168" s="1"/>
  <c r="I506" i="168" a="1"/>
  <c r="I506" i="168" s="1"/>
  <c r="G506" i="168" a="1"/>
  <c r="G506" i="168" s="1"/>
  <c r="J506" i="168" a="1"/>
  <c r="J506" i="168" s="1"/>
  <c r="L506" i="168" a="1"/>
  <c r="L506" i="168" s="1"/>
  <c r="F506" i="168" a="1"/>
  <c r="F506" i="168" s="1"/>
  <c r="L526" i="168" a="1"/>
  <c r="L526" i="168" s="1"/>
  <c r="J526" i="168" a="1"/>
  <c r="J526" i="168" s="1"/>
  <c r="H526" i="168" a="1"/>
  <c r="H526" i="168" s="1"/>
  <c r="F526" i="168" a="1"/>
  <c r="F526" i="168" s="1"/>
  <c r="I526" i="168" a="1"/>
  <c r="I526" i="168" s="1"/>
  <c r="K526" i="168" a="1"/>
  <c r="K526" i="168" s="1"/>
  <c r="I530" i="168" a="1"/>
  <c r="I530" i="168" s="1"/>
  <c r="I529" i="170" a="1"/>
  <c r="I529" i="170"/>
  <c r="L496" i="158" a="1"/>
  <c r="L496" i="158" s="1"/>
  <c r="N496" i="158" a="1"/>
  <c r="N496" i="158" s="1"/>
  <c r="J501" i="158" a="1"/>
  <c r="J501" i="158" s="1"/>
  <c r="L501" i="158" a="1"/>
  <c r="L501" i="158" s="1"/>
  <c r="N501" i="158" a="1"/>
  <c r="N501" i="158" s="1"/>
  <c r="L502" i="158" a="1"/>
  <c r="L502" i="158" s="1"/>
  <c r="J506" i="158" a="1"/>
  <c r="J506" i="158" s="1"/>
  <c r="L506" i="158" a="1"/>
  <c r="L506" i="158" s="1"/>
  <c r="N506" i="158" a="1"/>
  <c r="N506" i="158" s="1"/>
  <c r="L507" i="158" a="1"/>
  <c r="L507" i="158" s="1"/>
  <c r="N507" i="158" a="1"/>
  <c r="N507" i="158" s="1"/>
  <c r="J506" i="160" a="1"/>
  <c r="J506" i="160" s="1"/>
  <c r="J508" i="160" a="1"/>
  <c r="J508" i="160" s="1"/>
  <c r="M509" i="160" a="1"/>
  <c r="M509" i="160" s="1"/>
  <c r="K509" i="160" a="1"/>
  <c r="K509" i="160" s="1"/>
  <c r="N504" i="164" a="1"/>
  <c r="N504" i="164" s="1"/>
  <c r="L504" i="164" a="1"/>
  <c r="L504" i="164" s="1"/>
  <c r="J504" i="164" a="1"/>
  <c r="J504" i="164" s="1"/>
  <c r="O504" i="164" a="1"/>
  <c r="O504" i="164" s="1"/>
  <c r="M508" i="164" a="1"/>
  <c r="M508" i="164" s="1"/>
  <c r="M499" i="168" a="1"/>
  <c r="M499" i="168" s="1"/>
  <c r="K499" i="168" a="1"/>
  <c r="K499" i="168" s="1"/>
  <c r="I499" i="168" a="1"/>
  <c r="I499" i="168" s="1"/>
  <c r="G499" i="168" a="1"/>
  <c r="G499" i="168" s="1"/>
  <c r="C518" i="168"/>
  <c r="J499" i="168" a="1"/>
  <c r="J499" i="168" s="1"/>
  <c r="L499" i="168" a="1"/>
  <c r="L499" i="168" s="1"/>
  <c r="H506" i="168" a="1"/>
  <c r="H506" i="168" s="1"/>
  <c r="C525" i="168"/>
  <c r="G526" i="168" a="1"/>
  <c r="G526" i="168" s="1"/>
  <c r="P206" i="170"/>
  <c r="P462" i="170"/>
  <c r="C530" i="170"/>
  <c r="P511" i="170" a="1"/>
  <c r="P511" i="170"/>
  <c r="L511" i="170" a="1"/>
  <c r="L511" i="170"/>
  <c r="G511" i="170" a="1"/>
  <c r="G511" i="170"/>
  <c r="H511" i="170" a="1"/>
  <c r="H511" i="170"/>
  <c r="K511" i="170" a="1"/>
  <c r="K511" i="170"/>
  <c r="J511" i="170" a="1"/>
  <c r="J511" i="170"/>
  <c r="F511" i="170" a="1"/>
  <c r="F511" i="170"/>
  <c r="I525" i="170" a="1"/>
  <c r="I525" i="170"/>
  <c r="F525" i="170" a="1"/>
  <c r="F525" i="170"/>
  <c r="L525" i="170" a="1"/>
  <c r="L525" i="170"/>
  <c r="H525" i="170" a="1"/>
  <c r="H525" i="170"/>
  <c r="K525" i="170" a="1"/>
  <c r="K525" i="170"/>
  <c r="J525" i="170" a="1"/>
  <c r="J525" i="170"/>
  <c r="G525" i="170" a="1"/>
  <c r="G525" i="170"/>
  <c r="L529" i="170" a="1"/>
  <c r="L529" i="170"/>
  <c r="P83" i="172"/>
  <c r="P339" i="172"/>
  <c r="L521" i="172" a="1"/>
  <c r="L521" i="172"/>
  <c r="J521" i="172" a="1"/>
  <c r="J521" i="172"/>
  <c r="H521" i="172" a="1"/>
  <c r="H521" i="172"/>
  <c r="F521" i="172" a="1"/>
  <c r="F521" i="172"/>
  <c r="I521" i="172" a="1"/>
  <c r="I521" i="172"/>
  <c r="M521" i="172" a="1"/>
  <c r="M521" i="172"/>
  <c r="G521" i="172" a="1"/>
  <c r="G521" i="172"/>
  <c r="K521" i="172" a="1"/>
  <c r="K521" i="172"/>
  <c r="L508" i="172" a="1"/>
  <c r="L508" i="172"/>
  <c r="J508" i="172" a="1"/>
  <c r="J508" i="172"/>
  <c r="H508" i="172" a="1"/>
  <c r="H508" i="172"/>
  <c r="F508" i="172" a="1"/>
  <c r="F508" i="172"/>
  <c r="C527" i="172"/>
  <c r="P508" i="172" a="1"/>
  <c r="P508" i="172"/>
  <c r="N12" i="171"/>
  <c r="I508" i="172" a="1"/>
  <c r="I508" i="172"/>
  <c r="G508" i="172" a="1"/>
  <c r="G508" i="172"/>
  <c r="M508" i="172" a="1"/>
  <c r="M508" i="172"/>
  <c r="O500" i="160" a="1"/>
  <c r="O500" i="160" s="1"/>
  <c r="M500" i="160" a="1"/>
  <c r="M500" i="160" s="1"/>
  <c r="I506" i="160" a="1"/>
  <c r="I506" i="160" s="1"/>
  <c r="L506" i="160" a="1"/>
  <c r="L506" i="160" s="1"/>
  <c r="N506" i="160" a="1"/>
  <c r="N506" i="160" s="1"/>
  <c r="O508" i="160" a="1"/>
  <c r="O508" i="160" s="1"/>
  <c r="M508" i="160" a="1"/>
  <c r="M508" i="160" s="1"/>
  <c r="K508" i="160" a="1"/>
  <c r="K508" i="160" s="1"/>
  <c r="H530" i="160" a="1"/>
  <c r="H530" i="160" s="1"/>
  <c r="O530" i="160" a="1"/>
  <c r="O530" i="160" s="1"/>
  <c r="K530" i="160" a="1"/>
  <c r="K530" i="160" s="1"/>
  <c r="O501" i="164" a="1"/>
  <c r="O501" i="164" s="1"/>
  <c r="L509" i="164" a="1"/>
  <c r="L509" i="164" s="1"/>
  <c r="M502" i="168" a="1"/>
  <c r="M502" i="168" s="1"/>
  <c r="K502" i="168" a="1"/>
  <c r="K502" i="168" s="1"/>
  <c r="I502" i="168" a="1"/>
  <c r="I502" i="168" s="1"/>
  <c r="G502" i="168" a="1"/>
  <c r="G502" i="168" s="1"/>
  <c r="J502" i="168" a="1"/>
  <c r="J502" i="168" s="1"/>
  <c r="C521" i="168"/>
  <c r="L502" i="168" a="1"/>
  <c r="L502" i="168" s="1"/>
  <c r="F502" i="168" a="1"/>
  <c r="F502" i="168" s="1"/>
  <c r="M510" i="168" a="1"/>
  <c r="M510" i="168" s="1"/>
  <c r="K510" i="168" a="1"/>
  <c r="K510" i="168" s="1"/>
  <c r="I510" i="168" a="1"/>
  <c r="I510" i="168" s="1"/>
  <c r="G510" i="168" a="1"/>
  <c r="G510" i="168" s="1"/>
  <c r="J510" i="168" a="1"/>
  <c r="J510" i="168" s="1"/>
  <c r="C529" i="168"/>
  <c r="L510" i="168" a="1"/>
  <c r="L510" i="168" s="1"/>
  <c r="F510" i="168" a="1"/>
  <c r="F510" i="168" s="1"/>
  <c r="L522" i="168" a="1"/>
  <c r="L522" i="168" s="1"/>
  <c r="J522" i="168" a="1"/>
  <c r="J522" i="168" s="1"/>
  <c r="H522" i="168" a="1"/>
  <c r="H522" i="168"/>
  <c r="F522" i="168" a="1"/>
  <c r="F522" i="168" s="1"/>
  <c r="M522" i="168" a="1"/>
  <c r="M522" i="168" s="1"/>
  <c r="G522" i="168" a="1"/>
  <c r="G522" i="168" s="1"/>
  <c r="I522" i="168" a="1"/>
  <c r="I522" i="168" s="1"/>
  <c r="L528" i="168" a="1"/>
  <c r="L528" i="168" s="1"/>
  <c r="J528" i="168" a="1"/>
  <c r="J528" i="168" s="1"/>
  <c r="H528" i="168" a="1"/>
  <c r="H528" i="168" s="1"/>
  <c r="F528" i="168" a="1"/>
  <c r="F528" i="168" s="1"/>
  <c r="G528" i="168" a="1"/>
  <c r="G528" i="168" s="1"/>
  <c r="K528" i="168" a="1"/>
  <c r="K528" i="168" s="1"/>
  <c r="P14" i="170"/>
  <c r="P270" i="170"/>
  <c r="C522" i="170"/>
  <c r="P503" i="170" a="1"/>
  <c r="P503" i="170"/>
  <c r="N7" i="169"/>
  <c r="L503" i="170" a="1"/>
  <c r="L503" i="170"/>
  <c r="G503" i="170" a="1"/>
  <c r="G503" i="170"/>
  <c r="H503" i="170" a="1"/>
  <c r="H503" i="170"/>
  <c r="K503" i="170" a="1"/>
  <c r="K503" i="170"/>
  <c r="J503" i="170" a="1"/>
  <c r="J503" i="170"/>
  <c r="F503" i="170" a="1"/>
  <c r="F503" i="170"/>
  <c r="N503" i="170"/>
  <c r="L527" i="170" a="1"/>
  <c r="L527" i="170"/>
  <c r="G527" i="170" a="1"/>
  <c r="G527" i="170"/>
  <c r="H527" i="170" a="1"/>
  <c r="H527" i="170"/>
  <c r="K527" i="170" a="1"/>
  <c r="K527" i="170"/>
  <c r="J527" i="170" a="1"/>
  <c r="J527" i="170"/>
  <c r="F527" i="170" a="1"/>
  <c r="F527" i="170"/>
  <c r="P147" i="172"/>
  <c r="P403" i="172"/>
  <c r="L501" i="172" a="1"/>
  <c r="L501" i="172"/>
  <c r="J501" i="172" a="1"/>
  <c r="J501" i="172"/>
  <c r="H501" i="172" a="1"/>
  <c r="H501" i="172"/>
  <c r="F501" i="172" a="1"/>
  <c r="F501" i="172"/>
  <c r="G501" i="172" a="1"/>
  <c r="G501" i="172"/>
  <c r="G512" i="172"/>
  <c r="E22" i="171"/>
  <c r="C520" i="172"/>
  <c r="P501" i="172" a="1"/>
  <c r="P501" i="172"/>
  <c r="N5" i="171"/>
  <c r="K501" i="172" a="1"/>
  <c r="K501" i="172"/>
  <c r="O499" i="160" a="1"/>
  <c r="O499" i="160" s="1"/>
  <c r="M499" i="160" a="1"/>
  <c r="M499" i="160" s="1"/>
  <c r="O503" i="160" a="1"/>
  <c r="O503" i="160" s="1"/>
  <c r="I503" i="160" a="1"/>
  <c r="I503" i="160" s="1"/>
  <c r="J503" i="160" a="1"/>
  <c r="J503" i="160" s="1"/>
  <c r="O511" i="160" a="1"/>
  <c r="O511" i="160" s="1"/>
  <c r="M511" i="160" a="1"/>
  <c r="M511" i="160" s="1"/>
  <c r="K511" i="160" a="1"/>
  <c r="K511" i="160" s="1"/>
  <c r="I511" i="160" a="1"/>
  <c r="I511" i="160" s="1"/>
  <c r="J511" i="160" a="1"/>
  <c r="J511" i="160" s="1"/>
  <c r="M501" i="168" a="1"/>
  <c r="M501" i="168" s="1"/>
  <c r="K501" i="168" a="1"/>
  <c r="K501" i="168" s="1"/>
  <c r="I501" i="168" a="1"/>
  <c r="I501" i="168" s="1"/>
  <c r="G501" i="168" a="1"/>
  <c r="G501" i="168" s="1"/>
  <c r="H501" i="168" a="1"/>
  <c r="H501" i="168" s="1"/>
  <c r="L503" i="168" a="1"/>
  <c r="L503" i="168" s="1"/>
  <c r="J504" i="168" a="1"/>
  <c r="J504" i="168" s="1"/>
  <c r="M505" i="168" a="1"/>
  <c r="M505" i="168" s="1"/>
  <c r="K505" i="168" a="1"/>
  <c r="K505" i="168" s="1"/>
  <c r="I505" i="168" a="1"/>
  <c r="I505" i="168" s="1"/>
  <c r="G505" i="168" a="1"/>
  <c r="G505" i="168" s="1"/>
  <c r="H505" i="168" a="1"/>
  <c r="H505" i="168" s="1"/>
  <c r="L507" i="168" a="1"/>
  <c r="L507" i="168" s="1"/>
  <c r="M509" i="168" a="1"/>
  <c r="M509" i="168" s="1"/>
  <c r="K509" i="168" a="1"/>
  <c r="K509" i="168" s="1"/>
  <c r="I509" i="168" a="1"/>
  <c r="I509" i="168" s="1"/>
  <c r="G509" i="168" a="1"/>
  <c r="G509" i="168" s="1"/>
  <c r="H509" i="168" a="1"/>
  <c r="H509" i="168" s="1"/>
  <c r="L511" i="168" a="1"/>
  <c r="L511" i="168" s="1"/>
  <c r="L519" i="168" a="1"/>
  <c r="L519" i="168" s="1"/>
  <c r="C520" i="168"/>
  <c r="G524" i="168" a="1"/>
  <c r="G524" i="168" s="1"/>
  <c r="P5" i="170"/>
  <c r="P10" i="170"/>
  <c r="P33" i="170"/>
  <c r="P69" i="170"/>
  <c r="P74" i="170"/>
  <c r="P97" i="170"/>
  <c r="P133" i="170"/>
  <c r="P138" i="170"/>
  <c r="P161" i="170"/>
  <c r="P197" i="170"/>
  <c r="P202" i="170"/>
  <c r="P225" i="170"/>
  <c r="P261" i="170"/>
  <c r="P266" i="170"/>
  <c r="P289" i="170"/>
  <c r="P325" i="170"/>
  <c r="P330" i="170"/>
  <c r="P353" i="170"/>
  <c r="P389" i="170"/>
  <c r="P394" i="170"/>
  <c r="P417" i="170"/>
  <c r="P453" i="170"/>
  <c r="P458" i="170"/>
  <c r="P481" i="170"/>
  <c r="P500" i="170" a="1"/>
  <c r="P500" i="170"/>
  <c r="N4" i="169"/>
  <c r="M500" i="170" a="1"/>
  <c r="M500" i="170"/>
  <c r="J500" i="170" a="1"/>
  <c r="J500" i="170"/>
  <c r="J512" i="170"/>
  <c r="I500" i="170" a="1"/>
  <c r="I500" i="170"/>
  <c r="N500" i="170"/>
  <c r="L500" i="170" a="1"/>
  <c r="L500" i="170"/>
  <c r="P502" i="170" a="1"/>
  <c r="P502" i="170"/>
  <c r="N6" i="169"/>
  <c r="I502" i="170" a="1"/>
  <c r="I502" i="170"/>
  <c r="F502" i="170" a="1"/>
  <c r="F502" i="170"/>
  <c r="F512" i="170"/>
  <c r="M502" i="170" a="1"/>
  <c r="M502" i="170"/>
  <c r="G504" i="170" a="1"/>
  <c r="G504" i="170"/>
  <c r="N504" i="170"/>
  <c r="K504" i="170" a="1"/>
  <c r="K504" i="170"/>
  <c r="K506" i="170" a="1"/>
  <c r="K506" i="170"/>
  <c r="P508" i="170" a="1"/>
  <c r="P508" i="170"/>
  <c r="N12" i="169"/>
  <c r="M508" i="170" a="1"/>
  <c r="M508" i="170"/>
  <c r="J508" i="170" a="1"/>
  <c r="J508" i="170"/>
  <c r="I508" i="170" a="1"/>
  <c r="I508" i="170"/>
  <c r="N508" i="170"/>
  <c r="L508" i="170" a="1"/>
  <c r="L508" i="170"/>
  <c r="P510" i="170" a="1"/>
  <c r="P510" i="170"/>
  <c r="I510" i="170" a="1"/>
  <c r="I510" i="170"/>
  <c r="F510" i="170" a="1"/>
  <c r="F510" i="170"/>
  <c r="M510" i="170" a="1"/>
  <c r="M510" i="170"/>
  <c r="K519" i="170" a="1"/>
  <c r="K519" i="170"/>
  <c r="G521" i="170" a="1"/>
  <c r="G521" i="170"/>
  <c r="N521" i="170"/>
  <c r="K521" i="170" a="1"/>
  <c r="K521" i="170"/>
  <c r="P10" i="172"/>
  <c r="P15" i="172"/>
  <c r="P38" i="172"/>
  <c r="P74" i="172"/>
  <c r="P79" i="172"/>
  <c r="P102" i="172"/>
  <c r="P138" i="172"/>
  <c r="P143" i="172"/>
  <c r="P166" i="172"/>
  <c r="P202" i="172"/>
  <c r="P207" i="172"/>
  <c r="P230" i="172"/>
  <c r="P266" i="172"/>
  <c r="P271" i="172"/>
  <c r="P294" i="172"/>
  <c r="P330" i="172"/>
  <c r="P335" i="172"/>
  <c r="P358" i="172"/>
  <c r="P394" i="172"/>
  <c r="P399" i="172"/>
  <c r="P422" i="172"/>
  <c r="P458" i="172"/>
  <c r="P463" i="172"/>
  <c r="P486" i="172"/>
  <c r="L500" i="172" a="1"/>
  <c r="L500" i="172"/>
  <c r="J500" i="172" a="1"/>
  <c r="J500" i="172"/>
  <c r="H500" i="172" a="1"/>
  <c r="H500" i="172"/>
  <c r="F500" i="172" a="1"/>
  <c r="F500" i="172"/>
  <c r="C519" i="172"/>
  <c r="P500" i="172" a="1"/>
  <c r="P500" i="172"/>
  <c r="N4" i="171"/>
  <c r="I500" i="172" a="1"/>
  <c r="I500" i="172"/>
  <c r="I512" i="172"/>
  <c r="M500" i="172" a="1"/>
  <c r="M500" i="172"/>
  <c r="G502" i="172" a="1"/>
  <c r="G502" i="172"/>
  <c r="K502" i="172" a="1"/>
  <c r="K502" i="172"/>
  <c r="P502" i="172" a="1"/>
  <c r="P502" i="172"/>
  <c r="N6" i="171"/>
  <c r="L506" i="172" a="1"/>
  <c r="L506" i="172"/>
  <c r="J506" i="172" a="1"/>
  <c r="J506" i="172"/>
  <c r="H506" i="172" a="1"/>
  <c r="H506" i="172"/>
  <c r="F506" i="172" a="1"/>
  <c r="F506" i="172"/>
  <c r="N506" i="172"/>
  <c r="M506" i="172" a="1"/>
  <c r="M506" i="172"/>
  <c r="C525" i="172"/>
  <c r="I506" i="172" a="1"/>
  <c r="I506" i="172"/>
  <c r="L529" i="172" a="1"/>
  <c r="L529" i="172"/>
  <c r="J529" i="172" a="1"/>
  <c r="J529" i="172"/>
  <c r="H529" i="172" a="1"/>
  <c r="H529" i="172"/>
  <c r="F529" i="172" a="1"/>
  <c r="F529" i="172"/>
  <c r="I529" i="172" a="1"/>
  <c r="I529" i="172"/>
  <c r="M529" i="172" a="1"/>
  <c r="M529" i="172"/>
  <c r="G529" i="172" a="1"/>
  <c r="G529" i="172"/>
  <c r="P52" i="174"/>
  <c r="P116" i="174"/>
  <c r="P180" i="174"/>
  <c r="P244" i="174"/>
  <c r="P308" i="174"/>
  <c r="P372" i="174"/>
  <c r="P436" i="174"/>
  <c r="N503" i="174"/>
  <c r="M500" i="168" a="1"/>
  <c r="M500" i="168" s="1"/>
  <c r="K500" i="168" a="1"/>
  <c r="K500" i="168" s="1"/>
  <c r="I500" i="168" a="1"/>
  <c r="I500" i="168" s="1"/>
  <c r="G500" i="168" a="1"/>
  <c r="G500" i="168" s="1"/>
  <c r="H500" i="168" a="1"/>
  <c r="H500" i="168" s="1"/>
  <c r="M504" i="168" a="1"/>
  <c r="M504" i="168" s="1"/>
  <c r="K504" i="168" a="1"/>
  <c r="K504" i="168" s="1"/>
  <c r="I504" i="168" a="1"/>
  <c r="I504" i="168" s="1"/>
  <c r="G504" i="168" a="1"/>
  <c r="G504" i="168" s="1"/>
  <c r="H504" i="168" a="1"/>
  <c r="H504" i="168" s="1"/>
  <c r="J507" i="168" a="1"/>
  <c r="J507" i="168" s="1"/>
  <c r="M508" i="168" a="1"/>
  <c r="M508" i="168" s="1"/>
  <c r="K508" i="168" a="1"/>
  <c r="K508" i="168" s="1"/>
  <c r="I508" i="168" a="1"/>
  <c r="I508" i="168" s="1"/>
  <c r="G508" i="168" a="1"/>
  <c r="G508" i="168" s="1"/>
  <c r="C527" i="168"/>
  <c r="H508" i="168" a="1"/>
  <c r="H508" i="168" s="1"/>
  <c r="P21" i="170"/>
  <c r="P26" i="170"/>
  <c r="P49" i="170"/>
  <c r="P85" i="170"/>
  <c r="P90" i="170"/>
  <c r="P113" i="170"/>
  <c r="P149" i="170"/>
  <c r="P154" i="170"/>
  <c r="P177" i="170"/>
  <c r="P213" i="170"/>
  <c r="P218" i="170"/>
  <c r="P241" i="170"/>
  <c r="P277" i="170"/>
  <c r="P282" i="170"/>
  <c r="P305" i="170"/>
  <c r="P341" i="170"/>
  <c r="P346" i="170"/>
  <c r="P369" i="170"/>
  <c r="P405" i="170"/>
  <c r="P410" i="170"/>
  <c r="P433" i="170"/>
  <c r="P469" i="170"/>
  <c r="P474" i="170"/>
  <c r="C518" i="170"/>
  <c r="P499" i="170" a="1"/>
  <c r="P499" i="170"/>
  <c r="L499" i="170" a="1"/>
  <c r="L499" i="170"/>
  <c r="G499" i="170" a="1"/>
  <c r="G499" i="170"/>
  <c r="I499" i="170" a="1"/>
  <c r="I499" i="170"/>
  <c r="M499" i="170" a="1"/>
  <c r="M499" i="170"/>
  <c r="H506" i="170" a="1"/>
  <c r="H506" i="170"/>
  <c r="C526" i="170"/>
  <c r="P507" i="170" a="1"/>
  <c r="P507" i="170"/>
  <c r="N11" i="169"/>
  <c r="L507" i="170" a="1"/>
  <c r="L507" i="170"/>
  <c r="G507" i="170" a="1"/>
  <c r="G507" i="170"/>
  <c r="N507" i="170"/>
  <c r="I507" i="170" a="1"/>
  <c r="I507" i="170"/>
  <c r="M507" i="170" a="1"/>
  <c r="M507" i="170"/>
  <c r="P26" i="172"/>
  <c r="P31" i="172"/>
  <c r="P54" i="172"/>
  <c r="P90" i="172"/>
  <c r="P95" i="172"/>
  <c r="P118" i="172"/>
  <c r="P154" i="172"/>
  <c r="P159" i="172"/>
  <c r="P182" i="172"/>
  <c r="P218" i="172"/>
  <c r="P223" i="172"/>
  <c r="P246" i="172"/>
  <c r="P282" i="172"/>
  <c r="P287" i="172"/>
  <c r="P310" i="172"/>
  <c r="P346" i="172"/>
  <c r="P351" i="172"/>
  <c r="P374" i="172"/>
  <c r="P410" i="172"/>
  <c r="P415" i="172"/>
  <c r="P438" i="172"/>
  <c r="P474" i="172"/>
  <c r="P479" i="172"/>
  <c r="L505" i="172" a="1"/>
  <c r="L505" i="172"/>
  <c r="J505" i="172" a="1"/>
  <c r="J505" i="172"/>
  <c r="H505" i="172" a="1"/>
  <c r="H505" i="172"/>
  <c r="F505" i="172" a="1"/>
  <c r="F505" i="172"/>
  <c r="G505" i="172" a="1"/>
  <c r="G505" i="172"/>
  <c r="I505" i="172" a="1"/>
  <c r="I505" i="172"/>
  <c r="M505" i="172" a="1"/>
  <c r="M505" i="172"/>
  <c r="I509" i="172" a="1"/>
  <c r="I509" i="172"/>
  <c r="E23" i="173"/>
  <c r="G23" i="173"/>
  <c r="I23" i="173"/>
  <c r="E24" i="173"/>
  <c r="G24" i="173"/>
  <c r="I24" i="173"/>
  <c r="G22" i="173"/>
  <c r="I22" i="173"/>
  <c r="E25" i="173"/>
  <c r="G25" i="173"/>
  <c r="I25" i="173"/>
  <c r="P36" i="174"/>
  <c r="P100" i="174"/>
  <c r="P164" i="174"/>
  <c r="P228" i="174"/>
  <c r="P292" i="174"/>
  <c r="P356" i="174"/>
  <c r="P420" i="174"/>
  <c r="P484" i="174"/>
  <c r="N500" i="174"/>
  <c r="N501" i="174"/>
  <c r="N502" i="174"/>
  <c r="M503" i="168" a="1"/>
  <c r="M503" i="168" s="1"/>
  <c r="K503" i="168" a="1"/>
  <c r="K503" i="168" s="1"/>
  <c r="I503" i="168" a="1"/>
  <c r="I503" i="168" s="1"/>
  <c r="G503" i="168" a="1"/>
  <c r="G503" i="168" s="1"/>
  <c r="H503" i="168" a="1"/>
  <c r="H503" i="168" s="1"/>
  <c r="M507" i="168" a="1"/>
  <c r="M507" i="168" s="1"/>
  <c r="K507" i="168" a="1"/>
  <c r="K507" i="168" s="1"/>
  <c r="I507" i="168" a="1"/>
  <c r="I507" i="168" s="1"/>
  <c r="G507" i="168" a="1"/>
  <c r="G507" i="168" s="1"/>
  <c r="H507" i="168" a="1"/>
  <c r="H507" i="168" s="1"/>
  <c r="M511" i="168" a="1"/>
  <c r="M511" i="168" s="1"/>
  <c r="K511" i="168" a="1"/>
  <c r="K511" i="168" s="1"/>
  <c r="I511" i="168" a="1"/>
  <c r="I511" i="168" s="1"/>
  <c r="G511" i="168" a="1"/>
  <c r="G511" i="168" s="1"/>
  <c r="H511" i="168" a="1"/>
  <c r="H511" i="168" s="1"/>
  <c r="M519" i="168" a="1"/>
  <c r="M519" i="168" s="1"/>
  <c r="K519" i="168" a="1"/>
  <c r="K519" i="168" s="1"/>
  <c r="I519" i="168" a="1"/>
  <c r="I519" i="168" s="1"/>
  <c r="G519" i="168" a="1"/>
  <c r="G519" i="168" s="1"/>
  <c r="H519" i="168" a="1"/>
  <c r="H519" i="168" s="1"/>
  <c r="L524" i="168" a="1"/>
  <c r="L524" i="168" s="1"/>
  <c r="J524" i="168" a="1"/>
  <c r="J524" i="168" s="1"/>
  <c r="H524" i="168" a="1"/>
  <c r="H524" i="168" s="1"/>
  <c r="F524" i="168" a="1"/>
  <c r="F524" i="168" s="1"/>
  <c r="K524" i="168" a="1"/>
  <c r="K524" i="168" s="1"/>
  <c r="P37" i="170"/>
  <c r="P42" i="170"/>
  <c r="P65" i="170"/>
  <c r="P101" i="170"/>
  <c r="P106" i="170"/>
  <c r="P129" i="170"/>
  <c r="P165" i="170"/>
  <c r="P170" i="170"/>
  <c r="P193" i="170"/>
  <c r="P229" i="170"/>
  <c r="P234" i="170"/>
  <c r="P257" i="170"/>
  <c r="P293" i="170"/>
  <c r="P298" i="170"/>
  <c r="P321" i="170"/>
  <c r="P357" i="170"/>
  <c r="P362" i="170"/>
  <c r="P385" i="170"/>
  <c r="P421" i="170"/>
  <c r="P426" i="170"/>
  <c r="P449" i="170"/>
  <c r="P485" i="170"/>
  <c r="P490" i="170"/>
  <c r="P504" i="170" a="1"/>
  <c r="P504" i="170"/>
  <c r="N8" i="169"/>
  <c r="C523" i="170"/>
  <c r="M504" i="170" a="1"/>
  <c r="M504" i="170"/>
  <c r="J504" i="170" a="1"/>
  <c r="J504" i="170"/>
  <c r="I504" i="170" a="1"/>
  <c r="I504" i="170"/>
  <c r="L504" i="170" a="1"/>
  <c r="L504" i="170"/>
  <c r="P506" i="170" a="1"/>
  <c r="P506" i="170"/>
  <c r="N10" i="169"/>
  <c r="I506" i="170" a="1"/>
  <c r="I506" i="170"/>
  <c r="F506" i="170" a="1"/>
  <c r="F506" i="170"/>
  <c r="M506" i="170" a="1"/>
  <c r="M506" i="170"/>
  <c r="L519" i="170" a="1"/>
  <c r="L519" i="170"/>
  <c r="G519" i="170" a="1"/>
  <c r="G519" i="170"/>
  <c r="N519" i="170"/>
  <c r="I519" i="170" a="1"/>
  <c r="I519" i="170"/>
  <c r="M519" i="170" a="1"/>
  <c r="M519" i="170"/>
  <c r="M521" i="170" a="1"/>
  <c r="M521" i="170"/>
  <c r="J521" i="170" a="1"/>
  <c r="J521" i="170"/>
  <c r="I521" i="170" a="1"/>
  <c r="I521" i="170"/>
  <c r="L521" i="170" a="1"/>
  <c r="L521" i="170"/>
  <c r="P510" i="172" a="1"/>
  <c r="P510" i="172"/>
  <c r="P511" i="172" a="1"/>
  <c r="P511" i="172"/>
  <c r="P507" i="172" a="1"/>
  <c r="P507" i="172"/>
  <c r="N11" i="171"/>
  <c r="P6" i="172"/>
  <c r="P42" i="172"/>
  <c r="P47" i="172"/>
  <c r="P70" i="172"/>
  <c r="P106" i="172"/>
  <c r="P111" i="172"/>
  <c r="P134" i="172"/>
  <c r="P170" i="172"/>
  <c r="P175" i="172"/>
  <c r="P198" i="172"/>
  <c r="P234" i="172"/>
  <c r="P239" i="172"/>
  <c r="P262" i="172"/>
  <c r="P298" i="172"/>
  <c r="P303" i="172"/>
  <c r="P326" i="172"/>
  <c r="P362" i="172"/>
  <c r="P367" i="172"/>
  <c r="P390" i="172"/>
  <c r="P426" i="172"/>
  <c r="P431" i="172"/>
  <c r="P454" i="172"/>
  <c r="P490" i="172"/>
  <c r="P499" i="172" a="1"/>
  <c r="P499" i="172"/>
  <c r="L502" i="172" a="1"/>
  <c r="L502" i="172"/>
  <c r="J502" i="172" a="1"/>
  <c r="J502" i="172"/>
  <c r="H502" i="172" a="1"/>
  <c r="H502" i="172"/>
  <c r="F502" i="172" a="1"/>
  <c r="F502" i="172"/>
  <c r="M502" i="172" a="1"/>
  <c r="M502" i="172"/>
  <c r="M512" i="172"/>
  <c r="I502" i="172" a="1"/>
  <c r="I502" i="172"/>
  <c r="L504" i="172" a="1"/>
  <c r="L504" i="172"/>
  <c r="J504" i="172" a="1"/>
  <c r="J504" i="172"/>
  <c r="H504" i="172" a="1"/>
  <c r="H504" i="172"/>
  <c r="F504" i="172" a="1"/>
  <c r="F504" i="172"/>
  <c r="P504" i="172" a="1"/>
  <c r="P504" i="172"/>
  <c r="N8" i="171"/>
  <c r="I504" i="172" a="1"/>
  <c r="I504" i="172"/>
  <c r="C523" i="172"/>
  <c r="M504" i="172" a="1"/>
  <c r="M504" i="172"/>
  <c r="P506" i="172" a="1"/>
  <c r="P506" i="172"/>
  <c r="N10" i="171"/>
  <c r="L509" i="172" a="1"/>
  <c r="L509" i="172"/>
  <c r="J509" i="172" a="1"/>
  <c r="J509" i="172"/>
  <c r="H509" i="172" a="1"/>
  <c r="H509" i="172"/>
  <c r="F509" i="172" a="1"/>
  <c r="F509" i="172"/>
  <c r="G509" i="172" a="1"/>
  <c r="G509" i="172"/>
  <c r="C528" i="172"/>
  <c r="M509" i="172" a="1"/>
  <c r="M509" i="172"/>
  <c r="K509" i="172" a="1"/>
  <c r="K509" i="172"/>
  <c r="C524" i="172"/>
  <c r="P20" i="174"/>
  <c r="P84" i="174"/>
  <c r="P148" i="174"/>
  <c r="P212" i="174"/>
  <c r="P276" i="174"/>
  <c r="P340" i="174"/>
  <c r="P404" i="174"/>
  <c r="P468" i="174"/>
  <c r="N505" i="174"/>
  <c r="E41" i="173"/>
  <c r="G41" i="173"/>
  <c r="N509" i="174"/>
  <c r="L510" i="172" a="1"/>
  <c r="L510" i="172"/>
  <c r="J510" i="172" a="1"/>
  <c r="J510" i="172"/>
  <c r="H510" i="172" a="1"/>
  <c r="H510" i="172"/>
  <c r="F510" i="172" a="1"/>
  <c r="F510" i="172"/>
  <c r="N510" i="172"/>
  <c r="K510" i="172" a="1"/>
  <c r="K510" i="172"/>
  <c r="P15" i="174"/>
  <c r="P31" i="174"/>
  <c r="P47" i="174"/>
  <c r="P63" i="174"/>
  <c r="P79" i="174"/>
  <c r="P95" i="174"/>
  <c r="P111" i="174"/>
  <c r="P127" i="174"/>
  <c r="P143" i="174"/>
  <c r="P159" i="174"/>
  <c r="P175" i="174"/>
  <c r="P191" i="174"/>
  <c r="P207" i="174"/>
  <c r="P223" i="174"/>
  <c r="P239" i="174"/>
  <c r="P255" i="174"/>
  <c r="P271" i="174"/>
  <c r="P287" i="174"/>
  <c r="P303" i="174"/>
  <c r="P319" i="174"/>
  <c r="P335" i="174"/>
  <c r="P351" i="174"/>
  <c r="P367" i="174"/>
  <c r="P383" i="174"/>
  <c r="P399" i="174"/>
  <c r="P415" i="174"/>
  <c r="P431" i="174"/>
  <c r="P447" i="174"/>
  <c r="P463" i="174"/>
  <c r="P479" i="174"/>
  <c r="F512" i="174"/>
  <c r="M530" i="174" a="1"/>
  <c r="M530" i="174"/>
  <c r="J530" i="174" a="1"/>
  <c r="J530" i="174"/>
  <c r="L530" i="174" a="1"/>
  <c r="L530" i="174"/>
  <c r="G530" i="174" a="1"/>
  <c r="G530" i="174"/>
  <c r="N530" i="174"/>
  <c r="K530" i="174" a="1"/>
  <c r="K530" i="174"/>
  <c r="H530" i="174" a="1"/>
  <c r="H530" i="174"/>
  <c r="M523" i="174" a="1"/>
  <c r="M523" i="174"/>
  <c r="M504" i="176" a="1"/>
  <c r="M504" i="176"/>
  <c r="K504" i="176" a="1"/>
  <c r="K504" i="176"/>
  <c r="I504" i="176" a="1"/>
  <c r="I504" i="176"/>
  <c r="G504" i="176" a="1"/>
  <c r="G504" i="176"/>
  <c r="P504" i="176" a="1"/>
  <c r="P504" i="176"/>
  <c r="N8" i="175"/>
  <c r="L504" i="176" a="1"/>
  <c r="L504" i="176"/>
  <c r="F504" i="176" a="1"/>
  <c r="F504" i="176"/>
  <c r="N504" i="176"/>
  <c r="C523" i="176"/>
  <c r="J504" i="176" a="1"/>
  <c r="J504" i="176"/>
  <c r="P510" i="178" a="1"/>
  <c r="P510" i="178"/>
  <c r="M510" i="178" a="1"/>
  <c r="M510" i="178"/>
  <c r="J510" i="178" a="1"/>
  <c r="J510" i="178"/>
  <c r="K510" i="178" a="1"/>
  <c r="K510" i="178"/>
  <c r="G510" i="178" a="1"/>
  <c r="G510" i="178"/>
  <c r="C529" i="178"/>
  <c r="F510" i="178" a="1"/>
  <c r="F510" i="178"/>
  <c r="H510" i="178" a="1"/>
  <c r="H510" i="178"/>
  <c r="N511" i="178"/>
  <c r="M525" i="180" a="1"/>
  <c r="M525" i="180"/>
  <c r="J525" i="180" a="1"/>
  <c r="J525" i="180"/>
  <c r="I525" i="180" a="1"/>
  <c r="I525" i="180"/>
  <c r="F525" i="180" a="1"/>
  <c r="F525" i="180"/>
  <c r="H525" i="180" a="1"/>
  <c r="H525" i="180"/>
  <c r="L525" i="180" a="1"/>
  <c r="L525" i="180"/>
  <c r="G525" i="180" a="1"/>
  <c r="G525" i="180"/>
  <c r="K525" i="180" a="1"/>
  <c r="K525" i="180"/>
  <c r="M518" i="172" a="1"/>
  <c r="M518" i="172"/>
  <c r="K518" i="172" a="1"/>
  <c r="K518" i="172"/>
  <c r="I518" i="172" a="1"/>
  <c r="I518" i="172"/>
  <c r="G518" i="172" a="1"/>
  <c r="G518" i="172"/>
  <c r="H518" i="172" a="1"/>
  <c r="H518" i="172"/>
  <c r="M526" i="172" a="1"/>
  <c r="M526" i="172"/>
  <c r="K526" i="172" a="1"/>
  <c r="K526" i="172"/>
  <c r="I526" i="172" a="1"/>
  <c r="I526" i="172"/>
  <c r="G526" i="172" a="1"/>
  <c r="G526" i="172"/>
  <c r="N526" i="172"/>
  <c r="H526" i="172" a="1"/>
  <c r="H526" i="172"/>
  <c r="P11" i="174"/>
  <c r="P27" i="174"/>
  <c r="P43" i="174"/>
  <c r="P59" i="174"/>
  <c r="P75" i="174"/>
  <c r="P91" i="174"/>
  <c r="P107" i="174"/>
  <c r="P123" i="174"/>
  <c r="P139" i="174"/>
  <c r="P155" i="174"/>
  <c r="P171" i="174"/>
  <c r="P187" i="174"/>
  <c r="P203" i="174"/>
  <c r="P219" i="174"/>
  <c r="P235" i="174"/>
  <c r="P251" i="174"/>
  <c r="P267" i="174"/>
  <c r="P283" i="174"/>
  <c r="P299" i="174"/>
  <c r="P315" i="174"/>
  <c r="P331" i="174"/>
  <c r="P347" i="174"/>
  <c r="P363" i="174"/>
  <c r="P379" i="174"/>
  <c r="P395" i="174"/>
  <c r="P411" i="174"/>
  <c r="P427" i="174"/>
  <c r="P443" i="174"/>
  <c r="P459" i="174"/>
  <c r="P475" i="174"/>
  <c r="P491" i="174"/>
  <c r="G531" i="174"/>
  <c r="M508" i="176" a="1"/>
  <c r="M508" i="176"/>
  <c r="K508" i="176" a="1"/>
  <c r="K508" i="176"/>
  <c r="I508" i="176" a="1"/>
  <c r="I508" i="176"/>
  <c r="G508" i="176" a="1"/>
  <c r="G508" i="176"/>
  <c r="P508" i="176" a="1"/>
  <c r="P508" i="176"/>
  <c r="N12" i="175"/>
  <c r="L508" i="176" a="1"/>
  <c r="L508" i="176"/>
  <c r="C527" i="176"/>
  <c r="F508" i="176" a="1"/>
  <c r="F508" i="176"/>
  <c r="J508" i="176" a="1"/>
  <c r="J508" i="176"/>
  <c r="L518" i="176" a="1"/>
  <c r="L518" i="176"/>
  <c r="J518" i="176" a="1"/>
  <c r="J518" i="176"/>
  <c r="H518" i="176" a="1"/>
  <c r="H518" i="176"/>
  <c r="F518" i="176" a="1"/>
  <c r="F518" i="176"/>
  <c r="G518" i="176" a="1"/>
  <c r="G518" i="176"/>
  <c r="I518" i="176" a="1"/>
  <c r="I518" i="176"/>
  <c r="M518" i="176" a="1"/>
  <c r="M518" i="176"/>
  <c r="L526" i="176" a="1"/>
  <c r="L526" i="176"/>
  <c r="J526" i="176" a="1"/>
  <c r="J526" i="176"/>
  <c r="H526" i="176" a="1"/>
  <c r="H526" i="176"/>
  <c r="F526" i="176" a="1"/>
  <c r="F526" i="176"/>
  <c r="G526" i="176" a="1"/>
  <c r="G526" i="176"/>
  <c r="I526" i="176" a="1"/>
  <c r="I526" i="176"/>
  <c r="M526" i="176" a="1"/>
  <c r="M526" i="176"/>
  <c r="P504" i="178" a="1"/>
  <c r="P504" i="178"/>
  <c r="N8" i="177"/>
  <c r="I504" i="178" a="1"/>
  <c r="I504" i="178"/>
  <c r="F504" i="178" a="1"/>
  <c r="F504" i="178"/>
  <c r="K504" i="178" a="1"/>
  <c r="K504" i="178"/>
  <c r="J504" i="178" a="1"/>
  <c r="J504" i="178"/>
  <c r="G504" i="178" a="1"/>
  <c r="G504" i="178"/>
  <c r="C523" i="178"/>
  <c r="L504" i="178" a="1"/>
  <c r="L504" i="178"/>
  <c r="H504" i="178" a="1"/>
  <c r="H504" i="178"/>
  <c r="L523" i="174" a="1"/>
  <c r="L523" i="174"/>
  <c r="I523" i="174" a="1"/>
  <c r="I523" i="174"/>
  <c r="G523" i="174" a="1"/>
  <c r="G523" i="174"/>
  <c r="N523" i="174"/>
  <c r="K523" i="174" a="1"/>
  <c r="K523" i="174"/>
  <c r="K531" i="174"/>
  <c r="J523" i="174" a="1"/>
  <c r="J523" i="174"/>
  <c r="H523" i="174" a="1"/>
  <c r="H523" i="174"/>
  <c r="L528" i="174" a="1"/>
  <c r="L528" i="174"/>
  <c r="G528" i="174" a="1"/>
  <c r="G528" i="174"/>
  <c r="I528" i="174" a="1"/>
  <c r="I528" i="174"/>
  <c r="F528" i="174" a="1"/>
  <c r="F528" i="174"/>
  <c r="M528" i="174" a="1"/>
  <c r="M528" i="174"/>
  <c r="M531" i="174"/>
  <c r="J528" i="174" a="1"/>
  <c r="J528" i="174"/>
  <c r="P502" i="178" a="1"/>
  <c r="P502" i="178"/>
  <c r="N6" i="177"/>
  <c r="L502" i="178" a="1"/>
  <c r="L502" i="178"/>
  <c r="G502" i="178" a="1"/>
  <c r="G502" i="178"/>
  <c r="I502" i="178" a="1"/>
  <c r="I502" i="178"/>
  <c r="F502" i="178" a="1"/>
  <c r="F502" i="178"/>
  <c r="N502" i="178"/>
  <c r="C521" i="178"/>
  <c r="M502" i="178" a="1"/>
  <c r="M502" i="178"/>
  <c r="M512" i="178"/>
  <c r="J502" i="178" a="1"/>
  <c r="J502" i="178"/>
  <c r="J512" i="178"/>
  <c r="P9" i="170"/>
  <c r="P25" i="170"/>
  <c r="P41" i="170"/>
  <c r="P57" i="170"/>
  <c r="P73" i="170"/>
  <c r="P89" i="170"/>
  <c r="P105" i="170"/>
  <c r="P121" i="170"/>
  <c r="P137" i="170"/>
  <c r="P153" i="170"/>
  <c r="P169" i="170"/>
  <c r="P185" i="170"/>
  <c r="P201" i="170"/>
  <c r="P217" i="170"/>
  <c r="P233" i="170"/>
  <c r="P249" i="170"/>
  <c r="P265" i="170"/>
  <c r="P281" i="170"/>
  <c r="P297" i="170"/>
  <c r="P313" i="170"/>
  <c r="P329" i="170"/>
  <c r="P345" i="170"/>
  <c r="P361" i="170"/>
  <c r="P377" i="170"/>
  <c r="P393" i="170"/>
  <c r="P409" i="170"/>
  <c r="P425" i="170"/>
  <c r="P441" i="170"/>
  <c r="P457" i="170"/>
  <c r="P473" i="170"/>
  <c r="P489" i="170"/>
  <c r="C520" i="170"/>
  <c r="P501" i="170" a="1"/>
  <c r="P501" i="170"/>
  <c r="N5" i="169"/>
  <c r="H501" i="170" a="1"/>
  <c r="H501" i="170"/>
  <c r="H512" i="170"/>
  <c r="K501" i="170" a="1"/>
  <c r="K501" i="170"/>
  <c r="N501" i="170"/>
  <c r="C524" i="170"/>
  <c r="P505" i="170" a="1"/>
  <c r="P505" i="170"/>
  <c r="N9" i="169"/>
  <c r="H505" i="170" a="1"/>
  <c r="H505" i="170"/>
  <c r="N505" i="170"/>
  <c r="E41" i="169"/>
  <c r="G41" i="169"/>
  <c r="K505" i="170" a="1"/>
  <c r="K505" i="170"/>
  <c r="C528" i="170"/>
  <c r="P509" i="170" a="1"/>
  <c r="P509" i="170"/>
  <c r="N13" i="169"/>
  <c r="H509" i="170" a="1"/>
  <c r="H509" i="170"/>
  <c r="K509" i="170" a="1"/>
  <c r="K509" i="170"/>
  <c r="N509" i="170"/>
  <c r="P14" i="172"/>
  <c r="P30" i="172"/>
  <c r="P46" i="172"/>
  <c r="P62" i="172"/>
  <c r="P78" i="172"/>
  <c r="P94" i="172"/>
  <c r="P110" i="172"/>
  <c r="P126" i="172"/>
  <c r="P142" i="172"/>
  <c r="P158" i="172"/>
  <c r="P174" i="172"/>
  <c r="P190" i="172"/>
  <c r="P206" i="172"/>
  <c r="P222" i="172"/>
  <c r="P238" i="172"/>
  <c r="P254" i="172"/>
  <c r="P270" i="172"/>
  <c r="P286" i="172"/>
  <c r="P302" i="172"/>
  <c r="P318" i="172"/>
  <c r="P334" i="172"/>
  <c r="P350" i="172"/>
  <c r="P366" i="172"/>
  <c r="P382" i="172"/>
  <c r="P398" i="172"/>
  <c r="P414" i="172"/>
  <c r="P430" i="172"/>
  <c r="P446" i="172"/>
  <c r="P462" i="172"/>
  <c r="P478" i="172"/>
  <c r="P494" i="172"/>
  <c r="L499" i="172" a="1"/>
  <c r="L499" i="172"/>
  <c r="J499" i="172" a="1"/>
  <c r="J499" i="172"/>
  <c r="H499" i="172" a="1"/>
  <c r="H499" i="172"/>
  <c r="F499" i="172" a="1"/>
  <c r="F499" i="172"/>
  <c r="K499" i="172" a="1"/>
  <c r="K499" i="172"/>
  <c r="L503" i="172" a="1"/>
  <c r="L503" i="172"/>
  <c r="J503" i="172" a="1"/>
  <c r="J503" i="172"/>
  <c r="H503" i="172" a="1"/>
  <c r="H503" i="172"/>
  <c r="F503" i="172" a="1"/>
  <c r="F503" i="172"/>
  <c r="N503" i="172"/>
  <c r="K503" i="172" a="1"/>
  <c r="K503" i="172"/>
  <c r="L507" i="172" a="1"/>
  <c r="L507" i="172"/>
  <c r="J507" i="172" a="1"/>
  <c r="J507" i="172"/>
  <c r="H507" i="172" a="1"/>
  <c r="H507" i="172"/>
  <c r="F507" i="172" a="1"/>
  <c r="F507" i="172"/>
  <c r="K507" i="172" a="1"/>
  <c r="K507" i="172"/>
  <c r="M510" i="172" a="1"/>
  <c r="M510" i="172"/>
  <c r="L511" i="172" a="1"/>
  <c r="L511" i="172"/>
  <c r="J511" i="172" a="1"/>
  <c r="J511" i="172"/>
  <c r="H511" i="172" a="1"/>
  <c r="H511" i="172"/>
  <c r="F511" i="172" a="1"/>
  <c r="F511" i="172"/>
  <c r="K511" i="172" a="1"/>
  <c r="K511" i="172"/>
  <c r="L518" i="172" a="1"/>
  <c r="L518" i="172"/>
  <c r="C522" i="172"/>
  <c r="L526" i="172" a="1"/>
  <c r="L526" i="172"/>
  <c r="C530" i="172"/>
  <c r="P19" i="174"/>
  <c r="P35" i="174"/>
  <c r="P51" i="174"/>
  <c r="P67" i="174"/>
  <c r="P83" i="174"/>
  <c r="P99" i="174"/>
  <c r="P115" i="174"/>
  <c r="P131" i="174"/>
  <c r="P147" i="174"/>
  <c r="P163" i="174"/>
  <c r="P179" i="174"/>
  <c r="P195" i="174"/>
  <c r="P211" i="174"/>
  <c r="P227" i="174"/>
  <c r="P243" i="174"/>
  <c r="P259" i="174"/>
  <c r="P275" i="174"/>
  <c r="P291" i="174"/>
  <c r="P307" i="174"/>
  <c r="P323" i="174"/>
  <c r="P339" i="174"/>
  <c r="P355" i="174"/>
  <c r="P371" i="174"/>
  <c r="P387" i="174"/>
  <c r="P403" i="174"/>
  <c r="P419" i="174"/>
  <c r="P435" i="174"/>
  <c r="P451" i="174"/>
  <c r="P467" i="174"/>
  <c r="P483" i="174"/>
  <c r="N499" i="174"/>
  <c r="H528" i="174" a="1"/>
  <c r="H528" i="174"/>
  <c r="G17" i="175"/>
  <c r="I17" i="175"/>
  <c r="M500" i="176" a="1"/>
  <c r="M500" i="176"/>
  <c r="K500" i="176" a="1"/>
  <c r="K500" i="176"/>
  <c r="I500" i="176" a="1"/>
  <c r="I500" i="176"/>
  <c r="G500" i="176" a="1"/>
  <c r="G500" i="176"/>
  <c r="P500" i="176" a="1"/>
  <c r="P500" i="176"/>
  <c r="N4" i="175"/>
  <c r="L500" i="176" a="1"/>
  <c r="L500" i="176"/>
  <c r="C519" i="176"/>
  <c r="F500" i="176" a="1"/>
  <c r="F500" i="176"/>
  <c r="J500" i="176" a="1"/>
  <c r="J500" i="176"/>
  <c r="J512" i="176"/>
  <c r="K518" i="176" a="1"/>
  <c r="K518" i="176"/>
  <c r="M521" i="176" a="1"/>
  <c r="M521" i="176"/>
  <c r="K521" i="176" a="1"/>
  <c r="K521" i="176"/>
  <c r="I521" i="176" a="1"/>
  <c r="I521" i="176"/>
  <c r="G521" i="176" a="1"/>
  <c r="G521" i="176"/>
  <c r="L521" i="176" a="1"/>
  <c r="L521" i="176"/>
  <c r="F521" i="176" a="1"/>
  <c r="F521" i="176"/>
  <c r="J521" i="176" a="1"/>
  <c r="J521" i="176"/>
  <c r="K526" i="176" a="1"/>
  <c r="K526" i="176"/>
  <c r="M529" i="176" a="1"/>
  <c r="M529" i="176"/>
  <c r="K529" i="176" a="1"/>
  <c r="K529" i="176"/>
  <c r="I529" i="176" a="1"/>
  <c r="I529" i="176"/>
  <c r="G529" i="176" a="1"/>
  <c r="G529" i="176"/>
  <c r="L529" i="176" a="1"/>
  <c r="L529" i="176"/>
  <c r="F529" i="176" a="1"/>
  <c r="F529" i="176"/>
  <c r="J529" i="176" a="1"/>
  <c r="J529" i="176"/>
  <c r="H502" i="178" a="1"/>
  <c r="H502" i="178"/>
  <c r="M504" i="178" a="1"/>
  <c r="M504" i="178"/>
  <c r="F524" i="174" a="1"/>
  <c r="F524" i="174"/>
  <c r="N524" i="174"/>
  <c r="I524" i="174" a="1"/>
  <c r="I524" i="174"/>
  <c r="I531" i="174"/>
  <c r="H525" i="174" a="1"/>
  <c r="H525" i="174"/>
  <c r="N525" i="174"/>
  <c r="G526" i="174" a="1"/>
  <c r="G526" i="174"/>
  <c r="L526" i="174" a="1"/>
  <c r="L526" i="174"/>
  <c r="F527" i="174" a="1"/>
  <c r="F527" i="174"/>
  <c r="N527" i="174"/>
  <c r="I529" i="174" a="1"/>
  <c r="I529" i="174"/>
  <c r="N529" i="174"/>
  <c r="P12" i="176"/>
  <c r="P28" i="176"/>
  <c r="P44" i="176"/>
  <c r="P60" i="176"/>
  <c r="P76" i="176"/>
  <c r="P92" i="176"/>
  <c r="P108" i="176"/>
  <c r="P124" i="176"/>
  <c r="P140" i="176"/>
  <c r="P156" i="176"/>
  <c r="P172" i="176"/>
  <c r="P188" i="176"/>
  <c r="P204" i="176"/>
  <c r="P220" i="176"/>
  <c r="P236" i="176"/>
  <c r="P252" i="176"/>
  <c r="P268" i="176"/>
  <c r="P284" i="176"/>
  <c r="P300" i="176"/>
  <c r="P316" i="176"/>
  <c r="P332" i="176"/>
  <c r="P348" i="176"/>
  <c r="P364" i="176"/>
  <c r="P380" i="176"/>
  <c r="P396" i="176"/>
  <c r="P412" i="176"/>
  <c r="P428" i="176"/>
  <c r="P444" i="176"/>
  <c r="P460" i="176"/>
  <c r="P476" i="176"/>
  <c r="P492" i="176"/>
  <c r="L499" i="176" a="1"/>
  <c r="L499" i="176"/>
  <c r="M501" i="176" a="1"/>
  <c r="M501" i="176"/>
  <c r="K501" i="176" a="1"/>
  <c r="K501" i="176"/>
  <c r="I501" i="176" a="1"/>
  <c r="I501" i="176"/>
  <c r="G501" i="176" a="1"/>
  <c r="G501" i="176"/>
  <c r="H501" i="176" a="1"/>
  <c r="H501" i="176"/>
  <c r="L503" i="176" a="1"/>
  <c r="L503" i="176"/>
  <c r="M505" i="176" a="1"/>
  <c r="M505" i="176"/>
  <c r="K505" i="176" a="1"/>
  <c r="K505" i="176"/>
  <c r="I505" i="176" a="1"/>
  <c r="I505" i="176"/>
  <c r="G505" i="176" a="1"/>
  <c r="G505" i="176"/>
  <c r="H505" i="176" a="1"/>
  <c r="H505" i="176"/>
  <c r="L507" i="176" a="1"/>
  <c r="L507" i="176"/>
  <c r="M509" i="176" a="1"/>
  <c r="M509" i="176"/>
  <c r="K509" i="176" a="1"/>
  <c r="K509" i="176"/>
  <c r="I509" i="176" a="1"/>
  <c r="I509" i="176"/>
  <c r="G509" i="176" a="1"/>
  <c r="G509" i="176"/>
  <c r="N509" i="176"/>
  <c r="H509" i="176" a="1"/>
  <c r="H509" i="176"/>
  <c r="L511" i="176" a="1"/>
  <c r="L511" i="176"/>
  <c r="C520" i="176"/>
  <c r="C528" i="176"/>
  <c r="P17" i="178"/>
  <c r="P33" i="178"/>
  <c r="P49" i="178"/>
  <c r="P65" i="178"/>
  <c r="P81" i="178"/>
  <c r="P97" i="178"/>
  <c r="P113" i="178"/>
  <c r="P129" i="178"/>
  <c r="P145" i="178"/>
  <c r="P161" i="178"/>
  <c r="P177" i="178"/>
  <c r="P193" i="178"/>
  <c r="P209" i="178"/>
  <c r="P225" i="178"/>
  <c r="P241" i="178"/>
  <c r="P257" i="178"/>
  <c r="P273" i="178"/>
  <c r="P289" i="178"/>
  <c r="P305" i="178"/>
  <c r="P321" i="178"/>
  <c r="P337" i="178"/>
  <c r="P353" i="178"/>
  <c r="P369" i="178"/>
  <c r="P385" i="178"/>
  <c r="P401" i="178"/>
  <c r="P417" i="178"/>
  <c r="P433" i="178"/>
  <c r="P449" i="178"/>
  <c r="P465" i="178"/>
  <c r="P481" i="178"/>
  <c r="C518" i="178"/>
  <c r="P499" i="178" a="1"/>
  <c r="P499" i="178"/>
  <c r="H499" i="178" a="1"/>
  <c r="H499" i="178"/>
  <c r="K499" i="178" a="1"/>
  <c r="K499" i="178"/>
  <c r="F500" i="178" a="1"/>
  <c r="F500" i="178"/>
  <c r="G501" i="178" a="1"/>
  <c r="G501" i="178"/>
  <c r="G512" i="178"/>
  <c r="E22" i="177"/>
  <c r="C522" i="178"/>
  <c r="P503" i="178" a="1"/>
  <c r="P503" i="178"/>
  <c r="N7" i="177"/>
  <c r="K503" i="178" a="1"/>
  <c r="K503" i="178"/>
  <c r="H503" i="178" a="1"/>
  <c r="H503" i="178"/>
  <c r="N503" i="178"/>
  <c r="C524" i="178"/>
  <c r="P505" i="178" a="1"/>
  <c r="P505" i="178"/>
  <c r="N9" i="177"/>
  <c r="L505" i="178" a="1"/>
  <c r="L505" i="178"/>
  <c r="G505" i="178" a="1"/>
  <c r="G505" i="178"/>
  <c r="N505" i="178"/>
  <c r="E41" i="177"/>
  <c r="G41" i="177"/>
  <c r="I505" i="178" a="1"/>
  <c r="I505" i="178"/>
  <c r="M505" i="178" a="1"/>
  <c r="M505" i="178"/>
  <c r="G508" i="178" a="1"/>
  <c r="G508" i="178"/>
  <c r="P82" i="180"/>
  <c r="P210" i="180"/>
  <c r="P274" i="180"/>
  <c r="P338" i="180"/>
  <c r="P402" i="180"/>
  <c r="G500" i="180" a="1"/>
  <c r="G500" i="180"/>
  <c r="G512" i="180"/>
  <c r="G502" i="180" a="1"/>
  <c r="G502" i="180"/>
  <c r="G508" i="180" a="1"/>
  <c r="G508" i="180"/>
  <c r="G510" i="180" a="1"/>
  <c r="G510" i="180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M525" i="178" a="1"/>
  <c r="M525" i="178"/>
  <c r="J525" i="178" a="1"/>
  <c r="J525" i="178"/>
  <c r="I525" i="178" a="1"/>
  <c r="I525" i="178"/>
  <c r="L525" i="178" a="1"/>
  <c r="L525" i="178"/>
  <c r="I504" i="180" a="1"/>
  <c r="I504" i="180"/>
  <c r="F504" i="180" a="1"/>
  <c r="F504" i="180"/>
  <c r="C523" i="180"/>
  <c r="M504" i="180" a="1"/>
  <c r="M504" i="180"/>
  <c r="J504" i="180" a="1"/>
  <c r="J504" i="180"/>
  <c r="K504" i="180" a="1"/>
  <c r="K504" i="180"/>
  <c r="M506" i="180" a="1"/>
  <c r="M506" i="180"/>
  <c r="J506" i="180" a="1"/>
  <c r="J506" i="180"/>
  <c r="I506" i="180" a="1"/>
  <c r="I506" i="180"/>
  <c r="F506" i="180" a="1"/>
  <c r="F506" i="180"/>
  <c r="K506" i="180" a="1"/>
  <c r="K506" i="180"/>
  <c r="I521" i="180" a="1"/>
  <c r="I521" i="180"/>
  <c r="F521" i="180" a="1"/>
  <c r="F521" i="180"/>
  <c r="M521" i="180" a="1"/>
  <c r="M521" i="180"/>
  <c r="J521" i="180" a="1"/>
  <c r="J521" i="180"/>
  <c r="K521" i="180" a="1"/>
  <c r="K521" i="180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H526" i="174" a="1"/>
  <c r="H526" i="174"/>
  <c r="K526" i="174" a="1"/>
  <c r="K526" i="174"/>
  <c r="M499" i="176" a="1"/>
  <c r="M499" i="176"/>
  <c r="K499" i="176" a="1"/>
  <c r="K499" i="176"/>
  <c r="I499" i="176" a="1"/>
  <c r="I499" i="176"/>
  <c r="G499" i="176" a="1"/>
  <c r="G499" i="176"/>
  <c r="H499" i="176" a="1"/>
  <c r="H499" i="176"/>
  <c r="P501" i="176" a="1"/>
  <c r="P501" i="176"/>
  <c r="N5" i="175"/>
  <c r="M503" i="176" a="1"/>
  <c r="M503" i="176"/>
  <c r="K503" i="176" a="1"/>
  <c r="K503" i="176"/>
  <c r="I503" i="176" a="1"/>
  <c r="I503" i="176"/>
  <c r="G503" i="176" a="1"/>
  <c r="G503" i="176"/>
  <c r="H503" i="176" a="1"/>
  <c r="H503" i="176"/>
  <c r="P505" i="176" a="1"/>
  <c r="P505" i="176"/>
  <c r="N9" i="175"/>
  <c r="M507" i="176" a="1"/>
  <c r="M507" i="176"/>
  <c r="K507" i="176" a="1"/>
  <c r="K507" i="176"/>
  <c r="I507" i="176" a="1"/>
  <c r="I507" i="176"/>
  <c r="G507" i="176" a="1"/>
  <c r="G507" i="176"/>
  <c r="H507" i="176" a="1"/>
  <c r="H507" i="176"/>
  <c r="M511" i="176" a="1"/>
  <c r="M511" i="176"/>
  <c r="K511" i="176" a="1"/>
  <c r="K511" i="176"/>
  <c r="I511" i="176" a="1"/>
  <c r="I511" i="176"/>
  <c r="G511" i="176" a="1"/>
  <c r="G511" i="176"/>
  <c r="H511" i="176" a="1"/>
  <c r="H511" i="176"/>
  <c r="L524" i="176" a="1"/>
  <c r="L524" i="176"/>
  <c r="J524" i="176" a="1"/>
  <c r="J524" i="176"/>
  <c r="H524" i="176" a="1"/>
  <c r="H524" i="176"/>
  <c r="F524" i="176" a="1"/>
  <c r="F524" i="176"/>
  <c r="N524" i="176"/>
  <c r="K524" i="176" a="1"/>
  <c r="K524" i="176"/>
  <c r="C520" i="178"/>
  <c r="P501" i="178" a="1"/>
  <c r="P501" i="178"/>
  <c r="N5" i="177"/>
  <c r="H501" i="178" a="1"/>
  <c r="H501" i="178"/>
  <c r="K501" i="178" a="1"/>
  <c r="K501" i="178"/>
  <c r="C528" i="178"/>
  <c r="P509" i="178" a="1"/>
  <c r="P509" i="178"/>
  <c r="N13" i="177"/>
  <c r="L509" i="178" a="1"/>
  <c r="L509" i="178"/>
  <c r="G509" i="178" a="1"/>
  <c r="G509" i="178"/>
  <c r="I509" i="178" a="1"/>
  <c r="I509" i="178"/>
  <c r="M509" i="178" a="1"/>
  <c r="M509" i="178"/>
  <c r="F525" i="178" a="1"/>
  <c r="F525" i="178"/>
  <c r="G504" i="180" a="1"/>
  <c r="G504" i="180"/>
  <c r="L504" i="180" a="1"/>
  <c r="L504" i="180"/>
  <c r="G506" i="180" a="1"/>
  <c r="G506" i="180"/>
  <c r="L506" i="180" a="1"/>
  <c r="L506" i="180"/>
  <c r="G521" i="180" a="1"/>
  <c r="G521" i="180"/>
  <c r="L521" i="180" a="1"/>
  <c r="L521" i="180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F518" i="174" a="1"/>
  <c r="F518" i="174"/>
  <c r="H518" i="174" a="1"/>
  <c r="H518" i="174"/>
  <c r="J518" i="174" a="1"/>
  <c r="J518" i="174"/>
  <c r="F520" i="174" a="1"/>
  <c r="F520" i="174"/>
  <c r="H520" i="174" a="1"/>
  <c r="H520" i="174"/>
  <c r="J520" i="174" a="1"/>
  <c r="J520" i="174"/>
  <c r="F522" i="174" a="1"/>
  <c r="F522" i="174"/>
  <c r="H522" i="174" a="1"/>
  <c r="H522" i="174"/>
  <c r="J522" i="174" a="1"/>
  <c r="J522" i="174"/>
  <c r="H524" i="174" a="1"/>
  <c r="H524" i="174"/>
  <c r="F526" i="174" a="1"/>
  <c r="F526" i="174"/>
  <c r="F499" i="176" a="1"/>
  <c r="F499" i="176"/>
  <c r="M502" i="176" a="1"/>
  <c r="M502" i="176"/>
  <c r="K502" i="176" a="1"/>
  <c r="K502" i="176"/>
  <c r="I502" i="176" a="1"/>
  <c r="I502" i="176"/>
  <c r="G502" i="176" a="1"/>
  <c r="G502" i="176"/>
  <c r="H502" i="176" a="1"/>
  <c r="H502" i="176"/>
  <c r="N502" i="176"/>
  <c r="F503" i="176" a="1"/>
  <c r="F503" i="176"/>
  <c r="M506" i="176" a="1"/>
  <c r="M506" i="176"/>
  <c r="K506" i="176" a="1"/>
  <c r="K506" i="176"/>
  <c r="I506" i="176" a="1"/>
  <c r="I506" i="176"/>
  <c r="G506" i="176" a="1"/>
  <c r="G506" i="176"/>
  <c r="N506" i="176"/>
  <c r="H506" i="176" a="1"/>
  <c r="H506" i="176"/>
  <c r="F507" i="176" a="1"/>
  <c r="F507" i="176"/>
  <c r="M510" i="176" a="1"/>
  <c r="M510" i="176"/>
  <c r="K510" i="176" a="1"/>
  <c r="K510" i="176"/>
  <c r="I510" i="176" a="1"/>
  <c r="I510" i="176"/>
  <c r="G510" i="176" a="1"/>
  <c r="G510" i="176"/>
  <c r="N510" i="176"/>
  <c r="H510" i="176" a="1"/>
  <c r="H510" i="176"/>
  <c r="F511" i="176" a="1"/>
  <c r="F511" i="176"/>
  <c r="C522" i="176"/>
  <c r="I524" i="176" a="1"/>
  <c r="I524" i="176"/>
  <c r="C525" i="176"/>
  <c r="C530" i="176"/>
  <c r="C519" i="178"/>
  <c r="P500" i="178" a="1"/>
  <c r="P500" i="178"/>
  <c r="N4" i="177"/>
  <c r="H500" i="178" a="1"/>
  <c r="H500" i="178"/>
  <c r="K500" i="178" a="1"/>
  <c r="K500" i="178"/>
  <c r="F501" i="178" a="1"/>
  <c r="F501" i="178"/>
  <c r="N501" i="178"/>
  <c r="I501" i="178" a="1"/>
  <c r="I501" i="178"/>
  <c r="I512" i="178"/>
  <c r="P506" i="178" a="1"/>
  <c r="P506" i="178"/>
  <c r="N10" i="177"/>
  <c r="M506" i="178" a="1"/>
  <c r="M506" i="178"/>
  <c r="J506" i="178" a="1"/>
  <c r="J506" i="178"/>
  <c r="N506" i="178"/>
  <c r="I506" i="178" a="1"/>
  <c r="I506" i="178"/>
  <c r="L506" i="178" a="1"/>
  <c r="L506" i="178"/>
  <c r="L512" i="178"/>
  <c r="P508" i="178" a="1"/>
  <c r="P508" i="178"/>
  <c r="N12" i="177"/>
  <c r="C527" i="178"/>
  <c r="I508" i="178" a="1"/>
  <c r="I508" i="178"/>
  <c r="F508" i="178" a="1"/>
  <c r="F508" i="178"/>
  <c r="M508" i="178" a="1"/>
  <c r="M508" i="178"/>
  <c r="F509" i="178" a="1"/>
  <c r="F509" i="178"/>
  <c r="N509" i="178"/>
  <c r="J509" i="178" a="1"/>
  <c r="J509" i="178"/>
  <c r="G525" i="178" a="1"/>
  <c r="G525" i="178"/>
  <c r="K525" i="178" a="1"/>
  <c r="K525" i="178"/>
  <c r="C519" i="180"/>
  <c r="I500" i="180" a="1"/>
  <c r="I500" i="180"/>
  <c r="I512" i="180"/>
  <c r="F500" i="180" a="1"/>
  <c r="F500" i="180"/>
  <c r="M500" i="180" a="1"/>
  <c r="M500" i="180"/>
  <c r="M512" i="180"/>
  <c r="J500" i="180" a="1"/>
  <c r="J500" i="180"/>
  <c r="J512" i="180"/>
  <c r="K500" i="180" a="1"/>
  <c r="K500" i="180"/>
  <c r="M502" i="180" a="1"/>
  <c r="M502" i="180"/>
  <c r="J502" i="180" a="1"/>
  <c r="J502" i="180"/>
  <c r="I502" i="180" a="1"/>
  <c r="I502" i="180"/>
  <c r="F502" i="180" a="1"/>
  <c r="F502" i="180"/>
  <c r="K502" i="180" a="1"/>
  <c r="K502" i="180"/>
  <c r="H504" i="180" a="1"/>
  <c r="H504" i="180"/>
  <c r="H506" i="180" a="1"/>
  <c r="H506" i="180"/>
  <c r="C527" i="180"/>
  <c r="I508" i="180" a="1"/>
  <c r="I508" i="180"/>
  <c r="F508" i="180" a="1"/>
  <c r="F508" i="180"/>
  <c r="M508" i="180" a="1"/>
  <c r="M508" i="180"/>
  <c r="J508" i="180" a="1"/>
  <c r="J508" i="180"/>
  <c r="K508" i="180" a="1"/>
  <c r="K508" i="180"/>
  <c r="M510" i="180" a="1"/>
  <c r="M510" i="180"/>
  <c r="J510" i="180" a="1"/>
  <c r="J510" i="180"/>
  <c r="I510" i="180" a="1"/>
  <c r="I510" i="180"/>
  <c r="F510" i="180" a="1"/>
  <c r="F510" i="180"/>
  <c r="K510" i="180" a="1"/>
  <c r="K510" i="180"/>
  <c r="H521" i="180" a="1"/>
  <c r="H521" i="180"/>
  <c r="C529" i="180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P25" i="180"/>
  <c r="P41" i="180"/>
  <c r="P201" i="180"/>
  <c r="P217" i="180"/>
  <c r="P281" i="180"/>
  <c r="P361" i="180"/>
  <c r="P377" i="180"/>
  <c r="P393" i="180"/>
  <c r="P457" i="180"/>
  <c r="C520" i="180"/>
  <c r="H501" i="180" a="1"/>
  <c r="H501" i="180"/>
  <c r="K501" i="180" a="1"/>
  <c r="K501" i="180"/>
  <c r="C524" i="180"/>
  <c r="H505" i="180" a="1"/>
  <c r="H505" i="180"/>
  <c r="K505" i="180" a="1"/>
  <c r="K505" i="180"/>
  <c r="C528" i="180"/>
  <c r="H509" i="180" a="1"/>
  <c r="H509" i="180"/>
  <c r="K509" i="180" a="1"/>
  <c r="K509" i="180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C526" i="178"/>
  <c r="P507" i="178" a="1"/>
  <c r="P507" i="178"/>
  <c r="N11" i="177"/>
  <c r="H507" i="178" a="1"/>
  <c r="H507" i="178"/>
  <c r="K507" i="178" a="1"/>
  <c r="K507" i="178"/>
  <c r="C530" i="178"/>
  <c r="P511" i="178" a="1"/>
  <c r="P511" i="178"/>
  <c r="H511" i="178" a="1"/>
  <c r="H511" i="178"/>
  <c r="K511" i="178" a="1"/>
  <c r="K511" i="178"/>
  <c r="P33" i="180"/>
  <c r="P113" i="180"/>
  <c r="P129" i="180"/>
  <c r="P177" i="180"/>
  <c r="P305" i="180"/>
  <c r="P321" i="180"/>
  <c r="P385" i="180"/>
  <c r="P465" i="180"/>
  <c r="P481" i="180"/>
  <c r="C518" i="180"/>
  <c r="H499" i="180" a="1"/>
  <c r="H499" i="180"/>
  <c r="K499" i="180" a="1"/>
  <c r="K499" i="180"/>
  <c r="G501" i="180" a="1"/>
  <c r="G501" i="180"/>
  <c r="L501" i="180" a="1"/>
  <c r="L501" i="180"/>
  <c r="L512" i="180"/>
  <c r="C522" i="180"/>
  <c r="H503" i="180" a="1"/>
  <c r="H503" i="180"/>
  <c r="N503" i="180"/>
  <c r="K503" i="180" a="1"/>
  <c r="K503" i="180"/>
  <c r="G505" i="180" a="1"/>
  <c r="G505" i="180"/>
  <c r="N505" i="180"/>
  <c r="L505" i="180" a="1"/>
  <c r="L505" i="180"/>
  <c r="C526" i="180"/>
  <c r="H507" i="180" a="1"/>
  <c r="H507" i="180"/>
  <c r="N507" i="180"/>
  <c r="K507" i="180" a="1"/>
  <c r="K507" i="180"/>
  <c r="G509" i="180" a="1"/>
  <c r="G509" i="180"/>
  <c r="L509" i="180" a="1"/>
  <c r="L509" i="180"/>
  <c r="C530" i="180"/>
  <c r="H511" i="180" a="1"/>
  <c r="H511" i="180"/>
  <c r="N511" i="180"/>
  <c r="K511" i="180" a="1"/>
  <c r="K511" i="180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A1" i="188"/>
  <c r="D2" i="188" s="1"/>
  <c r="B4" i="187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N501" i="154" a="1"/>
  <c r="N501" i="154" s="1"/>
  <c r="M500" i="154" a="1"/>
  <c r="M500" i="154" s="1"/>
  <c r="I500" i="154" a="1"/>
  <c r="I500" i="154" s="1"/>
  <c r="F524" i="154"/>
  <c r="M524" i="154" s="1" a="1"/>
  <c r="M524" i="154" s="1"/>
  <c r="O505" i="154" a="1"/>
  <c r="O505" i="154" s="1"/>
  <c r="N505" i="154" a="1"/>
  <c r="N505" i="154" s="1"/>
  <c r="F521" i="154"/>
  <c r="P521" i="154" s="1" a="1"/>
  <c r="P521" i="154" s="1"/>
  <c r="O502" i="154" a="1"/>
  <c r="O502" i="154" s="1"/>
  <c r="M502" i="154" a="1"/>
  <c r="M502" i="154" s="1"/>
  <c r="K502" i="154" a="1"/>
  <c r="K502" i="154" s="1"/>
  <c r="I502" i="154" a="1"/>
  <c r="I502" i="154" s="1"/>
  <c r="N502" i="154" a="1"/>
  <c r="N502" i="154" s="1"/>
  <c r="D2" i="152"/>
  <c r="B5" i="152"/>
  <c r="I499" i="129" a="1"/>
  <c r="I499" i="129" s="1"/>
  <c r="J500" i="129" a="1"/>
  <c r="J500" i="129" s="1"/>
  <c r="M500" i="129" a="1"/>
  <c r="M500" i="129" s="1"/>
  <c r="K501" i="129" a="1"/>
  <c r="K501" i="129" s="1"/>
  <c r="H505" i="129" a="1"/>
  <c r="H505" i="129" s="1"/>
  <c r="K505" i="129" a="1"/>
  <c r="K505" i="129" s="1"/>
  <c r="L507" i="129" a="1"/>
  <c r="L507" i="129" s="1"/>
  <c r="H509" i="129" a="1"/>
  <c r="H509" i="129" s="1"/>
  <c r="K509" i="129" a="1"/>
  <c r="K509" i="129" s="1"/>
  <c r="I510" i="129" a="1"/>
  <c r="I510" i="129" s="1"/>
  <c r="N510" i="129" a="1"/>
  <c r="N510" i="129" s="1"/>
  <c r="E526" i="129"/>
  <c r="O526" i="129" s="1" a="1"/>
  <c r="O526" i="129" s="1"/>
  <c r="J507" i="129" a="1"/>
  <c r="J507" i="129" s="1"/>
  <c r="M507" i="129" a="1"/>
  <c r="M507" i="129" s="1"/>
  <c r="E530" i="129"/>
  <c r="N530" i="129" s="1" a="1"/>
  <c r="N530" i="129" s="1"/>
  <c r="E519" i="129"/>
  <c r="M519" i="129" s="1" a="1"/>
  <c r="M519" i="129" s="1"/>
  <c r="K503" i="129" a="1"/>
  <c r="K503" i="129" s="1"/>
  <c r="L505" i="129" a="1"/>
  <c r="L505" i="129" s="1"/>
  <c r="H507" i="129" a="1"/>
  <c r="H507" i="129" s="1"/>
  <c r="K507" i="129" a="1"/>
  <c r="K507" i="129" s="1"/>
  <c r="L509" i="129" a="1"/>
  <c r="L509" i="129" s="1"/>
  <c r="J510" i="129" a="1"/>
  <c r="J510" i="129" s="1"/>
  <c r="M510" i="129" a="1"/>
  <c r="M510" i="129" s="1"/>
  <c r="L520" i="133" a="1"/>
  <c r="L520" i="133" s="1"/>
  <c r="J520" i="133" a="1"/>
  <c r="J520" i="133" s="1"/>
  <c r="E524" i="129"/>
  <c r="I524" i="129" s="1" a="1"/>
  <c r="I524" i="129" s="1"/>
  <c r="J505" i="129" a="1"/>
  <c r="J505" i="129" s="1"/>
  <c r="M505" i="129" a="1"/>
  <c r="M505" i="129" s="1"/>
  <c r="I507" i="129" a="1"/>
  <c r="I507" i="129" s="1"/>
  <c r="N507" i="129" a="1"/>
  <c r="N507" i="129" s="1"/>
  <c r="J509" i="129" a="1"/>
  <c r="J509" i="129" s="1"/>
  <c r="M509" i="129" a="1"/>
  <c r="M509" i="129" s="1"/>
  <c r="L499" i="131" a="1"/>
  <c r="L499" i="131" s="1"/>
  <c r="H501" i="131" a="1"/>
  <c r="H501" i="131" s="1"/>
  <c r="J501" i="131" a="1"/>
  <c r="J501" i="131" s="1"/>
  <c r="L501" i="131" a="1"/>
  <c r="L501" i="131" s="1"/>
  <c r="M494" i="135" a="1"/>
  <c r="M494" i="135" s="1"/>
  <c r="K498" i="135" a="1"/>
  <c r="K498" i="135" s="1"/>
  <c r="M498" i="135" a="1"/>
  <c r="M498" i="135" s="1"/>
  <c r="M502" i="139" a="1"/>
  <c r="M502" i="139" s="1"/>
  <c r="K506" i="139" a="1"/>
  <c r="K506" i="139" s="1"/>
  <c r="F529" i="139"/>
  <c r="J510" i="139" a="1"/>
  <c r="J510" i="139" s="1"/>
  <c r="L510" i="139" a="1"/>
  <c r="L510" i="139" s="1"/>
  <c r="I501" i="139" a="1"/>
  <c r="I501" i="139" s="1"/>
  <c r="N501" i="139" a="1"/>
  <c r="N501" i="139" s="1"/>
  <c r="O505" i="139" a="1"/>
  <c r="O505" i="139" s="1"/>
  <c r="K505" i="139" a="1"/>
  <c r="K505" i="139" s="1"/>
  <c r="N505" i="139" a="1"/>
  <c r="N505" i="139" s="1"/>
  <c r="L523" i="141" a="1"/>
  <c r="L523" i="141" s="1"/>
  <c r="I525" i="141" a="1"/>
  <c r="I525" i="141" s="1"/>
  <c r="J527" i="141" a="1"/>
  <c r="J527" i="141" s="1"/>
  <c r="N527" i="141" a="1"/>
  <c r="N527" i="141" s="1"/>
  <c r="M508" i="139" a="1"/>
  <c r="M508" i="139" s="1"/>
  <c r="K508" i="139" a="1"/>
  <c r="K508" i="139" s="1"/>
  <c r="L509" i="139" a="1"/>
  <c r="L509" i="139" s="1"/>
  <c r="F524" i="139"/>
  <c r="K524" i="139" s="1" a="1"/>
  <c r="K524" i="139" s="1"/>
  <c r="J525" i="141" a="1"/>
  <c r="J525" i="141" s="1"/>
  <c r="L504" i="139" a="1"/>
  <c r="L504" i="139" s="1"/>
  <c r="J505" i="139" a="1"/>
  <c r="J505" i="139" s="1"/>
  <c r="M511" i="139" a="1"/>
  <c r="M511" i="139" s="1"/>
  <c r="K525" i="141" a="1"/>
  <c r="K525" i="141" s="1"/>
  <c r="H525" i="141" a="1"/>
  <c r="H525" i="141" s="1"/>
  <c r="I527" i="141" a="1"/>
  <c r="I527" i="141" s="1"/>
  <c r="L506" i="143" a="1"/>
  <c r="L506" i="143" s="1"/>
  <c r="E524" i="143"/>
  <c r="N505" i="143" a="1"/>
  <c r="N505" i="143" s="1"/>
  <c r="L505" i="143" a="1"/>
  <c r="L505" i="143" s="1"/>
  <c r="J505" i="143" a="1"/>
  <c r="J505" i="143" s="1"/>
  <c r="N509" i="143" a="1"/>
  <c r="N509" i="143" s="1"/>
  <c r="L509" i="143" a="1"/>
  <c r="L509" i="143" s="1"/>
  <c r="J509" i="143" a="1"/>
  <c r="J509" i="143" s="1"/>
  <c r="H509" i="143" a="1"/>
  <c r="H509" i="143" s="1"/>
  <c r="M509" i="143" a="1"/>
  <c r="M509" i="143" s="1"/>
  <c r="K510" i="143" a="1"/>
  <c r="K510" i="143" s="1"/>
  <c r="E523" i="143"/>
  <c r="N523" i="143" s="1" a="1"/>
  <c r="N523" i="143" s="1"/>
  <c r="N504" i="143" a="1"/>
  <c r="N504" i="143" s="1"/>
  <c r="I506" i="143" a="1"/>
  <c r="I506" i="143" s="1"/>
  <c r="H508" i="143" a="1"/>
  <c r="H508" i="143" s="1"/>
  <c r="M508" i="143" a="1"/>
  <c r="M508" i="143" s="1"/>
  <c r="N499" i="143" a="1"/>
  <c r="N499" i="143" s="1"/>
  <c r="L499" i="143" a="1"/>
  <c r="L499" i="143" s="1"/>
  <c r="J507" i="143" a="1"/>
  <c r="J507" i="143" s="1"/>
  <c r="H507" i="143" a="1"/>
  <c r="H507" i="143" s="1"/>
  <c r="M507" i="143" a="1"/>
  <c r="M507" i="143" s="1"/>
  <c r="K508" i="143" a="1"/>
  <c r="K508" i="143" s="1"/>
  <c r="N499" i="149" a="1"/>
  <c r="N499" i="149" s="1"/>
  <c r="P499" i="149" a="1"/>
  <c r="P499" i="149" s="1"/>
  <c r="J502" i="149" a="1"/>
  <c r="J502" i="149" s="1"/>
  <c r="L503" i="149" a="1"/>
  <c r="L503" i="149" s="1"/>
  <c r="J504" i="149" a="1"/>
  <c r="J504" i="149" s="1"/>
  <c r="L504" i="149" a="1"/>
  <c r="L504" i="149" s="1"/>
  <c r="N504" i="149" a="1"/>
  <c r="N504" i="149" s="1"/>
  <c r="P504" i="149" a="1"/>
  <c r="P504" i="149" s="1"/>
  <c r="J505" i="149" a="1"/>
  <c r="J505" i="149" s="1"/>
  <c r="P507" i="149" a="1"/>
  <c r="P507" i="149" s="1"/>
  <c r="P508" i="149" a="1"/>
  <c r="P508" i="149" s="1"/>
  <c r="F519" i="149"/>
  <c r="M519" i="149" s="1" a="1"/>
  <c r="M519" i="149" s="1"/>
  <c r="F523" i="149"/>
  <c r="I523" i="149" s="1" a="1"/>
  <c r="I523" i="149" s="1"/>
  <c r="M499" i="149" a="1"/>
  <c r="M499" i="149" s="1"/>
  <c r="M503" i="149" a="1"/>
  <c r="M503" i="149" s="1"/>
  <c r="O503" i="149" a="1"/>
  <c r="O503" i="149" s="1"/>
  <c r="I504" i="149" a="1"/>
  <c r="I504" i="149" s="1"/>
  <c r="K504" i="149" a="1"/>
  <c r="K504" i="149" s="1"/>
  <c r="M504" i="149" a="1"/>
  <c r="M504" i="149" s="1"/>
  <c r="M505" i="149" a="1"/>
  <c r="M505" i="149"/>
  <c r="M508" i="149" a="1"/>
  <c r="M508" i="149" s="1"/>
  <c r="L502" i="118" a="1"/>
  <c r="L502" i="118" s="1"/>
  <c r="E522" i="118"/>
  <c r="N522" i="118" s="1" a="1"/>
  <c r="N522" i="118" s="1"/>
  <c r="L506" i="118" a="1"/>
  <c r="L506" i="118" s="1"/>
  <c r="E530" i="118"/>
  <c r="K530" i="118" s="1" a="1"/>
  <c r="K530" i="118" s="1"/>
  <c r="J511" i="118" a="1"/>
  <c r="J511" i="118" s="1"/>
  <c r="M511" i="118" a="1"/>
  <c r="M511" i="118" s="1"/>
  <c r="J506" i="118" a="1"/>
  <c r="J506" i="118" s="1"/>
  <c r="M506" i="118" a="1"/>
  <c r="M506" i="118" s="1"/>
  <c r="J510" i="118" a="1"/>
  <c r="J510" i="118" s="1"/>
  <c r="M510" i="118" a="1"/>
  <c r="M510" i="118" s="1"/>
  <c r="E525" i="118"/>
  <c r="M525" i="118" s="1" a="1"/>
  <c r="M525" i="118" s="1"/>
  <c r="E518" i="120"/>
  <c r="J518" i="120" s="1" a="1"/>
  <c r="J518" i="120" s="1"/>
  <c r="E520" i="120"/>
  <c r="I520" i="120" s="1" a="1"/>
  <c r="I520" i="120" s="1"/>
  <c r="J502" i="118" a="1"/>
  <c r="J502" i="118" s="1"/>
  <c r="M502" i="118" a="1"/>
  <c r="M502" i="118" s="1"/>
  <c r="H502" i="118" a="1"/>
  <c r="H502" i="118" s="1"/>
  <c r="K502" i="118" a="1"/>
  <c r="K502" i="118" s="1"/>
  <c r="I503" i="118" a="1"/>
  <c r="I503" i="118" s="1"/>
  <c r="O504" i="118" a="1"/>
  <c r="O504" i="118" s="1"/>
  <c r="E524" i="118"/>
  <c r="H524" i="118" s="1" a="1"/>
  <c r="H524" i="118" s="1"/>
  <c r="J505" i="118" a="1"/>
  <c r="J505" i="118" s="1"/>
  <c r="H506" i="118" a="1"/>
  <c r="H506" i="118" s="1"/>
  <c r="K506" i="118" a="1"/>
  <c r="K506" i="118" s="1"/>
  <c r="M509" i="118" a="1"/>
  <c r="M509" i="118" s="1"/>
  <c r="H510" i="118" a="1"/>
  <c r="H510" i="118" s="1"/>
  <c r="K510" i="118" a="1"/>
  <c r="K510" i="118" s="1"/>
  <c r="I511" i="118" a="1"/>
  <c r="I511" i="118" s="1"/>
  <c r="N511" i="118" a="1"/>
  <c r="N511" i="118" s="1"/>
  <c r="I502" i="118" a="1"/>
  <c r="I502" i="118" s="1"/>
  <c r="N502" i="118" a="1"/>
  <c r="N502" i="118" s="1"/>
  <c r="I506" i="118" a="1"/>
  <c r="I506" i="118" s="1"/>
  <c r="N506" i="118" a="1"/>
  <c r="N506" i="118" s="1"/>
  <c r="I510" i="118" a="1"/>
  <c r="I510" i="118" s="1"/>
  <c r="N510" i="118" a="1"/>
  <c r="N510" i="118" s="1"/>
  <c r="L511" i="118" a="1"/>
  <c r="L511" i="118" s="1"/>
  <c r="O511" i="118" a="1"/>
  <c r="O511" i="118" s="1"/>
  <c r="E521" i="118"/>
  <c r="L521" i="118" s="1" a="1"/>
  <c r="L521" i="118" s="1"/>
  <c r="J507" i="120" a="1"/>
  <c r="J507" i="120" s="1"/>
  <c r="H508" i="120" a="1"/>
  <c r="H508" i="120" s="1"/>
  <c r="L508" i="120" a="1"/>
  <c r="L508" i="120" s="1"/>
  <c r="O507" i="120" a="1"/>
  <c r="O507" i="120" s="1"/>
  <c r="M507" i="120" a="1"/>
  <c r="M507" i="120" s="1"/>
  <c r="K507" i="120" a="1"/>
  <c r="K507" i="120" s="1"/>
  <c r="I507" i="120" a="1"/>
  <c r="I507" i="120" s="1"/>
  <c r="E526" i="120"/>
  <c r="O526" i="120" s="1" a="1"/>
  <c r="O526" i="120" s="1"/>
  <c r="O511" i="120" a="1"/>
  <c r="O511" i="120" s="1"/>
  <c r="M511" i="120" a="1"/>
  <c r="M511" i="120" s="1"/>
  <c r="K511" i="120" a="1"/>
  <c r="K511" i="120" s="1"/>
  <c r="I511" i="120" a="1"/>
  <c r="I511" i="120" s="1"/>
  <c r="H507" i="120" a="1"/>
  <c r="H507" i="120" s="1"/>
  <c r="L507" i="120" a="1"/>
  <c r="L507" i="120" s="1"/>
  <c r="J508" i="120" a="1"/>
  <c r="J508" i="120" s="1"/>
  <c r="K508" i="120" a="1"/>
  <c r="K508" i="120" s="1"/>
  <c r="E518" i="122"/>
  <c r="K518" i="122" s="1" a="1"/>
  <c r="K518" i="122" s="1"/>
  <c r="J499" i="122" a="1"/>
  <c r="J499" i="122" s="1"/>
  <c r="N499" i="122" a="1"/>
  <c r="N499" i="122" s="1"/>
  <c r="J500" i="122" a="1"/>
  <c r="J500" i="122" s="1"/>
  <c r="J503" i="122" a="1"/>
  <c r="J503" i="122" s="1"/>
  <c r="O503" i="124" a="1"/>
  <c r="O503" i="124" s="1"/>
  <c r="N507" i="124" a="1"/>
  <c r="N507" i="124" s="1"/>
  <c r="L507" i="124" a="1"/>
  <c r="L507" i="124" s="1"/>
  <c r="J507" i="124" a="1"/>
  <c r="J507" i="124" s="1"/>
  <c r="H507" i="124" a="1"/>
  <c r="H507" i="124" s="1"/>
  <c r="O507" i="124" a="1"/>
  <c r="O507" i="124" s="1"/>
  <c r="M507" i="124" a="1"/>
  <c r="M507" i="124" s="1"/>
  <c r="K507" i="124" a="1"/>
  <c r="K507" i="124" s="1"/>
  <c r="I507" i="124" a="1"/>
  <c r="I507" i="124" s="1"/>
  <c r="E526" i="124"/>
  <c r="M526" i="124" s="1" a="1"/>
  <c r="M526" i="124" s="1"/>
  <c r="E530" i="124"/>
  <c r="K530" i="124" s="1" a="1"/>
  <c r="K530" i="124" s="1"/>
  <c r="N527" i="124" a="1"/>
  <c r="N527" i="124" s="1"/>
  <c r="L527" i="124" a="1"/>
  <c r="L527" i="124" s="1"/>
  <c r="K527" i="124" a="1"/>
  <c r="K527" i="124" s="1"/>
  <c r="I527" i="124" a="1"/>
  <c r="I527" i="124" s="1"/>
  <c r="M503" i="126" a="1"/>
  <c r="M503" i="126" s="1"/>
  <c r="E522" i="126"/>
  <c r="I522" i="126" s="1" a="1"/>
  <c r="I522" i="126" s="1"/>
  <c r="L503" i="126" a="1"/>
  <c r="L503" i="126" s="1"/>
  <c r="J503" i="126" a="1"/>
  <c r="J503" i="126" s="1"/>
  <c r="H503" i="126" a="1"/>
  <c r="H503" i="126" s="1"/>
  <c r="O503" i="126" a="1"/>
  <c r="O503" i="126" s="1"/>
  <c r="N503" i="126" a="1"/>
  <c r="N503" i="126" s="1"/>
  <c r="N505" i="124" a="1"/>
  <c r="N505" i="124" s="1"/>
  <c r="L505" i="124" a="1"/>
  <c r="L505" i="124" s="1"/>
  <c r="J505" i="124" a="1"/>
  <c r="J505" i="124" s="1"/>
  <c r="K505" i="124" a="1"/>
  <c r="K505" i="124" s="1"/>
  <c r="E524" i="124"/>
  <c r="O524" i="124" s="1" a="1"/>
  <c r="O524" i="124" s="1"/>
  <c r="N509" i="124" a="1"/>
  <c r="N509" i="124" s="1"/>
  <c r="H509" i="124" a="1"/>
  <c r="H509" i="124" s="1"/>
  <c r="M509" i="124" a="1"/>
  <c r="M509" i="124" s="1"/>
  <c r="M502" i="124" a="1"/>
  <c r="M502" i="124" s="1"/>
  <c r="I502" i="124" a="1"/>
  <c r="I502" i="124" s="1"/>
  <c r="O504" i="124" a="1"/>
  <c r="O504" i="124" s="1"/>
  <c r="J506" i="124" a="1"/>
  <c r="J506" i="124" s="1"/>
  <c r="H506" i="124" a="1"/>
  <c r="H506" i="124" s="1"/>
  <c r="K506" i="124" a="1"/>
  <c r="K506" i="124" s="1"/>
  <c r="I506" i="124" a="1"/>
  <c r="I506" i="124" s="1"/>
  <c r="N508" i="124" a="1"/>
  <c r="N508" i="124" s="1"/>
  <c r="L508" i="124" a="1"/>
  <c r="L508" i="124" s="1"/>
  <c r="J508" i="124" a="1"/>
  <c r="J508" i="124" s="1"/>
  <c r="H508" i="124" a="1"/>
  <c r="H508" i="124" s="1"/>
  <c r="O508" i="124" a="1"/>
  <c r="O508" i="124" s="1"/>
  <c r="M508" i="124" a="1"/>
  <c r="M508" i="124" s="1"/>
  <c r="K508" i="124" a="1"/>
  <c r="K508" i="124" s="1"/>
  <c r="I508" i="124" a="1"/>
  <c r="I508" i="124" s="1"/>
  <c r="M510" i="124" a="1"/>
  <c r="M510" i="124" s="1"/>
  <c r="K510" i="124" a="1"/>
  <c r="K510" i="124" s="1"/>
  <c r="I510" i="124" a="1"/>
  <c r="I510" i="124" s="1"/>
  <c r="E521" i="124"/>
  <c r="L521" i="124" s="1" a="1"/>
  <c r="L521" i="124" s="1"/>
  <c r="E525" i="124"/>
  <c r="K525" i="124" s="1" a="1"/>
  <c r="K525" i="124" s="1"/>
  <c r="E529" i="124"/>
  <c r="N529" i="124" s="1" a="1"/>
  <c r="N529" i="124" s="1"/>
  <c r="E521" i="126"/>
  <c r="N521" i="126" s="1" a="1"/>
  <c r="N521" i="126" s="1"/>
  <c r="O502" i="126" a="1"/>
  <c r="O502" i="126" s="1"/>
  <c r="M502" i="126" a="1"/>
  <c r="M502" i="126" s="1"/>
  <c r="L502" i="126" a="1"/>
  <c r="L502" i="126" s="1"/>
  <c r="L527" i="126" a="1"/>
  <c r="L527" i="126" s="1"/>
  <c r="J527" i="126" a="1"/>
  <c r="J527" i="126" s="1"/>
  <c r="H527" i="126" a="1"/>
  <c r="H527" i="126" s="1"/>
  <c r="M527" i="126" a="1"/>
  <c r="M527" i="126" s="1"/>
  <c r="N528" i="128" a="1"/>
  <c r="N528" i="128" s="1"/>
  <c r="L528" i="128" a="1"/>
  <c r="L528" i="128" s="1"/>
  <c r="J528" i="128" a="1"/>
  <c r="J528" i="128" s="1"/>
  <c r="H528" i="128" a="1"/>
  <c r="H528" i="128" s="1"/>
  <c r="M528" i="128" a="1"/>
  <c r="M528" i="128" s="1"/>
  <c r="K528" i="128" a="1"/>
  <c r="K528" i="128" s="1"/>
  <c r="J522" i="128" a="1"/>
  <c r="J522" i="128" s="1"/>
  <c r="O525" i="128" a="1"/>
  <c r="O525" i="128" s="1"/>
  <c r="M525" i="128" a="1"/>
  <c r="M525" i="128" s="1"/>
  <c r="K525" i="128" a="1"/>
  <c r="K525" i="128" s="1"/>
  <c r="L525" i="128" a="1"/>
  <c r="L525" i="128" s="1"/>
  <c r="H501" i="116" a="1"/>
  <c r="H501" i="116" s="1"/>
  <c r="N499" i="116" a="1"/>
  <c r="N499" i="116" s="1"/>
  <c r="L499" i="116" a="1"/>
  <c r="L499" i="116" s="1"/>
  <c r="J499" i="116" a="1"/>
  <c r="J499" i="116" s="1"/>
  <c r="H499" i="116" a="1"/>
  <c r="H499" i="116" s="1"/>
  <c r="O499" i="116" a="1"/>
  <c r="O499" i="116" s="1"/>
  <c r="L505" i="116" a="1"/>
  <c r="L505" i="116" s="1"/>
  <c r="N503" i="116" a="1"/>
  <c r="N503" i="116" s="1"/>
  <c r="J503" i="116" a="1"/>
  <c r="J503" i="116" s="1"/>
  <c r="H503" i="116" a="1"/>
  <c r="H503" i="116" s="1"/>
  <c r="O503" i="116" a="1"/>
  <c r="O503" i="116" s="1"/>
  <c r="E526" i="116"/>
  <c r="J526" i="116" s="1" a="1"/>
  <c r="J526" i="116" s="1"/>
  <c r="O507" i="116" a="1"/>
  <c r="O507" i="116" s="1"/>
  <c r="I504" i="116" a="1"/>
  <c r="I504" i="116" s="1"/>
  <c r="H498" i="116" a="1"/>
  <c r="H498" i="116" s="1"/>
  <c r="E523" i="116"/>
  <c r="K523" i="116" s="1" a="1"/>
  <c r="K523" i="116" s="1"/>
  <c r="N504" i="116" a="1"/>
  <c r="N504" i="116" s="1"/>
  <c r="J504" i="116" a="1"/>
  <c r="J504" i="116" s="1"/>
  <c r="L506" i="116" a="1"/>
  <c r="L506" i="116" s="1"/>
  <c r="M501" i="114" a="1"/>
  <c r="M501" i="114" s="1"/>
  <c r="K501" i="114" a="1"/>
  <c r="K501" i="114" s="1"/>
  <c r="I501" i="114" a="1"/>
  <c r="I501" i="114" s="1"/>
  <c r="R90" i="114"/>
  <c r="R5" i="114"/>
  <c r="O504" i="114" a="1"/>
  <c r="O504" i="114" s="1"/>
  <c r="M504" i="114" a="1"/>
  <c r="M504" i="114" s="1"/>
  <c r="K504" i="114" a="1"/>
  <c r="K504" i="114" s="1"/>
  <c r="I504" i="114" a="1"/>
  <c r="I504" i="114" s="1"/>
  <c r="N504" i="114" a="1"/>
  <c r="N504" i="114" s="1"/>
  <c r="E522" i="114"/>
  <c r="M522" i="114" s="1" a="1"/>
  <c r="M522" i="114" s="1"/>
  <c r="M499" i="114" a="1"/>
  <c r="M499" i="114" s="1"/>
  <c r="K499" i="114" a="1"/>
  <c r="K499" i="114" s="1"/>
  <c r="I499" i="114" a="1"/>
  <c r="I499" i="114" s="1"/>
  <c r="H499" i="114" a="1"/>
  <c r="H499" i="114" s="1"/>
  <c r="E521" i="114"/>
  <c r="L521" i="114" s="1" a="1"/>
  <c r="L521" i="114" s="1"/>
  <c r="O502" i="114" a="1"/>
  <c r="O502" i="114" s="1"/>
  <c r="M502" i="114" a="1"/>
  <c r="M502" i="114" s="1"/>
  <c r="K506" i="114" a="1"/>
  <c r="K506" i="114" s="1"/>
  <c r="I506" i="114" a="1"/>
  <c r="I506" i="114" s="1"/>
  <c r="J506" i="114" a="1"/>
  <c r="J506" i="114" s="1"/>
  <c r="H507" i="114" a="1"/>
  <c r="H507" i="114" s="1"/>
  <c r="E528" i="114"/>
  <c r="M528" i="114" s="1" a="1"/>
  <c r="M528" i="114" s="1"/>
  <c r="N509" i="114" a="1"/>
  <c r="N509" i="114" s="1"/>
  <c r="I509" i="114" a="1"/>
  <c r="I509" i="114" s="1"/>
  <c r="K509" i="114" a="1"/>
  <c r="K509" i="114" s="1"/>
  <c r="E530" i="114"/>
  <c r="H530" i="114" s="1" a="1"/>
  <c r="H530" i="114" s="1"/>
  <c r="J511" i="114" a="1"/>
  <c r="J511" i="114" s="1"/>
  <c r="N501" i="112" a="1"/>
  <c r="N501" i="112" s="1"/>
  <c r="E521" i="112"/>
  <c r="N521" i="112" s="1" a="1"/>
  <c r="N521" i="112" s="1"/>
  <c r="O502" i="112" a="1"/>
  <c r="O502" i="112" s="1"/>
  <c r="L502" i="112" a="1"/>
  <c r="L502" i="112" s="1"/>
  <c r="J502" i="112" a="1"/>
  <c r="J502" i="112" s="1"/>
  <c r="M502" i="112" a="1"/>
  <c r="M502" i="112" s="1"/>
  <c r="I502" i="112" a="1"/>
  <c r="I502" i="112" s="1"/>
  <c r="N502" i="112" a="1"/>
  <c r="N502" i="112" s="1"/>
  <c r="E523" i="112"/>
  <c r="L523" i="112" s="1" a="1"/>
  <c r="L523" i="112" s="1"/>
  <c r="K504" i="112" a="1"/>
  <c r="K504" i="112" s="1"/>
  <c r="N504" i="112" a="1"/>
  <c r="N504" i="112" s="1"/>
  <c r="J504" i="112" a="1"/>
  <c r="J504" i="112" s="1"/>
  <c r="M504" i="112" a="1"/>
  <c r="M504" i="112" s="1"/>
  <c r="L504" i="112" a="1"/>
  <c r="L504" i="112" s="1"/>
  <c r="N510" i="112" a="1"/>
  <c r="N510" i="112" s="1"/>
  <c r="E518" i="112"/>
  <c r="J518" i="112" s="1" a="1"/>
  <c r="J518" i="112" s="1"/>
  <c r="E526" i="112"/>
  <c r="J526" i="112" s="1" a="1"/>
  <c r="J526" i="112" s="1"/>
  <c r="E528" i="112"/>
  <c r="I528" i="112" s="1" a="1"/>
  <c r="I528" i="112" s="1"/>
  <c r="I509" i="112" a="1"/>
  <c r="I509" i="112" s="1"/>
  <c r="M508" i="112" a="1"/>
  <c r="M508" i="112" s="1"/>
  <c r="L505" i="108" a="1"/>
  <c r="L505" i="108" s="1"/>
  <c r="H501" i="108" a="1"/>
  <c r="H501" i="108" s="1"/>
  <c r="N505" i="108" a="1"/>
  <c r="N505" i="108" s="1"/>
  <c r="N508" i="108" a="1"/>
  <c r="N508" i="108" s="1"/>
  <c r="I507" i="108" a="1"/>
  <c r="I507" i="108" s="1"/>
  <c r="I511" i="108" a="1"/>
  <c r="I511" i="108" s="1"/>
  <c r="L511" i="108" a="1"/>
  <c r="L511" i="108" s="1"/>
  <c r="O530" i="108" a="1"/>
  <c r="O530" i="108" s="1"/>
  <c r="N509" i="108" a="1"/>
  <c r="N509" i="108" s="1"/>
  <c r="J503" i="108" a="1"/>
  <c r="J503" i="108" s="1"/>
  <c r="H503" i="108" a="1"/>
  <c r="H503" i="108" s="1"/>
  <c r="E525" i="108"/>
  <c r="J525" i="108" s="1" a="1"/>
  <c r="J525" i="108" s="1"/>
  <c r="O506" i="108" a="1"/>
  <c r="O506" i="108" s="1"/>
  <c r="M506" i="108" a="1"/>
  <c r="M506" i="108" s="1"/>
  <c r="K506" i="108" a="1"/>
  <c r="K506" i="108" s="1"/>
  <c r="I506" i="108" a="1"/>
  <c r="I506" i="108" s="1"/>
  <c r="N506" i="108" a="1"/>
  <c r="N506" i="108" s="1"/>
  <c r="H506" i="108" a="1"/>
  <c r="H506" i="108" s="1"/>
  <c r="L506" i="108" a="1"/>
  <c r="L506" i="108" s="1"/>
  <c r="E518" i="108"/>
  <c r="O518" i="108" s="1" a="1"/>
  <c r="O518" i="108" s="1"/>
  <c r="M505" i="108" a="1"/>
  <c r="M505" i="108" s="1"/>
  <c r="K505" i="108" a="1"/>
  <c r="K505" i="108" s="1"/>
  <c r="I505" i="108" a="1"/>
  <c r="I505" i="108" s="1"/>
  <c r="E524" i="108"/>
  <c r="J524" i="108" s="1" a="1"/>
  <c r="J524" i="108" s="1"/>
  <c r="J505" i="108" a="1"/>
  <c r="J505" i="108" s="1"/>
  <c r="J504" i="108" a="1"/>
  <c r="J504" i="108" s="1"/>
  <c r="M530" i="108" a="1"/>
  <c r="M530" i="108" s="1"/>
  <c r="K530" i="108" a="1"/>
  <c r="K530" i="108" s="1"/>
  <c r="I530" i="108" a="1"/>
  <c r="I530" i="108" s="1"/>
  <c r="E25" i="187"/>
  <c r="G25" i="187"/>
  <c r="I25" i="187"/>
  <c r="G22" i="187"/>
  <c r="I22" i="187"/>
  <c r="E23" i="187"/>
  <c r="G23" i="187"/>
  <c r="I23" i="187"/>
  <c r="E24" i="187"/>
  <c r="G24" i="187"/>
  <c r="I24" i="187"/>
  <c r="E26" i="185"/>
  <c r="G26" i="185"/>
  <c r="I26" i="185"/>
  <c r="E26" i="169"/>
  <c r="G26" i="169"/>
  <c r="I26" i="169"/>
  <c r="E25" i="177"/>
  <c r="G25" i="177"/>
  <c r="I25" i="177"/>
  <c r="G22" i="177"/>
  <c r="I22" i="177"/>
  <c r="E24" i="177"/>
  <c r="G24" i="177"/>
  <c r="I24" i="177"/>
  <c r="E23" i="177"/>
  <c r="G23" i="177"/>
  <c r="I23" i="177"/>
  <c r="E25" i="171"/>
  <c r="G25" i="171"/>
  <c r="I25" i="171"/>
  <c r="G22" i="171"/>
  <c r="I22" i="171"/>
  <c r="E24" i="171"/>
  <c r="G24" i="171"/>
  <c r="I24" i="171"/>
  <c r="E23" i="171"/>
  <c r="G23" i="171"/>
  <c r="I23" i="171"/>
  <c r="N527" i="200"/>
  <c r="N519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N509" i="180"/>
  <c r="L526" i="180" a="1"/>
  <c r="L526" i="180"/>
  <c r="I526" i="180" a="1"/>
  <c r="I526" i="180"/>
  <c r="M526" i="180" a="1"/>
  <c r="M526" i="180"/>
  <c r="H526" i="180" a="1"/>
  <c r="H526" i="180"/>
  <c r="K526" i="180" a="1"/>
  <c r="K526" i="180"/>
  <c r="F526" i="180" a="1"/>
  <c r="F526" i="180"/>
  <c r="J526" i="180" a="1"/>
  <c r="J526" i="180"/>
  <c r="G526" i="180" a="1"/>
  <c r="G526" i="180"/>
  <c r="N501" i="180"/>
  <c r="L518" i="180" a="1"/>
  <c r="L518" i="180"/>
  <c r="I518" i="180" a="1"/>
  <c r="I518" i="180"/>
  <c r="M518" i="180" a="1"/>
  <c r="M518" i="180"/>
  <c r="H518" i="180" a="1"/>
  <c r="H518" i="180"/>
  <c r="G518" i="180" a="1"/>
  <c r="G518" i="180"/>
  <c r="K518" i="180" a="1"/>
  <c r="K518" i="180"/>
  <c r="F518" i="180" a="1"/>
  <c r="F518" i="180"/>
  <c r="J518" i="180" a="1"/>
  <c r="J518" i="180"/>
  <c r="N507" i="178"/>
  <c r="N521" i="186"/>
  <c r="N501" i="186"/>
  <c r="P500" i="186" a="1"/>
  <c r="P500" i="186"/>
  <c r="N4" i="185"/>
  <c r="F512" i="190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J528" i="180" a="1"/>
  <c r="J528" i="180"/>
  <c r="G528" i="180" a="1"/>
  <c r="G528" i="180"/>
  <c r="K528" i="180" a="1"/>
  <c r="K528" i="180"/>
  <c r="F528" i="180" a="1"/>
  <c r="F528" i="180"/>
  <c r="I528" i="180" a="1"/>
  <c r="I528" i="180"/>
  <c r="M528" i="180" a="1"/>
  <c r="M528" i="180"/>
  <c r="H528" i="180" a="1"/>
  <c r="H528" i="180"/>
  <c r="L528" i="180" a="1"/>
  <c r="L528" i="180"/>
  <c r="K524" i="180" a="1"/>
  <c r="K524" i="180"/>
  <c r="F524" i="180" a="1"/>
  <c r="F524" i="180"/>
  <c r="J524" i="180" a="1"/>
  <c r="J524" i="180"/>
  <c r="G524" i="180" a="1"/>
  <c r="G524" i="180"/>
  <c r="M524" i="180" a="1"/>
  <c r="M524" i="180"/>
  <c r="H524" i="180" a="1"/>
  <c r="H524" i="180"/>
  <c r="L524" i="180" a="1"/>
  <c r="L524" i="180"/>
  <c r="I524" i="180" a="1"/>
  <c r="I524" i="180"/>
  <c r="J520" i="180" a="1"/>
  <c r="J520" i="180"/>
  <c r="G520" i="180" a="1"/>
  <c r="G520" i="180"/>
  <c r="K520" i="180" a="1"/>
  <c r="K520" i="180"/>
  <c r="F520" i="180" a="1"/>
  <c r="F520" i="180"/>
  <c r="L520" i="180" a="1"/>
  <c r="L520" i="180"/>
  <c r="I520" i="180" a="1"/>
  <c r="I520" i="180"/>
  <c r="M520" i="180" a="1"/>
  <c r="M520" i="180"/>
  <c r="H520" i="180" a="1"/>
  <c r="H520" i="180"/>
  <c r="N527" i="184"/>
  <c r="N500" i="182"/>
  <c r="N510" i="180"/>
  <c r="N508" i="180"/>
  <c r="N508" i="178"/>
  <c r="L522" i="176" a="1"/>
  <c r="L522" i="176"/>
  <c r="J522" i="176" a="1"/>
  <c r="J522" i="176"/>
  <c r="H522" i="176" a="1"/>
  <c r="H522" i="176"/>
  <c r="F522" i="176" a="1"/>
  <c r="F522" i="176"/>
  <c r="K522" i="176" a="1"/>
  <c r="K522" i="176"/>
  <c r="M522" i="176" a="1"/>
  <c r="M522" i="176"/>
  <c r="I522" i="176" a="1"/>
  <c r="I522" i="176"/>
  <c r="G522" i="176" a="1"/>
  <c r="G522" i="176"/>
  <c r="N526" i="174"/>
  <c r="N522" i="174"/>
  <c r="J531" i="174"/>
  <c r="G512" i="176"/>
  <c r="E22" i="175"/>
  <c r="N525" i="184"/>
  <c r="N506" i="180"/>
  <c r="L523" i="180" a="1"/>
  <c r="L523" i="180"/>
  <c r="G523" i="180" a="1"/>
  <c r="G523" i="180"/>
  <c r="K523" i="180" a="1"/>
  <c r="K523" i="180"/>
  <c r="H523" i="180" a="1"/>
  <c r="H523" i="180"/>
  <c r="F523" i="180" a="1"/>
  <c r="F523" i="180"/>
  <c r="N523" i="180"/>
  <c r="J523" i="180" a="1"/>
  <c r="J523" i="180"/>
  <c r="I523" i="180" a="1"/>
  <c r="I523" i="180"/>
  <c r="M523" i="180" a="1"/>
  <c r="M523" i="180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N500" i="178"/>
  <c r="L518" i="178" a="1"/>
  <c r="L518" i="178"/>
  <c r="I518" i="178" a="1"/>
  <c r="I518" i="178"/>
  <c r="M518" i="178" a="1"/>
  <c r="M518" i="178"/>
  <c r="J518" i="178" a="1"/>
  <c r="J518" i="178"/>
  <c r="F518" i="178" a="1"/>
  <c r="F518" i="178"/>
  <c r="K518" i="178" a="1"/>
  <c r="K518" i="178"/>
  <c r="H518" i="178" a="1"/>
  <c r="H518" i="178"/>
  <c r="G518" i="178" a="1"/>
  <c r="G518" i="178"/>
  <c r="L520" i="176" a="1"/>
  <c r="L520" i="176"/>
  <c r="J520" i="176" a="1"/>
  <c r="J520" i="176"/>
  <c r="H520" i="176" a="1"/>
  <c r="H520" i="176"/>
  <c r="F520" i="176" a="1"/>
  <c r="F520" i="176"/>
  <c r="M520" i="176" a="1"/>
  <c r="M520" i="176"/>
  <c r="G520" i="176" a="1"/>
  <c r="G520" i="176"/>
  <c r="K520" i="176" a="1"/>
  <c r="K520" i="176"/>
  <c r="I520" i="176" a="1"/>
  <c r="I520" i="176"/>
  <c r="M519" i="176" a="1"/>
  <c r="M519" i="176"/>
  <c r="K519" i="176" a="1"/>
  <c r="K519" i="176"/>
  <c r="I519" i="176" a="1"/>
  <c r="I519" i="176"/>
  <c r="G519" i="176" a="1"/>
  <c r="G519" i="176"/>
  <c r="F519" i="176" a="1"/>
  <c r="F519" i="176"/>
  <c r="H519" i="176" a="1"/>
  <c r="H519" i="176"/>
  <c r="L519" i="176" a="1"/>
  <c r="L519" i="176"/>
  <c r="J519" i="176" a="1"/>
  <c r="J519" i="176"/>
  <c r="M522" i="172" a="1"/>
  <c r="M522" i="172"/>
  <c r="K522" i="172" a="1"/>
  <c r="K522" i="172"/>
  <c r="I522" i="172" a="1"/>
  <c r="I522" i="172"/>
  <c r="G522" i="172" a="1"/>
  <c r="G522" i="172"/>
  <c r="H522" i="172" a="1"/>
  <c r="H522" i="172"/>
  <c r="L522" i="172" a="1"/>
  <c r="L522" i="172"/>
  <c r="F522" i="172" a="1"/>
  <c r="F522" i="172"/>
  <c r="J522" i="172" a="1"/>
  <c r="J522" i="172"/>
  <c r="H512" i="172"/>
  <c r="L523" i="178" a="1"/>
  <c r="L523" i="178"/>
  <c r="G523" i="178" a="1"/>
  <c r="G523" i="178"/>
  <c r="K523" i="178" a="1"/>
  <c r="K523" i="178"/>
  <c r="J523" i="178" a="1"/>
  <c r="J523" i="178"/>
  <c r="F523" i="178" a="1"/>
  <c r="F523" i="178"/>
  <c r="M523" i="178" a="1"/>
  <c r="M523" i="178"/>
  <c r="I523" i="178" a="1"/>
  <c r="I523" i="178"/>
  <c r="H523" i="178" a="1"/>
  <c r="H523" i="178"/>
  <c r="N504" i="178"/>
  <c r="N526" i="176"/>
  <c r="N510" i="178"/>
  <c r="N509" i="172"/>
  <c r="I512" i="170"/>
  <c r="M518" i="170" a="1"/>
  <c r="M518" i="170"/>
  <c r="H518" i="170" a="1"/>
  <c r="H518" i="170"/>
  <c r="K518" i="170" a="1"/>
  <c r="K518" i="170"/>
  <c r="G518" i="170" a="1"/>
  <c r="G518" i="170"/>
  <c r="J518" i="170" a="1"/>
  <c r="J518" i="170"/>
  <c r="I518" i="170" a="1"/>
  <c r="I518" i="170"/>
  <c r="F518" i="170" a="1"/>
  <c r="F518" i="170"/>
  <c r="L518" i="170" a="1"/>
  <c r="L518" i="170"/>
  <c r="M527" i="168" a="1"/>
  <c r="M527" i="168" s="1"/>
  <c r="K527" i="168" a="1"/>
  <c r="K527" i="168" s="1"/>
  <c r="I527" i="168" a="1"/>
  <c r="I527" i="168" s="1"/>
  <c r="G527" i="168" a="1"/>
  <c r="G527" i="168" s="1"/>
  <c r="H527" i="168" a="1"/>
  <c r="H527" i="168" s="1"/>
  <c r="J527" i="168" a="1"/>
  <c r="J527" i="168" s="1"/>
  <c r="F527" i="168" a="1"/>
  <c r="F527" i="168" s="1"/>
  <c r="L527" i="168" a="1"/>
  <c r="L527" i="168" s="1"/>
  <c r="L525" i="172" a="1"/>
  <c r="L525" i="172"/>
  <c r="J525" i="172" a="1"/>
  <c r="J525" i="172"/>
  <c r="H525" i="172" a="1"/>
  <c r="H525" i="172"/>
  <c r="F525" i="172" a="1"/>
  <c r="F525" i="172"/>
  <c r="M525" i="172" a="1"/>
  <c r="M525" i="172"/>
  <c r="I525" i="172" a="1"/>
  <c r="I525" i="172"/>
  <c r="K525" i="172" a="1"/>
  <c r="K525" i="172"/>
  <c r="G525" i="172" a="1"/>
  <c r="G525" i="172"/>
  <c r="L519" i="172" a="1"/>
  <c r="L519" i="172"/>
  <c r="J519" i="172" a="1"/>
  <c r="J519" i="172"/>
  <c r="H519" i="172" a="1"/>
  <c r="H519" i="172"/>
  <c r="F519" i="172" a="1"/>
  <c r="F519" i="172"/>
  <c r="K519" i="172" a="1"/>
  <c r="K519" i="172"/>
  <c r="G519" i="172" a="1"/>
  <c r="G519" i="172"/>
  <c r="G531" i="172"/>
  <c r="I519" i="172" a="1"/>
  <c r="I519" i="172"/>
  <c r="M519" i="172" a="1"/>
  <c r="M519" i="172"/>
  <c r="N527" i="170"/>
  <c r="M529" i="168" a="1"/>
  <c r="M529" i="168" s="1"/>
  <c r="K529" i="168" a="1"/>
  <c r="K529" i="168" s="1"/>
  <c r="I529" i="168" a="1"/>
  <c r="I529" i="168" s="1"/>
  <c r="G529" i="168" a="1"/>
  <c r="G529" i="168" s="1"/>
  <c r="F529" i="168" a="1"/>
  <c r="F529" i="168" s="1"/>
  <c r="J529" i="168" a="1"/>
  <c r="J529" i="168" s="1"/>
  <c r="L529" i="168" a="1"/>
  <c r="L529" i="168" s="1"/>
  <c r="H529" i="168" a="1"/>
  <c r="H529" i="168"/>
  <c r="N518" i="172"/>
  <c r="L530" i="170" a="1"/>
  <c r="L530" i="170"/>
  <c r="I530" i="170" a="1"/>
  <c r="I530" i="170"/>
  <c r="M530" i="170" a="1"/>
  <c r="M530" i="170"/>
  <c r="J530" i="170" a="1"/>
  <c r="J530" i="170"/>
  <c r="F530" i="170" a="1"/>
  <c r="F530" i="170"/>
  <c r="K530" i="170" a="1"/>
  <c r="K530" i="170"/>
  <c r="H530" i="170" a="1"/>
  <c r="H530" i="170"/>
  <c r="G530" i="170" a="1"/>
  <c r="G530" i="170"/>
  <c r="M525" i="168" a="1"/>
  <c r="M525" i="168" s="1"/>
  <c r="K525" i="168" a="1"/>
  <c r="K525" i="168" s="1"/>
  <c r="I525" i="168" a="1"/>
  <c r="I525" i="168" s="1"/>
  <c r="G525" i="168" a="1"/>
  <c r="G525" i="168" s="1"/>
  <c r="J525" i="168" a="1"/>
  <c r="J525" i="168" s="1"/>
  <c r="L525" i="168" a="1"/>
  <c r="L525" i="168"/>
  <c r="F525" i="168" a="1"/>
  <c r="F525" i="168" s="1"/>
  <c r="H525" i="168" a="1"/>
  <c r="H525" i="168" s="1"/>
  <c r="L518" i="168" a="1"/>
  <c r="L518" i="168" s="1"/>
  <c r="J518" i="168" a="1"/>
  <c r="J518" i="168" s="1"/>
  <c r="H518" i="168" a="1"/>
  <c r="H518" i="168" s="1"/>
  <c r="F518" i="168" a="1"/>
  <c r="F518" i="168" s="1"/>
  <c r="I518" i="168" a="1"/>
  <c r="I518" i="168" s="1"/>
  <c r="K518" i="168" a="1"/>
  <c r="K518" i="168" s="1"/>
  <c r="M518" i="168" a="1"/>
  <c r="M518" i="168"/>
  <c r="G518" i="168" a="1"/>
  <c r="G518" i="168" s="1"/>
  <c r="K512" i="170"/>
  <c r="N505" i="194"/>
  <c r="E41" i="193"/>
  <c r="G41" i="193"/>
  <c r="P512" i="192"/>
  <c r="D17" i="191"/>
  <c r="N3" i="191"/>
  <c r="N500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K512" i="180"/>
  <c r="N527" i="190"/>
  <c r="P505" i="186" a="1"/>
  <c r="P505" i="186"/>
  <c r="N9" i="185"/>
  <c r="N500" i="186"/>
  <c r="N520" i="188"/>
  <c r="P501" i="186" a="1"/>
  <c r="P501" i="186"/>
  <c r="N5" i="185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I529" i="180" a="1"/>
  <c r="I529" i="180"/>
  <c r="F529" i="180" a="1"/>
  <c r="F529" i="180"/>
  <c r="M529" i="180" a="1"/>
  <c r="M529" i="180"/>
  <c r="J529" i="180" a="1"/>
  <c r="J529" i="180"/>
  <c r="K529" i="180" a="1"/>
  <c r="K529" i="180"/>
  <c r="H529" i="180" a="1"/>
  <c r="H529" i="180"/>
  <c r="L529" i="180" a="1"/>
  <c r="L529" i="180"/>
  <c r="G529" i="180" a="1"/>
  <c r="G529" i="180"/>
  <c r="K519" i="180" a="1"/>
  <c r="K519" i="180"/>
  <c r="H519" i="180" a="1"/>
  <c r="H519" i="180"/>
  <c r="L519" i="180" a="1"/>
  <c r="L519" i="180"/>
  <c r="G519" i="180" a="1"/>
  <c r="G519" i="180"/>
  <c r="J519" i="180" a="1"/>
  <c r="J519" i="180"/>
  <c r="I519" i="180" a="1"/>
  <c r="I519" i="180"/>
  <c r="M519" i="180" a="1"/>
  <c r="M519" i="180"/>
  <c r="F519" i="180" a="1"/>
  <c r="F519" i="180"/>
  <c r="L530" i="176" a="1"/>
  <c r="L530" i="176"/>
  <c r="J530" i="176" a="1"/>
  <c r="J530" i="176"/>
  <c r="H530" i="176" a="1"/>
  <c r="H530" i="176"/>
  <c r="F530" i="176" a="1"/>
  <c r="F530" i="176"/>
  <c r="K530" i="176" a="1"/>
  <c r="K530" i="176"/>
  <c r="M530" i="176" a="1"/>
  <c r="M530" i="176"/>
  <c r="I530" i="176" a="1"/>
  <c r="I530" i="176"/>
  <c r="G530" i="176" a="1"/>
  <c r="G530" i="176"/>
  <c r="N511" i="176"/>
  <c r="N503" i="176"/>
  <c r="H531" i="17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5" i="178"/>
  <c r="I512" i="176"/>
  <c r="N520" i="182"/>
  <c r="N508" i="182"/>
  <c r="N506" i="182"/>
  <c r="N521" i="180"/>
  <c r="N504" i="180"/>
  <c r="N508" i="186"/>
  <c r="K512" i="178"/>
  <c r="N505" i="176"/>
  <c r="E41" i="175"/>
  <c r="G41" i="175"/>
  <c r="F512" i="178"/>
  <c r="N507" i="172"/>
  <c r="J512" i="172"/>
  <c r="K528" i="170" a="1"/>
  <c r="K528" i="170"/>
  <c r="F528" i="170" a="1"/>
  <c r="F528" i="170"/>
  <c r="M528" i="170" a="1"/>
  <c r="M528" i="170"/>
  <c r="J528" i="170" a="1"/>
  <c r="J528" i="170"/>
  <c r="I528" i="170" a="1"/>
  <c r="I528" i="170"/>
  <c r="L528" i="170" a="1"/>
  <c r="L528" i="170"/>
  <c r="H528" i="170" a="1"/>
  <c r="H528" i="170"/>
  <c r="G528" i="170" a="1"/>
  <c r="G528" i="170"/>
  <c r="J524" i="170" a="1"/>
  <c r="J524" i="170"/>
  <c r="G524" i="170" a="1"/>
  <c r="G524" i="170"/>
  <c r="M524" i="170" a="1"/>
  <c r="M524" i="170"/>
  <c r="I524" i="170" a="1"/>
  <c r="I524" i="170"/>
  <c r="F524" i="170" a="1"/>
  <c r="F524" i="170"/>
  <c r="N524" i="170"/>
  <c r="L524" i="170" a="1"/>
  <c r="L524" i="170"/>
  <c r="K524" i="170" a="1"/>
  <c r="K524" i="170"/>
  <c r="H524" i="170" a="1"/>
  <c r="H524" i="170"/>
  <c r="K520" i="170" a="1"/>
  <c r="K520" i="170"/>
  <c r="F520" i="170" a="1"/>
  <c r="F520" i="170"/>
  <c r="G520" i="170" a="1"/>
  <c r="G520" i="170"/>
  <c r="M520" i="170" a="1"/>
  <c r="M520" i="170"/>
  <c r="J520" i="170" a="1"/>
  <c r="J520" i="170"/>
  <c r="I520" i="170" a="1"/>
  <c r="I520" i="170"/>
  <c r="L520" i="170" a="1"/>
  <c r="L520" i="170"/>
  <c r="H520" i="170" a="1"/>
  <c r="H520" i="170"/>
  <c r="I521" i="178" a="1"/>
  <c r="I521" i="178"/>
  <c r="F521" i="178" a="1"/>
  <c r="F521" i="178"/>
  <c r="K521" i="178" a="1"/>
  <c r="K521" i="178"/>
  <c r="J521" i="178" a="1"/>
  <c r="J521" i="178"/>
  <c r="G521" i="178" a="1"/>
  <c r="G521" i="178"/>
  <c r="M521" i="178" a="1"/>
  <c r="M521" i="178"/>
  <c r="L521" i="178" a="1"/>
  <c r="L521" i="178"/>
  <c r="H521" i="178" a="1"/>
  <c r="H521" i="178"/>
  <c r="N508" i="176"/>
  <c r="N525" i="180"/>
  <c r="I529" i="178" a="1"/>
  <c r="I529" i="178"/>
  <c r="F529" i="178" a="1"/>
  <c r="F529" i="178"/>
  <c r="M529" i="178" a="1"/>
  <c r="M529" i="178"/>
  <c r="J529" i="178" a="1"/>
  <c r="J529" i="178"/>
  <c r="L529" i="178" a="1"/>
  <c r="L529" i="178"/>
  <c r="G529" i="178" a="1"/>
  <c r="G529" i="178"/>
  <c r="K529" i="178" a="1"/>
  <c r="K529" i="178"/>
  <c r="H529" i="178" a="1"/>
  <c r="H529" i="178"/>
  <c r="M523" i="176" a="1"/>
  <c r="M523" i="176"/>
  <c r="M531" i="176"/>
  <c r="K523" i="176" a="1"/>
  <c r="K523" i="176"/>
  <c r="K531" i="176"/>
  <c r="I523" i="176" a="1"/>
  <c r="I523" i="176"/>
  <c r="I531" i="176"/>
  <c r="G523" i="176" a="1"/>
  <c r="G523" i="176"/>
  <c r="J523" i="176" a="1"/>
  <c r="J523" i="176"/>
  <c r="J531" i="176"/>
  <c r="L523" i="176" a="1"/>
  <c r="L523" i="176"/>
  <c r="H523" i="176" a="1"/>
  <c r="H523" i="176"/>
  <c r="H531" i="176"/>
  <c r="F523" i="176" a="1"/>
  <c r="F523" i="176"/>
  <c r="N504" i="172"/>
  <c r="M526" i="170" a="1"/>
  <c r="M526" i="170"/>
  <c r="H526" i="170" a="1"/>
  <c r="H526" i="170"/>
  <c r="J526" i="170" a="1"/>
  <c r="J526" i="170"/>
  <c r="I526" i="170" a="1"/>
  <c r="I526" i="170"/>
  <c r="F526" i="170" a="1"/>
  <c r="F526" i="170"/>
  <c r="N526" i="170"/>
  <c r="L526" i="170" a="1"/>
  <c r="L526" i="170"/>
  <c r="K526" i="170" a="1"/>
  <c r="K526" i="170"/>
  <c r="G526" i="170" a="1"/>
  <c r="G526" i="170"/>
  <c r="G512" i="170"/>
  <c r="E22" i="169"/>
  <c r="N499" i="170"/>
  <c r="N500" i="172"/>
  <c r="N510" i="170"/>
  <c r="N502" i="170"/>
  <c r="N501" i="172"/>
  <c r="L522" i="170" a="1"/>
  <c r="L522" i="170"/>
  <c r="I522" i="170" a="1"/>
  <c r="I522" i="170"/>
  <c r="G522" i="170" a="1"/>
  <c r="G522" i="170"/>
  <c r="M522" i="170" a="1"/>
  <c r="M522" i="170"/>
  <c r="J522" i="170" a="1"/>
  <c r="J522" i="170"/>
  <c r="F522" i="170" a="1"/>
  <c r="F522" i="170"/>
  <c r="H522" i="170" a="1"/>
  <c r="H522" i="170"/>
  <c r="K522" i="170" a="1"/>
  <c r="K522" i="170"/>
  <c r="L527" i="172" a="1"/>
  <c r="L527" i="172"/>
  <c r="J527" i="172" a="1"/>
  <c r="J527" i="172"/>
  <c r="H527" i="172" a="1"/>
  <c r="H527" i="172"/>
  <c r="F527" i="172" a="1"/>
  <c r="F527" i="172"/>
  <c r="K527" i="172" a="1"/>
  <c r="K527" i="172"/>
  <c r="G527" i="172" a="1"/>
  <c r="G527" i="172"/>
  <c r="I527" i="172" a="1"/>
  <c r="I527" i="172"/>
  <c r="M527" i="172" a="1"/>
  <c r="M527" i="172"/>
  <c r="N511" i="170"/>
  <c r="N521" i="174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M530" i="180" a="1"/>
  <c r="M530" i="180"/>
  <c r="H530" i="180" a="1"/>
  <c r="H530" i="180"/>
  <c r="L530" i="180" a="1"/>
  <c r="L530" i="180"/>
  <c r="I530" i="180" a="1"/>
  <c r="I530" i="180"/>
  <c r="G530" i="180" a="1"/>
  <c r="G530" i="180"/>
  <c r="K530" i="180" a="1"/>
  <c r="K530" i="180"/>
  <c r="F530" i="180" a="1"/>
  <c r="F530" i="180"/>
  <c r="N530" i="180"/>
  <c r="J530" i="180" a="1"/>
  <c r="J530" i="180"/>
  <c r="M522" i="180" a="1"/>
  <c r="M522" i="180"/>
  <c r="H522" i="180" a="1"/>
  <c r="H522" i="180"/>
  <c r="L522" i="180" a="1"/>
  <c r="L522" i="180"/>
  <c r="I522" i="180" a="1"/>
  <c r="I522" i="180"/>
  <c r="J522" i="180" a="1"/>
  <c r="J522" i="180"/>
  <c r="G522" i="180" a="1"/>
  <c r="G522" i="180"/>
  <c r="K522" i="180" a="1"/>
  <c r="K522" i="180"/>
  <c r="F522" i="180" a="1"/>
  <c r="F522" i="180"/>
  <c r="H512" i="180"/>
  <c r="M530" i="178" a="1"/>
  <c r="M530" i="178"/>
  <c r="H530" i="178" a="1"/>
  <c r="H530" i="178"/>
  <c r="L530" i="178" a="1"/>
  <c r="L530" i="178"/>
  <c r="I530" i="178" a="1"/>
  <c r="I530" i="178"/>
  <c r="G530" i="178" a="1"/>
  <c r="G530" i="178"/>
  <c r="K530" i="178" a="1"/>
  <c r="K530" i="178"/>
  <c r="F530" i="178" a="1"/>
  <c r="F530" i="178"/>
  <c r="J530" i="178" a="1"/>
  <c r="J530" i="178"/>
  <c r="L526" i="178" a="1"/>
  <c r="L526" i="178"/>
  <c r="I526" i="178" a="1"/>
  <c r="I526" i="178"/>
  <c r="K526" i="178" a="1"/>
  <c r="K526" i="178"/>
  <c r="H526" i="178" a="1"/>
  <c r="H526" i="178"/>
  <c r="G526" i="178" a="1"/>
  <c r="G526" i="178"/>
  <c r="M526" i="178" a="1"/>
  <c r="M526" i="178"/>
  <c r="J526" i="178" a="1"/>
  <c r="J526" i="178"/>
  <c r="F526" i="178" a="1"/>
  <c r="F526" i="178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K527" i="180" a="1"/>
  <c r="K527" i="180"/>
  <c r="H527" i="180" a="1"/>
  <c r="H527" i="180"/>
  <c r="L527" i="180" a="1"/>
  <c r="L527" i="180"/>
  <c r="G527" i="180" a="1"/>
  <c r="G527" i="180"/>
  <c r="M527" i="180" a="1"/>
  <c r="M527" i="180"/>
  <c r="F527" i="180" a="1"/>
  <c r="F527" i="180"/>
  <c r="N527" i="180"/>
  <c r="J527" i="180" a="1"/>
  <c r="J527" i="180"/>
  <c r="I527" i="180" a="1"/>
  <c r="I527" i="180"/>
  <c r="K527" i="178" a="1"/>
  <c r="K527" i="178"/>
  <c r="H527" i="178" a="1"/>
  <c r="H527" i="178"/>
  <c r="J527" i="178" a="1"/>
  <c r="J527" i="178"/>
  <c r="G527" i="178" a="1"/>
  <c r="G527" i="178"/>
  <c r="M527" i="178" a="1"/>
  <c r="M527" i="178"/>
  <c r="F527" i="178" a="1"/>
  <c r="F527" i="178"/>
  <c r="N527" i="178"/>
  <c r="L527" i="178" a="1"/>
  <c r="L527" i="178"/>
  <c r="I527" i="178" a="1"/>
  <c r="I527" i="178"/>
  <c r="K519" i="178" a="1"/>
  <c r="K519" i="178"/>
  <c r="H519" i="178" a="1"/>
  <c r="H519" i="178"/>
  <c r="J519" i="178" a="1"/>
  <c r="J519" i="178"/>
  <c r="G519" i="178" a="1"/>
  <c r="G519" i="178"/>
  <c r="M519" i="178" a="1"/>
  <c r="M519" i="178"/>
  <c r="F519" i="178" a="1"/>
  <c r="F519" i="178"/>
  <c r="N519" i="178"/>
  <c r="L519" i="178" a="1"/>
  <c r="L519" i="178"/>
  <c r="I519" i="178" a="1"/>
  <c r="I519" i="178"/>
  <c r="M525" i="176" a="1"/>
  <c r="M525" i="176"/>
  <c r="K525" i="176" a="1"/>
  <c r="K525" i="176"/>
  <c r="I525" i="176" a="1"/>
  <c r="I525" i="176"/>
  <c r="G525" i="176" a="1"/>
  <c r="G525" i="176"/>
  <c r="H525" i="176" a="1"/>
  <c r="H525" i="176"/>
  <c r="J525" i="176" a="1"/>
  <c r="J525" i="176"/>
  <c r="F525" i="176" a="1"/>
  <c r="F525" i="176"/>
  <c r="L525" i="176" a="1"/>
  <c r="L525" i="176"/>
  <c r="F531" i="174"/>
  <c r="N518" i="174"/>
  <c r="K512" i="176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K524" i="178" a="1"/>
  <c r="K524" i="178"/>
  <c r="F524" i="178" a="1"/>
  <c r="F524" i="178"/>
  <c r="I524" i="178" a="1"/>
  <c r="I524" i="178"/>
  <c r="L524" i="178" a="1"/>
  <c r="L524" i="178"/>
  <c r="H524" i="178" a="1"/>
  <c r="H524" i="178"/>
  <c r="G524" i="178" a="1"/>
  <c r="G524" i="178"/>
  <c r="M524" i="178" a="1"/>
  <c r="M524" i="178"/>
  <c r="J524" i="178" a="1"/>
  <c r="J524" i="178"/>
  <c r="M522" i="178" a="1"/>
  <c r="M522" i="178"/>
  <c r="H522" i="178" a="1"/>
  <c r="H522" i="178"/>
  <c r="I522" i="178" a="1"/>
  <c r="I522" i="178"/>
  <c r="F522" i="178" a="1"/>
  <c r="F522" i="178"/>
  <c r="L522" i="178" a="1"/>
  <c r="L522" i="178"/>
  <c r="K522" i="178" a="1"/>
  <c r="K522" i="178"/>
  <c r="G522" i="178" a="1"/>
  <c r="G522" i="178"/>
  <c r="J522" i="178" a="1"/>
  <c r="J522" i="178"/>
  <c r="H512" i="178"/>
  <c r="N499" i="178"/>
  <c r="M530" i="172" a="1"/>
  <c r="M530" i="172"/>
  <c r="K530" i="172" a="1"/>
  <c r="K530" i="172"/>
  <c r="I530" i="172" a="1"/>
  <c r="I530" i="172"/>
  <c r="G530" i="172" a="1"/>
  <c r="G530" i="172"/>
  <c r="H530" i="172" a="1"/>
  <c r="H530" i="172"/>
  <c r="L530" i="172" a="1"/>
  <c r="L530" i="172"/>
  <c r="F530" i="172" a="1"/>
  <c r="F530" i="172"/>
  <c r="J530" i="172" a="1"/>
  <c r="J530" i="172"/>
  <c r="K512" i="172"/>
  <c r="L512" i="172"/>
  <c r="N499" i="180"/>
  <c r="M527" i="176" a="1"/>
  <c r="M527" i="176"/>
  <c r="K527" i="176" a="1"/>
  <c r="K527" i="176"/>
  <c r="I527" i="176" a="1"/>
  <c r="I527" i="176"/>
  <c r="G527" i="176" a="1"/>
  <c r="G527" i="176"/>
  <c r="G531" i="176"/>
  <c r="F527" i="176" a="1"/>
  <c r="F527" i="176"/>
  <c r="H527" i="176" a="1"/>
  <c r="H527" i="176"/>
  <c r="L527" i="176" a="1"/>
  <c r="L527" i="176"/>
  <c r="J527" i="176" a="1"/>
  <c r="J527" i="176"/>
  <c r="N512" i="174"/>
  <c r="F13" i="173"/>
  <c r="H13" i="173"/>
  <c r="E26" i="173"/>
  <c r="G26" i="173"/>
  <c r="I26" i="173"/>
  <c r="M524" i="172" a="1"/>
  <c r="M524" i="172"/>
  <c r="K524" i="172" a="1"/>
  <c r="K524" i="172"/>
  <c r="I524" i="172" a="1"/>
  <c r="I524" i="172"/>
  <c r="G524" i="172" a="1"/>
  <c r="G524" i="172"/>
  <c r="F524" i="172" a="1"/>
  <c r="F524" i="172"/>
  <c r="N524" i="172"/>
  <c r="J524" i="172" a="1"/>
  <c r="J524" i="172"/>
  <c r="L524" i="172" a="1"/>
  <c r="L524" i="172"/>
  <c r="H524" i="172" a="1"/>
  <c r="H524" i="172"/>
  <c r="M528" i="172" a="1"/>
  <c r="M528" i="172"/>
  <c r="K528" i="172" a="1"/>
  <c r="K528" i="172"/>
  <c r="I528" i="172" a="1"/>
  <c r="I528" i="172"/>
  <c r="G528" i="172" a="1"/>
  <c r="G528" i="172"/>
  <c r="J528" i="172" a="1"/>
  <c r="J528" i="172"/>
  <c r="F528" i="172" a="1"/>
  <c r="F528" i="172"/>
  <c r="H528" i="172" a="1"/>
  <c r="H528" i="172"/>
  <c r="L528" i="172" a="1"/>
  <c r="L528" i="172"/>
  <c r="L523" i="172" a="1"/>
  <c r="L523" i="172"/>
  <c r="J523" i="172" a="1"/>
  <c r="J523" i="172"/>
  <c r="H523" i="172" a="1"/>
  <c r="H523" i="172"/>
  <c r="F523" i="172" a="1"/>
  <c r="F523" i="172"/>
  <c r="G523" i="172" a="1"/>
  <c r="G523" i="172"/>
  <c r="K523" i="172" a="1"/>
  <c r="K523" i="172"/>
  <c r="M523" i="172" a="1"/>
  <c r="M523" i="172"/>
  <c r="I523" i="172" a="1"/>
  <c r="I523" i="172"/>
  <c r="K523" i="170" a="1"/>
  <c r="K523" i="170"/>
  <c r="H523" i="170" a="1"/>
  <c r="H523" i="170"/>
  <c r="L523" i="170" a="1"/>
  <c r="L523" i="170"/>
  <c r="I523" i="170" a="1"/>
  <c r="I523" i="170"/>
  <c r="J523" i="170" a="1"/>
  <c r="J523" i="170"/>
  <c r="G523" i="170" a="1"/>
  <c r="G523" i="170"/>
  <c r="M523" i="170" a="1"/>
  <c r="M523" i="170"/>
  <c r="F523" i="170" a="1"/>
  <c r="F523" i="170"/>
  <c r="L512" i="170"/>
  <c r="L520" i="168" a="1"/>
  <c r="L520" i="168" s="1"/>
  <c r="J520" i="168" a="1"/>
  <c r="J520" i="168" s="1"/>
  <c r="H520" i="168" a="1"/>
  <c r="H520" i="168" s="1"/>
  <c r="F520" i="168" a="1"/>
  <c r="F520" i="168" s="1"/>
  <c r="G520" i="168" a="1"/>
  <c r="G520" i="168" s="1"/>
  <c r="I520" i="168" a="1"/>
  <c r="I520" i="168" s="1"/>
  <c r="K520" i="168" a="1"/>
  <c r="K520" i="168" s="1"/>
  <c r="M520" i="168" a="1"/>
  <c r="M520" i="168" s="1"/>
  <c r="M521" i="168" a="1"/>
  <c r="M521" i="168" s="1"/>
  <c r="K521" i="168" a="1"/>
  <c r="K521" i="168" s="1"/>
  <c r="I521" i="168" a="1"/>
  <c r="I521" i="168" s="1"/>
  <c r="G521" i="168" a="1"/>
  <c r="G521" i="168" s="1"/>
  <c r="F521" i="168" a="1"/>
  <c r="F521" i="168" s="1"/>
  <c r="H521" i="168" a="1"/>
  <c r="H521" i="168" s="1"/>
  <c r="J521" i="168" a="1"/>
  <c r="J521" i="168" s="1"/>
  <c r="L521" i="168" a="1"/>
  <c r="L521" i="168" s="1"/>
  <c r="N508" i="172"/>
  <c r="N521" i="172"/>
  <c r="N525" i="170"/>
  <c r="P512" i="174"/>
  <c r="D17" i="173"/>
  <c r="N3" i="173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02" i="180"/>
  <c r="N500" i="180"/>
  <c r="F512" i="180"/>
  <c r="N512" i="180"/>
  <c r="N507" i="176"/>
  <c r="N499" i="176"/>
  <c r="F512" i="176"/>
  <c r="N520" i="174"/>
  <c r="N518" i="186"/>
  <c r="N521" i="184"/>
  <c r="N510" i="182"/>
  <c r="J528" i="178" a="1"/>
  <c r="J528" i="178"/>
  <c r="G528" i="178" a="1"/>
  <c r="G528" i="178"/>
  <c r="K528" i="178" a="1"/>
  <c r="K528" i="178"/>
  <c r="F528" i="178" a="1"/>
  <c r="F528" i="178"/>
  <c r="I528" i="178" a="1"/>
  <c r="I528" i="178"/>
  <c r="M528" i="178" a="1"/>
  <c r="M528" i="178"/>
  <c r="H528" i="178" a="1"/>
  <c r="H528" i="178"/>
  <c r="L528" i="178" a="1"/>
  <c r="L528" i="178"/>
  <c r="J520" i="178" a="1"/>
  <c r="J520" i="178"/>
  <c r="G520" i="178" a="1"/>
  <c r="G520" i="178"/>
  <c r="M520" i="178" a="1"/>
  <c r="M520" i="178"/>
  <c r="I520" i="178" a="1"/>
  <c r="I520" i="178"/>
  <c r="F520" i="178" a="1"/>
  <c r="F520" i="178"/>
  <c r="N520" i="178"/>
  <c r="L520" i="178" a="1"/>
  <c r="L520" i="178"/>
  <c r="K520" i="178" a="1"/>
  <c r="K520" i="178"/>
  <c r="H520" i="178" a="1"/>
  <c r="H520" i="178"/>
  <c r="H512" i="176"/>
  <c r="M512" i="176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P512" i="178"/>
  <c r="D17" i="177"/>
  <c r="N3" i="177"/>
  <c r="L528" i="176" a="1"/>
  <c r="L528" i="176"/>
  <c r="L531" i="176"/>
  <c r="J528" i="176" a="1"/>
  <c r="J528" i="176"/>
  <c r="H528" i="176" a="1"/>
  <c r="H528" i="176"/>
  <c r="F528" i="176" a="1"/>
  <c r="F528" i="176"/>
  <c r="N528" i="176"/>
  <c r="M528" i="176" a="1"/>
  <c r="M528" i="176"/>
  <c r="G528" i="176" a="1"/>
  <c r="G528" i="176"/>
  <c r="K528" i="176" a="1"/>
  <c r="K528" i="176"/>
  <c r="I528" i="176" a="1"/>
  <c r="I528" i="176"/>
  <c r="N501" i="176"/>
  <c r="L512" i="176"/>
  <c r="N529" i="176"/>
  <c r="N521" i="176"/>
  <c r="N500" i="176"/>
  <c r="N511" i="172"/>
  <c r="N499" i="172"/>
  <c r="F512" i="172"/>
  <c r="N528" i="174"/>
  <c r="N518" i="176"/>
  <c r="M531" i="172"/>
  <c r="N502" i="172"/>
  <c r="P512" i="172"/>
  <c r="D17" i="171"/>
  <c r="N3" i="171"/>
  <c r="N506" i="170"/>
  <c r="I38" i="173"/>
  <c r="N505" i="172"/>
  <c r="E41" i="171"/>
  <c r="G41" i="171"/>
  <c r="M512" i="170"/>
  <c r="P512" i="170"/>
  <c r="D17" i="169"/>
  <c r="N3" i="169"/>
  <c r="N529" i="172"/>
  <c r="M520" i="172" a="1"/>
  <c r="M520" i="172"/>
  <c r="K520" i="172" a="1"/>
  <c r="K520" i="172"/>
  <c r="K531" i="172"/>
  <c r="I520" i="172" a="1"/>
  <c r="I520" i="172"/>
  <c r="I531" i="172"/>
  <c r="G520" i="172" a="1"/>
  <c r="G520" i="172"/>
  <c r="J520" i="172" a="1"/>
  <c r="J520" i="172"/>
  <c r="F520" i="172" a="1"/>
  <c r="F520" i="172"/>
  <c r="H520" i="172" a="1"/>
  <c r="H520" i="172"/>
  <c r="H531" i="172"/>
  <c r="L520" i="172" a="1"/>
  <c r="L520" i="172"/>
  <c r="L531" i="172"/>
  <c r="N519" i="174"/>
  <c r="N529" i="170"/>
  <c r="L524" i="154" a="1"/>
  <c r="L524" i="154" s="1"/>
  <c r="P524" i="154" a="1"/>
  <c r="P524" i="154" s="1"/>
  <c r="P523" i="149" a="1"/>
  <c r="P523" i="149" s="1"/>
  <c r="O529" i="139" a="1"/>
  <c r="O529" i="139" s="1"/>
  <c r="M529" i="139" a="1"/>
  <c r="M529" i="139" s="1"/>
  <c r="L529" i="139" a="1"/>
  <c r="L529" i="139" s="1"/>
  <c r="N529" i="139" a="1"/>
  <c r="N529" i="139" s="1"/>
  <c r="O519" i="129" a="1"/>
  <c r="O519" i="129" s="1"/>
  <c r="L519" i="129" a="1"/>
  <c r="L519" i="129" s="1"/>
  <c r="N526" i="129" a="1"/>
  <c r="N526" i="129" s="1"/>
  <c r="K526" i="129" a="1"/>
  <c r="K526" i="129" s="1"/>
  <c r="M526" i="129" a="1"/>
  <c r="M526" i="129" s="1"/>
  <c r="H526" i="129" a="1"/>
  <c r="H526" i="129" s="1"/>
  <c r="M520" i="143" a="1"/>
  <c r="M520" i="143" s="1"/>
  <c r="K520" i="143" a="1"/>
  <c r="K520" i="143" s="1"/>
  <c r="I520" i="143" a="1"/>
  <c r="I520" i="143" s="1"/>
  <c r="J520" i="143" a="1"/>
  <c r="J520" i="143" s="1"/>
  <c r="J524" i="139" a="1"/>
  <c r="J524" i="139" s="1"/>
  <c r="J518" i="149" a="1"/>
  <c r="J518" i="149" s="1"/>
  <c r="O518" i="149" a="1"/>
  <c r="O518" i="149" s="1"/>
  <c r="I518" i="149" a="1"/>
  <c r="I518" i="149" s="1"/>
  <c r="H530" i="124" a="1"/>
  <c r="H530" i="124" s="1"/>
  <c r="I518" i="122" a="1"/>
  <c r="I518" i="122" s="1"/>
  <c r="I522" i="118" a="1"/>
  <c r="I522" i="118" s="1"/>
  <c r="K522" i="126" a="1"/>
  <c r="K522" i="126" s="1"/>
  <c r="N522" i="126" a="1"/>
  <c r="N522" i="126" s="1"/>
  <c r="J522" i="126" a="1"/>
  <c r="J522" i="126" s="1"/>
  <c r="L518" i="120" a="1"/>
  <c r="L518" i="120" s="1"/>
  <c r="O526" i="124" a="1"/>
  <c r="O526" i="124" s="1"/>
  <c r="L526" i="124" a="1"/>
  <c r="L526" i="124" s="1"/>
  <c r="J526" i="124" a="1"/>
  <c r="J526" i="124" s="1"/>
  <c r="H526" i="124" a="1"/>
  <c r="H526" i="124" s="1"/>
  <c r="L524" i="118" a="1"/>
  <c r="L524" i="118" s="1"/>
  <c r="I524" i="118" a="1"/>
  <c r="I524" i="118" s="1"/>
  <c r="N525" i="118" a="1"/>
  <c r="N525" i="118" s="1"/>
  <c r="I525" i="118" a="1"/>
  <c r="I525" i="118" s="1"/>
  <c r="K525" i="118" a="1"/>
  <c r="K525" i="118" s="1"/>
  <c r="H525" i="118" a="1"/>
  <c r="H525" i="118" s="1"/>
  <c r="L525" i="118" a="1"/>
  <c r="L525" i="118" s="1"/>
  <c r="K530" i="114" a="1"/>
  <c r="K530" i="114" s="1"/>
  <c r="L528" i="114" a="1"/>
  <c r="L528" i="114" s="1"/>
  <c r="O521" i="112" a="1"/>
  <c r="O521" i="112" s="1"/>
  <c r="J530" i="108" a="1"/>
  <c r="J530" i="108" s="1"/>
  <c r="H530" i="108" a="1"/>
  <c r="H530" i="108" s="1"/>
  <c r="N530" i="108" a="1"/>
  <c r="N530" i="108" s="1"/>
  <c r="L530" i="108" a="1"/>
  <c r="L530" i="108" s="1"/>
  <c r="N525" i="108" a="1"/>
  <c r="N525" i="108" s="1"/>
  <c r="L525" i="108" a="1"/>
  <c r="L525" i="108" s="1"/>
  <c r="B5" i="106"/>
  <c r="B6" i="106"/>
  <c r="B7" i="106"/>
  <c r="B8" i="106"/>
  <c r="B9" i="106"/>
  <c r="B10" i="106"/>
  <c r="B11" i="106"/>
  <c r="B12" i="106"/>
  <c r="B13" i="106"/>
  <c r="B14" i="106"/>
  <c r="B15" i="106"/>
  <c r="B16" i="106"/>
  <c r="B17" i="106"/>
  <c r="B18" i="106"/>
  <c r="B19" i="106"/>
  <c r="B20" i="106"/>
  <c r="B21" i="106"/>
  <c r="B22" i="106"/>
  <c r="B23" i="106"/>
  <c r="B24" i="106"/>
  <c r="B25" i="106"/>
  <c r="B26" i="106"/>
  <c r="B27" i="106"/>
  <c r="B28" i="106"/>
  <c r="B29" i="106"/>
  <c r="B30" i="106"/>
  <c r="B4" i="106"/>
  <c r="E8" i="3"/>
  <c r="E500" i="4"/>
  <c r="E501" i="4"/>
  <c r="I501" i="4" s="1" a="1"/>
  <c r="I501" i="4" s="1"/>
  <c r="E502" i="4"/>
  <c r="J502" i="4" s="1" a="1"/>
  <c r="J502" i="4" s="1"/>
  <c r="I502" i="4" a="1"/>
  <c r="I502" i="4" s="1"/>
  <c r="E503" i="4"/>
  <c r="I503" i="4" s="1" a="1"/>
  <c r="I503" i="4" s="1"/>
  <c r="E504" i="4"/>
  <c r="L504" i="4" a="1"/>
  <c r="L504" i="4" s="1"/>
  <c r="E505" i="4"/>
  <c r="I505" i="4" s="1" a="1"/>
  <c r="I505" i="4" s="1"/>
  <c r="L505" i="4" a="1"/>
  <c r="L505" i="4" s="1"/>
  <c r="E506" i="4"/>
  <c r="J506" i="4" s="1" a="1"/>
  <c r="J506" i="4" s="1"/>
  <c r="E507" i="4"/>
  <c r="H507" i="4" s="1" a="1"/>
  <c r="H507" i="4" s="1"/>
  <c r="J507" i="4" a="1"/>
  <c r="J507" i="4" s="1"/>
  <c r="E508" i="4"/>
  <c r="O508" i="4" s="1" a="1"/>
  <c r="O508" i="4" s="1"/>
  <c r="E509" i="4"/>
  <c r="N509" i="4" s="1" a="1"/>
  <c r="N509" i="4" s="1"/>
  <c r="K510" i="4" a="1"/>
  <c r="K510" i="4" s="1"/>
  <c r="K511" i="4" a="1"/>
  <c r="K511" i="4" s="1"/>
  <c r="I511" i="4" a="1"/>
  <c r="I511" i="4" s="1"/>
  <c r="E499" i="4"/>
  <c r="K499" i="4" s="1" a="1"/>
  <c r="K499" i="4" s="1"/>
  <c r="M499" i="4" a="1"/>
  <c r="M499" i="4" s="1"/>
  <c r="O509" i="4" a="1"/>
  <c r="O509" i="4" s="1"/>
  <c r="I514" i="4" a="1"/>
  <c r="I514" i="4" s="1"/>
  <c r="J514" i="4" a="1"/>
  <c r="J514" i="4" s="1"/>
  <c r="K514" i="4" a="1"/>
  <c r="K514" i="4" s="1"/>
  <c r="L514" i="4" a="1"/>
  <c r="L514" i="4" s="1"/>
  <c r="M514" i="4" a="1"/>
  <c r="M514" i="4" s="1"/>
  <c r="N514" i="4" a="1"/>
  <c r="N514" i="4" s="1"/>
  <c r="O514" i="4" a="1"/>
  <c r="O514" i="4" s="1"/>
  <c r="H514" i="4" a="1"/>
  <c r="H514" i="4" s="1"/>
  <c r="U495" i="4"/>
  <c r="E29" i="3" s="1"/>
  <c r="G29" i="3" s="1"/>
  <c r="I29" i="3" s="1"/>
  <c r="V495" i="4"/>
  <c r="E31" i="3" s="1"/>
  <c r="G31" i="3" s="1"/>
  <c r="I31" i="3" s="1"/>
  <c r="W495" i="4"/>
  <c r="E32" i="3" s="1"/>
  <c r="G32" i="3" s="1"/>
  <c r="I32" i="3" s="1"/>
  <c r="X495" i="4"/>
  <c r="E33" i="3" s="1"/>
  <c r="G33" i="3" s="1"/>
  <c r="I33" i="3" s="1"/>
  <c r="Y495" i="4"/>
  <c r="E34" i="3" s="1"/>
  <c r="G34" i="3" s="1"/>
  <c r="I34" i="3" s="1"/>
  <c r="T495" i="4"/>
  <c r="E30" i="3" s="1"/>
  <c r="G30" i="3" s="1"/>
  <c r="I30" i="3" s="1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I495" i="4"/>
  <c r="J495" i="4"/>
  <c r="K495" i="4"/>
  <c r="L495" i="4"/>
  <c r="M495" i="4"/>
  <c r="N495" i="4"/>
  <c r="O495" i="4"/>
  <c r="H495" i="4"/>
  <c r="N522" i="188"/>
  <c r="N521" i="192"/>
  <c r="N529" i="192"/>
  <c r="I38" i="199"/>
  <c r="N523" i="204"/>
  <c r="I17" i="173"/>
  <c r="G17" i="173"/>
  <c r="N523" i="170"/>
  <c r="N523" i="172"/>
  <c r="N522" i="178"/>
  <c r="I38" i="185"/>
  <c r="N522" i="170"/>
  <c r="N523" i="176"/>
  <c r="I17" i="181"/>
  <c r="G17" i="181"/>
  <c r="N529" i="180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I531" i="170"/>
  <c r="H531" i="170"/>
  <c r="N520" i="176"/>
  <c r="G531" i="178"/>
  <c r="J531" i="178"/>
  <c r="I17" i="183"/>
  <c r="G17" i="183"/>
  <c r="N522" i="176"/>
  <c r="J531" i="180"/>
  <c r="H531" i="180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I17" i="169"/>
  <c r="G17" i="169"/>
  <c r="G17" i="177"/>
  <c r="I17" i="177"/>
  <c r="N528" i="178"/>
  <c r="E26" i="171"/>
  <c r="G26" i="171"/>
  <c r="I26" i="171"/>
  <c r="N512" i="172"/>
  <c r="F13" i="171"/>
  <c r="H13" i="171"/>
  <c r="N523" i="182"/>
  <c r="N520" i="186"/>
  <c r="N531" i="186"/>
  <c r="N523" i="186"/>
  <c r="N525" i="190"/>
  <c r="N519" i="194"/>
  <c r="N530" i="172"/>
  <c r="N519" i="182"/>
  <c r="N524" i="186"/>
  <c r="N526" i="178"/>
  <c r="E25" i="169"/>
  <c r="G25" i="169"/>
  <c r="I25" i="169"/>
  <c r="G22" i="169"/>
  <c r="I22" i="169"/>
  <c r="E24" i="169"/>
  <c r="G24" i="169"/>
  <c r="I24" i="169"/>
  <c r="E23" i="169"/>
  <c r="G23" i="169"/>
  <c r="I23" i="169"/>
  <c r="N529" i="182"/>
  <c r="N519" i="188"/>
  <c r="P512" i="194"/>
  <c r="D17" i="193"/>
  <c r="N3" i="193"/>
  <c r="N527" i="202"/>
  <c r="G531" i="204"/>
  <c r="H531" i="204"/>
  <c r="N521" i="204"/>
  <c r="N519" i="172"/>
  <c r="F531" i="172"/>
  <c r="N525" i="172"/>
  <c r="J531" i="170"/>
  <c r="M531" i="170"/>
  <c r="N522" i="172"/>
  <c r="H531" i="178"/>
  <c r="M531" i="178"/>
  <c r="N523" i="188"/>
  <c r="N531" i="188"/>
  <c r="N524" i="180"/>
  <c r="F531" i="180"/>
  <c r="N518" i="180"/>
  <c r="M531" i="180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I38" i="171"/>
  <c r="E25" i="201"/>
  <c r="G25" i="201"/>
  <c r="I25" i="201"/>
  <c r="G22" i="201"/>
  <c r="I22" i="201"/>
  <c r="E24" i="201"/>
  <c r="G24" i="201"/>
  <c r="I24" i="201"/>
  <c r="E23" i="201"/>
  <c r="G23" i="201"/>
  <c r="I23" i="201"/>
  <c r="N520" i="172"/>
  <c r="N525" i="182"/>
  <c r="N525" i="188"/>
  <c r="I17" i="171"/>
  <c r="G17" i="171"/>
  <c r="F531" i="176"/>
  <c r="N527" i="182"/>
  <c r="F531" i="186"/>
  <c r="N512" i="176"/>
  <c r="F13" i="175"/>
  <c r="H13" i="175"/>
  <c r="E26" i="175"/>
  <c r="G26" i="175"/>
  <c r="I26" i="175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N528" i="172"/>
  <c r="N527" i="176"/>
  <c r="N524" i="178"/>
  <c r="N527" i="186"/>
  <c r="N525" i="176"/>
  <c r="N531" i="176"/>
  <c r="N530" i="178"/>
  <c r="N522" i="180"/>
  <c r="N528" i="186"/>
  <c r="N528" i="202"/>
  <c r="N527" i="172"/>
  <c r="N529" i="178"/>
  <c r="E26" i="177"/>
  <c r="G26" i="177"/>
  <c r="I26" i="177"/>
  <c r="I38" i="177"/>
  <c r="N512" i="178"/>
  <c r="F13" i="177"/>
  <c r="H13" i="177"/>
  <c r="N530" i="176"/>
  <c r="N519" i="180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N530" i="170"/>
  <c r="L531" i="170"/>
  <c r="G531" i="170"/>
  <c r="N523" i="178"/>
  <c r="K531" i="178"/>
  <c r="I531" i="178"/>
  <c r="E24" i="175"/>
  <c r="G24" i="175"/>
  <c r="I24" i="175"/>
  <c r="E25" i="175"/>
  <c r="G25" i="175"/>
  <c r="I25" i="175"/>
  <c r="E23" i="175"/>
  <c r="G23" i="175"/>
  <c r="I23" i="175"/>
  <c r="G22" i="175"/>
  <c r="I22" i="175"/>
  <c r="N530" i="182"/>
  <c r="K531" i="180"/>
  <c r="I531" i="180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N512" i="170"/>
  <c r="F13" i="169"/>
  <c r="H13" i="169"/>
  <c r="F531" i="188"/>
  <c r="N531" i="174"/>
  <c r="E26" i="181"/>
  <c r="G26" i="181"/>
  <c r="I26" i="181"/>
  <c r="N512" i="182"/>
  <c r="F13" i="181"/>
  <c r="H13" i="181"/>
  <c r="N529" i="188"/>
  <c r="N530" i="188"/>
  <c r="N523" i="192"/>
  <c r="N519" i="204"/>
  <c r="N521" i="178"/>
  <c r="N520" i="170"/>
  <c r="N528" i="170"/>
  <c r="N522" i="182"/>
  <c r="N521" i="194"/>
  <c r="I531" i="204"/>
  <c r="J531" i="204"/>
  <c r="N531" i="172"/>
  <c r="J531" i="172"/>
  <c r="F531" i="170"/>
  <c r="N518" i="170"/>
  <c r="N531" i="170"/>
  <c r="K531" i="170"/>
  <c r="N519" i="176"/>
  <c r="F531" i="178"/>
  <c r="N518" i="178"/>
  <c r="N531" i="178"/>
  <c r="L531" i="178"/>
  <c r="N521" i="182"/>
  <c r="N520" i="180"/>
  <c r="N528" i="180"/>
  <c r="N512" i="190"/>
  <c r="F13" i="189"/>
  <c r="H13" i="189"/>
  <c r="E26" i="189"/>
  <c r="G26" i="189"/>
  <c r="I26" i="189"/>
  <c r="I38" i="189"/>
  <c r="G531" i="180"/>
  <c r="L531" i="180"/>
  <c r="N526" i="180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N502" i="4" a="1"/>
  <c r="N502" i="4" s="1"/>
  <c r="M502" i="4" a="1"/>
  <c r="M502" i="4" s="1"/>
  <c r="N508" i="4" a="1"/>
  <c r="N508" i="4" s="1"/>
  <c r="O504" i="4" a="1"/>
  <c r="O504" i="4" s="1"/>
  <c r="L499" i="4" a="1"/>
  <c r="L499" i="4" s="1"/>
  <c r="E530" i="4"/>
  <c r="N530" i="4" s="1" a="1"/>
  <c r="N530" i="4" s="1"/>
  <c r="E526" i="4"/>
  <c r="L526" i="4" s="1" a="1"/>
  <c r="L526" i="4" s="1"/>
  <c r="J526" i="4" a="1"/>
  <c r="J526" i="4" s="1"/>
  <c r="O507" i="4" a="1"/>
  <c r="O507" i="4" s="1"/>
  <c r="K506" i="4" a="1"/>
  <c r="K506" i="4" s="1"/>
  <c r="J511" i="4" a="1"/>
  <c r="J511" i="4" s="1"/>
  <c r="N507" i="4" a="1"/>
  <c r="N507" i="4" s="1"/>
  <c r="J530" i="4" a="1"/>
  <c r="J530" i="4" s="1"/>
  <c r="K507" i="4" a="1"/>
  <c r="K507" i="4" s="1"/>
  <c r="N511" i="4" a="1"/>
  <c r="N511" i="4" s="1"/>
  <c r="M507" i="4" a="1"/>
  <c r="M507" i="4" s="1"/>
  <c r="H504" i="4" a="1"/>
  <c r="H504" i="4" s="1"/>
  <c r="H508" i="4" a="1"/>
  <c r="H508" i="4" s="1"/>
  <c r="H499" i="4" a="1"/>
  <c r="H499" i="4" s="1"/>
  <c r="A2" i="1"/>
  <c r="A2" i="103" s="1"/>
  <c r="G27" i="3"/>
  <c r="I27" i="3" s="1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I38" i="175"/>
  <c r="G17" i="197"/>
  <c r="I17" i="197"/>
  <c r="I38" i="181"/>
  <c r="I38" i="201"/>
  <c r="N531" i="180"/>
  <c r="I17" i="193"/>
  <c r="G17" i="193"/>
  <c r="G17" i="199"/>
  <c r="I17" i="199"/>
  <c r="N531" i="182"/>
  <c r="I17" i="189"/>
  <c r="G17" i="189"/>
  <c r="I38" i="193"/>
  <c r="G17" i="185"/>
  <c r="I17" i="185"/>
  <c r="I38" i="203"/>
  <c r="N531" i="194"/>
  <c r="I38" i="169"/>
  <c r="N531" i="204"/>
  <c r="I530" i="4" a="1"/>
  <c r="I530" i="4" s="1"/>
  <c r="H5" i="3"/>
  <c r="H6" i="3" s="1"/>
  <c r="G16" i="103"/>
  <c r="G15" i="103"/>
  <c r="G14" i="103"/>
  <c r="E16" i="103"/>
  <c r="E15" i="103"/>
  <c r="E14" i="103"/>
  <c r="G11" i="103"/>
  <c r="G10" i="103"/>
  <c r="G9" i="103"/>
  <c r="E11" i="103"/>
  <c r="E10" i="103"/>
  <c r="E9" i="103"/>
  <c r="C16" i="103"/>
  <c r="C15" i="103"/>
  <c r="C14" i="103"/>
  <c r="C11" i="103"/>
  <c r="C10" i="103"/>
  <c r="C9" i="103"/>
  <c r="B28" i="2"/>
  <c r="B29" i="2"/>
  <c r="B30" i="2"/>
  <c r="B31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5" i="2"/>
  <c r="G17" i="103"/>
  <c r="G12" i="103"/>
  <c r="G19" i="103"/>
  <c r="Q18" i="103"/>
  <c r="P19" i="103"/>
  <c r="L19" i="103"/>
  <c r="K17" i="103"/>
  <c r="M17" i="103"/>
  <c r="J19" i="103"/>
  <c r="Q19" i="103"/>
  <c r="J17" i="103"/>
  <c r="O18" i="103"/>
  <c r="K19" i="103"/>
  <c r="N18" i="103"/>
  <c r="O17" i="103"/>
  <c r="N19" i="103"/>
  <c r="Q17" i="103"/>
  <c r="P18" i="103"/>
  <c r="N17" i="103"/>
  <c r="P17" i="103"/>
  <c r="J18" i="103"/>
  <c r="L17" i="103"/>
  <c r="L18" i="103"/>
  <c r="K18" i="103"/>
  <c r="O19" i="103"/>
  <c r="M19" i="103"/>
  <c r="M18" i="103"/>
  <c r="F29" i="106" l="1"/>
  <c r="P9" i="168"/>
  <c r="P15" i="168"/>
  <c r="P21" i="168"/>
  <c r="P6" i="168"/>
  <c r="P18" i="168"/>
  <c r="P24" i="168"/>
  <c r="P8" i="168"/>
  <c r="P502" i="168" s="1" a="1"/>
  <c r="P502" i="168" s="1"/>
  <c r="N6" i="167" s="1"/>
  <c r="P26" i="168"/>
  <c r="P511" i="168" s="1" a="1"/>
  <c r="P511" i="168" s="1"/>
  <c r="P32" i="168"/>
  <c r="P5" i="168"/>
  <c r="P508" i="168" s="1" a="1"/>
  <c r="P508" i="168" s="1"/>
  <c r="N12" i="167" s="1"/>
  <c r="P11" i="168"/>
  <c r="P12" i="168"/>
  <c r="P14" i="168"/>
  <c r="P17" i="168"/>
  <c r="P500" i="168" a="1"/>
  <c r="P500" i="168" s="1"/>
  <c r="N4" i="167" s="1"/>
  <c r="M531" i="168"/>
  <c r="I531" i="168"/>
  <c r="N528" i="168"/>
  <c r="M512" i="168"/>
  <c r="N524" i="168"/>
  <c r="I512" i="168"/>
  <c r="N508" i="168"/>
  <c r="L531" i="168"/>
  <c r="N510" i="168"/>
  <c r="K512" i="168"/>
  <c r="N502" i="168"/>
  <c r="N530" i="168"/>
  <c r="H531" i="168"/>
  <c r="K531" i="168"/>
  <c r="J531" i="168"/>
  <c r="N526" i="168"/>
  <c r="H512" i="168"/>
  <c r="N521" i="168"/>
  <c r="L512" i="168"/>
  <c r="N527" i="168"/>
  <c r="N523" i="168"/>
  <c r="N505" i="168"/>
  <c r="E41" i="167" s="1"/>
  <c r="G41" i="167" s="1"/>
  <c r="I41" i="167" s="1"/>
  <c r="I52" i="167" s="1"/>
  <c r="F31" i="106" s="1"/>
  <c r="N522" i="168"/>
  <c r="N507" i="168"/>
  <c r="N520" i="168"/>
  <c r="N503" i="168"/>
  <c r="N506" i="168"/>
  <c r="N525" i="168"/>
  <c r="N529" i="168"/>
  <c r="N519" i="168"/>
  <c r="N504" i="168"/>
  <c r="G531" i="168"/>
  <c r="G512" i="168"/>
  <c r="E22" i="167" s="1"/>
  <c r="J512" i="168"/>
  <c r="N511" i="168"/>
  <c r="F512" i="168"/>
  <c r="N500" i="168"/>
  <c r="N518" i="168"/>
  <c r="N501" i="168"/>
  <c r="N509" i="168"/>
  <c r="N499" i="168"/>
  <c r="F531" i="168"/>
  <c r="J511" i="122" a="1"/>
  <c r="J511" i="122" s="1"/>
  <c r="H511" i="122" a="1"/>
  <c r="H511" i="122" s="1"/>
  <c r="K511" i="122" a="1"/>
  <c r="K511" i="122" s="1"/>
  <c r="L511" i="122" a="1"/>
  <c r="L511" i="122" s="1"/>
  <c r="K510" i="122" a="1"/>
  <c r="K510" i="122" s="1"/>
  <c r="H510" i="122" a="1"/>
  <c r="H510" i="122" s="1"/>
  <c r="H511" i="108" a="1"/>
  <c r="H511" i="108" s="1"/>
  <c r="K511" i="108" a="1"/>
  <c r="K511" i="108" s="1"/>
  <c r="J511" i="108" a="1"/>
  <c r="J511" i="108" s="1"/>
  <c r="N511" i="108" a="1"/>
  <c r="N511" i="108" s="1"/>
  <c r="M520" i="120" a="1"/>
  <c r="M520" i="120" s="1"/>
  <c r="K520" i="120" a="1"/>
  <c r="K520" i="120" s="1"/>
  <c r="I526" i="120" a="1"/>
  <c r="I526" i="120" s="1"/>
  <c r="M526" i="120" a="1"/>
  <c r="M526" i="120" s="1"/>
  <c r="J526" i="120" a="1"/>
  <c r="J526" i="120" s="1"/>
  <c r="L526" i="120" a="1"/>
  <c r="L526" i="120" s="1"/>
  <c r="N504" i="120" a="1"/>
  <c r="N504" i="120" s="1"/>
  <c r="H526" i="120" a="1"/>
  <c r="H526" i="120" s="1"/>
  <c r="N526" i="120" a="1"/>
  <c r="N526" i="120" s="1"/>
  <c r="E519" i="120"/>
  <c r="O519" i="120" s="1" a="1"/>
  <c r="O519" i="120" s="1"/>
  <c r="M500" i="120" a="1"/>
  <c r="M500" i="120" s="1"/>
  <c r="J500" i="120" a="1"/>
  <c r="J500" i="120" s="1"/>
  <c r="M501" i="120" a="1"/>
  <c r="M501" i="120" s="1"/>
  <c r="K526" i="120" a="1"/>
  <c r="K526" i="120" s="1"/>
  <c r="H505" i="120" a="1"/>
  <c r="H505" i="120" s="1"/>
  <c r="R22" i="120"/>
  <c r="L503" i="120" a="1"/>
  <c r="L503" i="120" s="1"/>
  <c r="H503" i="120" a="1"/>
  <c r="H503" i="120" s="1"/>
  <c r="I508" i="120" a="1"/>
  <c r="I508" i="120" s="1"/>
  <c r="M508" i="120" a="1"/>
  <c r="M508" i="120" s="1"/>
  <c r="K499" i="120" a="1"/>
  <c r="K499" i="120" s="1"/>
  <c r="H499" i="120" a="1"/>
  <c r="H499" i="120" s="1"/>
  <c r="E521" i="120"/>
  <c r="O508" i="120" a="1"/>
  <c r="O508" i="120" s="1"/>
  <c r="N508" i="120" a="1"/>
  <c r="N508" i="120" s="1"/>
  <c r="R20" i="120"/>
  <c r="C17" i="103"/>
  <c r="C12" i="103"/>
  <c r="E12" i="103"/>
  <c r="E19" i="103" s="1"/>
  <c r="O9" i="103" s="1"/>
  <c r="E17" i="103"/>
  <c r="P9" i="103"/>
  <c r="P10" i="103"/>
  <c r="N11" i="103"/>
  <c r="L9" i="103"/>
  <c r="L10" i="103"/>
  <c r="J9" i="103"/>
  <c r="M9" i="103"/>
  <c r="K9" i="103"/>
  <c r="R8" i="128"/>
  <c r="R8" i="126"/>
  <c r="R5" i="126"/>
  <c r="R47" i="126"/>
  <c r="R53" i="126"/>
  <c r="R59" i="126"/>
  <c r="R65" i="126"/>
  <c r="R5" i="124"/>
  <c r="R21" i="120"/>
  <c r="M511" i="112" a="1"/>
  <c r="M511" i="112" s="1"/>
  <c r="H510" i="108" a="1"/>
  <c r="H510" i="108" s="1"/>
  <c r="N510" i="108" a="1"/>
  <c r="N510" i="108" s="1"/>
  <c r="K510" i="108" a="1"/>
  <c r="K510" i="108" s="1"/>
  <c r="O510" i="108" a="1"/>
  <c r="O510" i="108" s="1"/>
  <c r="I510" i="108" a="1"/>
  <c r="I510" i="108" s="1"/>
  <c r="R58" i="108"/>
  <c r="H6" i="159"/>
  <c r="A1" i="184"/>
  <c r="D2" i="184" s="1"/>
  <c r="D2" i="187"/>
  <c r="D2" i="163"/>
  <c r="H6" i="140"/>
  <c r="A1" i="118"/>
  <c r="F1" i="118" s="1"/>
  <c r="A1" i="194"/>
  <c r="D1" i="194" s="1"/>
  <c r="D2" i="177"/>
  <c r="H6" i="183"/>
  <c r="B5" i="3"/>
  <c r="D1" i="188"/>
  <c r="B6" i="123"/>
  <c r="A1" i="4"/>
  <c r="F2" i="4" s="1"/>
  <c r="D2" i="3"/>
  <c r="B6" i="183"/>
  <c r="B4" i="153"/>
  <c r="B6" i="148"/>
  <c r="A1" i="156"/>
  <c r="F1" i="156" s="1"/>
  <c r="H6" i="111"/>
  <c r="B6" i="109"/>
  <c r="B5" i="144"/>
  <c r="B4" i="113"/>
  <c r="A1" i="149"/>
  <c r="G2" i="149" s="1"/>
  <c r="D2" i="117"/>
  <c r="B4" i="130"/>
  <c r="B4" i="117"/>
  <c r="B5" i="117"/>
  <c r="B5" i="148"/>
  <c r="H6" i="138"/>
  <c r="B4" i="3"/>
  <c r="D1" i="184"/>
  <c r="B6" i="3"/>
  <c r="B4" i="115"/>
  <c r="A1" i="108"/>
  <c r="F2" i="108" s="1"/>
  <c r="B4" i="142"/>
  <c r="A1" i="112"/>
  <c r="F1" i="112" s="1"/>
  <c r="H6" i="115"/>
  <c r="B5" i="134"/>
  <c r="D2" i="107"/>
  <c r="B5" i="159"/>
  <c r="D2" i="123"/>
  <c r="B5" i="123"/>
  <c r="B4" i="125"/>
  <c r="A1" i="124"/>
  <c r="F2" i="124" s="1"/>
  <c r="B4" i="155"/>
  <c r="D2" i="203"/>
  <c r="B4" i="111"/>
  <c r="B5" i="115"/>
  <c r="H6" i="134"/>
  <c r="B6" i="159"/>
  <c r="B6" i="169"/>
  <c r="R5" i="164"/>
  <c r="R20" i="164"/>
  <c r="R24" i="164"/>
  <c r="R36" i="164"/>
  <c r="R40" i="164"/>
  <c r="R48" i="164"/>
  <c r="R37" i="164"/>
  <c r="R7" i="164"/>
  <c r="R14" i="164"/>
  <c r="R18" i="164"/>
  <c r="R30" i="164"/>
  <c r="R42" i="164"/>
  <c r="R46" i="164"/>
  <c r="R8" i="164"/>
  <c r="R47" i="164"/>
  <c r="R21" i="164"/>
  <c r="R13" i="160"/>
  <c r="R11" i="160"/>
  <c r="S8" i="158"/>
  <c r="P509" i="180" a="1"/>
  <c r="P509" i="180" s="1"/>
  <c r="P507" i="180" a="1"/>
  <c r="P507" i="180" s="1"/>
  <c r="P511" i="180" a="1"/>
  <c r="P511" i="180" s="1"/>
  <c r="P502" i="180" a="1"/>
  <c r="P502" i="180" s="1"/>
  <c r="P505" i="180" a="1"/>
  <c r="P505" i="180" s="1"/>
  <c r="P503" i="180" a="1"/>
  <c r="P503" i="180" s="1"/>
  <c r="R28" i="156"/>
  <c r="S13" i="149"/>
  <c r="S19" i="149"/>
  <c r="S8" i="149"/>
  <c r="S20" i="149"/>
  <c r="R23" i="147"/>
  <c r="S19" i="145"/>
  <c r="R500" i="143" a="1"/>
  <c r="R500" i="143" s="1"/>
  <c r="N4" i="142" s="1"/>
  <c r="R34" i="143"/>
  <c r="R9" i="141"/>
  <c r="R21" i="141"/>
  <c r="S9" i="139"/>
  <c r="Q37" i="135"/>
  <c r="R19" i="133"/>
  <c r="R13" i="120"/>
  <c r="R42" i="118"/>
  <c r="R72" i="116"/>
  <c r="R11" i="114"/>
  <c r="R17" i="114"/>
  <c r="R23" i="114"/>
  <c r="R29" i="114"/>
  <c r="R35" i="114"/>
  <c r="R13" i="112"/>
  <c r="R12" i="108"/>
  <c r="R18" i="108"/>
  <c r="R24" i="108"/>
  <c r="R36" i="108"/>
  <c r="R42" i="108"/>
  <c r="R55" i="108"/>
  <c r="R67" i="108"/>
  <c r="R53" i="4"/>
  <c r="R19" i="129"/>
  <c r="R12" i="129"/>
  <c r="R20" i="129"/>
  <c r="R25" i="129"/>
  <c r="R6" i="129"/>
  <c r="R30" i="129"/>
  <c r="R54" i="4"/>
  <c r="S16" i="158"/>
  <c r="P499" i="180" a="1"/>
  <c r="P499" i="180" s="1"/>
  <c r="P512" i="180" s="1"/>
  <c r="P508" i="180" a="1"/>
  <c r="P508" i="180" s="1"/>
  <c r="P506" i="180" a="1"/>
  <c r="P506" i="180" s="1"/>
  <c r="P501" i="180" a="1"/>
  <c r="P501" i="180" s="1"/>
  <c r="P510" i="180" a="1"/>
  <c r="P510" i="180" s="1"/>
  <c r="P504" i="180" a="1"/>
  <c r="P504" i="180" s="1"/>
  <c r="P500" i="180" a="1"/>
  <c r="P500" i="180" s="1"/>
  <c r="R20" i="156"/>
  <c r="R26" i="156"/>
  <c r="R9" i="156"/>
  <c r="R21" i="156"/>
  <c r="S15" i="154"/>
  <c r="S27" i="154"/>
  <c r="S33" i="154"/>
  <c r="S6" i="154"/>
  <c r="S24" i="154"/>
  <c r="S6" i="149"/>
  <c r="S12" i="149"/>
  <c r="R9" i="147"/>
  <c r="S35" i="145"/>
  <c r="S34" i="145"/>
  <c r="S33" i="145"/>
  <c r="S12" i="145"/>
  <c r="S32" i="145"/>
  <c r="S27" i="145"/>
  <c r="R23" i="143"/>
  <c r="R42" i="143"/>
  <c r="R35" i="143"/>
  <c r="R508" i="141" a="1"/>
  <c r="R508" i="141" s="1"/>
  <c r="N12" i="140" s="1"/>
  <c r="R511" i="141" a="1"/>
  <c r="R511" i="141" s="1"/>
  <c r="R500" i="141" a="1"/>
  <c r="R500" i="141" s="1"/>
  <c r="N4" i="140" s="1"/>
  <c r="R7" i="141"/>
  <c r="Q21" i="135"/>
  <c r="R11" i="133"/>
  <c r="R17" i="133"/>
  <c r="R23" i="133"/>
  <c r="R29" i="133"/>
  <c r="R6" i="133"/>
  <c r="R12" i="133"/>
  <c r="R18" i="133"/>
  <c r="R9" i="128"/>
  <c r="R58" i="126"/>
  <c r="R64" i="126"/>
  <c r="R16" i="126"/>
  <c r="R22" i="126"/>
  <c r="R10" i="124"/>
  <c r="R58" i="124"/>
  <c r="R64" i="124"/>
  <c r="R70" i="124"/>
  <c r="R76" i="124"/>
  <c r="R22" i="124"/>
  <c r="R12" i="124"/>
  <c r="R48" i="124"/>
  <c r="R50" i="124"/>
  <c r="R41" i="124"/>
  <c r="R36" i="124"/>
  <c r="R49" i="124"/>
  <c r="R55" i="124"/>
  <c r="R9" i="122"/>
  <c r="R15" i="122"/>
  <c r="R31" i="120"/>
  <c r="R5" i="118"/>
  <c r="R34" i="118"/>
  <c r="R40" i="118"/>
  <c r="R12" i="118"/>
  <c r="R24" i="118"/>
  <c r="R25" i="116"/>
  <c r="R77" i="116"/>
  <c r="R83" i="116"/>
  <c r="R37" i="114"/>
  <c r="R92" i="114"/>
  <c r="R51" i="114"/>
  <c r="R21" i="112"/>
  <c r="R5" i="112"/>
  <c r="R29" i="112"/>
  <c r="R8" i="112"/>
  <c r="R14" i="112"/>
  <c r="R33" i="112"/>
  <c r="R6" i="108"/>
  <c r="R16" i="108"/>
  <c r="R28" i="108"/>
  <c r="R40" i="108"/>
  <c r="R47" i="108"/>
  <c r="R53" i="108"/>
  <c r="R11" i="108"/>
  <c r="R17" i="108"/>
  <c r="R23" i="108"/>
  <c r="R48" i="108"/>
  <c r="R54" i="108"/>
  <c r="R60" i="108"/>
  <c r="R72" i="108"/>
  <c r="R47" i="4"/>
  <c r="R35" i="4"/>
  <c r="R22" i="129"/>
  <c r="R28" i="129"/>
  <c r="R11" i="129"/>
  <c r="R29" i="129"/>
  <c r="M510" i="164" a="1"/>
  <c r="M510" i="164" s="1"/>
  <c r="L503" i="164" a="1"/>
  <c r="L503" i="164" s="1"/>
  <c r="N510" i="164" a="1"/>
  <c r="N510" i="164" s="1"/>
  <c r="N502" i="164" a="1"/>
  <c r="N502" i="164" s="1"/>
  <c r="I501" i="164" a="1"/>
  <c r="I501" i="164" s="1"/>
  <c r="I502" i="164" a="1"/>
  <c r="I502" i="164" s="1"/>
  <c r="E529" i="164"/>
  <c r="J509" i="164" a="1"/>
  <c r="J509" i="164" s="1"/>
  <c r="R34" i="164"/>
  <c r="M502" i="164" a="1"/>
  <c r="M502" i="164" s="1"/>
  <c r="J501" i="164" a="1"/>
  <c r="J501" i="164" s="1"/>
  <c r="K502" i="164" a="1"/>
  <c r="K502" i="164" s="1"/>
  <c r="K510" i="164" a="1"/>
  <c r="K510" i="164" s="1"/>
  <c r="M509" i="164" a="1"/>
  <c r="M509" i="164" s="1"/>
  <c r="I510" i="164" a="1"/>
  <c r="I510" i="164" s="1"/>
  <c r="J500" i="164" a="1"/>
  <c r="J500" i="164" s="1"/>
  <c r="E522" i="164"/>
  <c r="E528" i="164"/>
  <c r="L501" i="164" a="1"/>
  <c r="L501" i="164" s="1"/>
  <c r="O510" i="164" a="1"/>
  <c r="O510" i="164" s="1"/>
  <c r="O502" i="164" a="1"/>
  <c r="O502" i="164" s="1"/>
  <c r="L500" i="164" a="1"/>
  <c r="L500" i="164" s="1"/>
  <c r="M511" i="164" a="1"/>
  <c r="M511" i="164" s="1"/>
  <c r="O509" i="164" a="1"/>
  <c r="O509" i="164" s="1"/>
  <c r="N501" i="164" a="1"/>
  <c r="N501" i="164" s="1"/>
  <c r="N500" i="164" a="1"/>
  <c r="N500" i="164" s="1"/>
  <c r="R26" i="164"/>
  <c r="R49" i="164"/>
  <c r="K501" i="164" a="1"/>
  <c r="K501" i="164" s="1"/>
  <c r="K509" i="164" a="1"/>
  <c r="K509" i="164" s="1"/>
  <c r="J510" i="164" a="1"/>
  <c r="J510" i="164" s="1"/>
  <c r="J502" i="164" a="1"/>
  <c r="J502" i="164" s="1"/>
  <c r="M501" i="164" a="1"/>
  <c r="M501" i="164" s="1"/>
  <c r="J503" i="164" a="1"/>
  <c r="J503" i="164" s="1"/>
  <c r="I509" i="164" a="1"/>
  <c r="I509" i="164" s="1"/>
  <c r="L502" i="164" a="1"/>
  <c r="L502" i="164" s="1"/>
  <c r="I500" i="164" a="1"/>
  <c r="I500" i="164" s="1"/>
  <c r="R10" i="164"/>
  <c r="O520" i="164" a="1"/>
  <c r="O520" i="164" s="1"/>
  <c r="M520" i="164" a="1"/>
  <c r="M520" i="164" s="1"/>
  <c r="H520" i="164" a="1"/>
  <c r="H520" i="164" s="1"/>
  <c r="N520" i="164" a="1"/>
  <c r="N520" i="164" s="1"/>
  <c r="K520" i="164" a="1"/>
  <c r="K520" i="164" s="1"/>
  <c r="L520" i="164" a="1"/>
  <c r="L520" i="164" s="1"/>
  <c r="I520" i="164" a="1"/>
  <c r="I520" i="164" s="1"/>
  <c r="J520" i="164" a="1"/>
  <c r="J520" i="164" s="1"/>
  <c r="K521" i="164" a="1"/>
  <c r="K521" i="164" s="1"/>
  <c r="M521" i="164" a="1"/>
  <c r="M521" i="164" s="1"/>
  <c r="I521" i="164" a="1"/>
  <c r="I521" i="164" s="1"/>
  <c r="N521" i="164" a="1"/>
  <c r="N521" i="164" s="1"/>
  <c r="J521" i="164" a="1"/>
  <c r="J521" i="164" s="1"/>
  <c r="O521" i="164" a="1"/>
  <c r="O521" i="164" s="1"/>
  <c r="L521" i="164" a="1"/>
  <c r="L521" i="164" s="1"/>
  <c r="H521" i="164" a="1"/>
  <c r="H521" i="164" s="1"/>
  <c r="K525" i="164" a="1"/>
  <c r="K525" i="164" s="1"/>
  <c r="R29" i="164"/>
  <c r="O499" i="164" a="1"/>
  <c r="O499" i="164" s="1"/>
  <c r="J499" i="164" a="1"/>
  <c r="J499" i="164" s="1"/>
  <c r="N499" i="164" a="1"/>
  <c r="N499" i="164" s="1"/>
  <c r="K522" i="164" a="1"/>
  <c r="K522" i="164" s="1"/>
  <c r="L528" i="164" a="1"/>
  <c r="L528" i="164" s="1"/>
  <c r="O529" i="164" a="1"/>
  <c r="O529" i="164" s="1"/>
  <c r="N507" i="164" a="1"/>
  <c r="N507" i="164" s="1"/>
  <c r="N509" i="164" a="1"/>
  <c r="N509" i="164" s="1"/>
  <c r="J508" i="164" a="1"/>
  <c r="J508" i="164" s="1"/>
  <c r="E519" i="164"/>
  <c r="R39" i="164"/>
  <c r="M504" i="164" a="1"/>
  <c r="M504" i="164" s="1"/>
  <c r="E526" i="164"/>
  <c r="R45" i="164"/>
  <c r="K499" i="164" a="1"/>
  <c r="K499" i="164" s="1"/>
  <c r="O503" i="164" a="1"/>
  <c r="O503" i="164" s="1"/>
  <c r="N522" i="164" a="1"/>
  <c r="N522" i="164" s="1"/>
  <c r="J525" i="164" a="1"/>
  <c r="J525" i="164" s="1"/>
  <c r="N506" i="164" a="1"/>
  <c r="N506" i="164" s="1"/>
  <c r="M522" i="164" a="1"/>
  <c r="M522" i="164" s="1"/>
  <c r="I528" i="164" a="1"/>
  <c r="I528" i="164" s="1"/>
  <c r="I529" i="164" a="1"/>
  <c r="I529" i="164" s="1"/>
  <c r="E530" i="164"/>
  <c r="M503" i="164" a="1"/>
  <c r="M503" i="164" s="1"/>
  <c r="L508" i="164" a="1"/>
  <c r="L508" i="164" s="1"/>
  <c r="R23" i="164"/>
  <c r="I525" i="164" a="1"/>
  <c r="I525" i="164" s="1"/>
  <c r="O506" i="164" a="1"/>
  <c r="O506" i="164" s="1"/>
  <c r="I511" i="164" a="1"/>
  <c r="I511" i="164" s="1"/>
  <c r="I503" i="164" a="1"/>
  <c r="I503" i="164" s="1"/>
  <c r="E518" i="164"/>
  <c r="R19" i="164"/>
  <c r="I507" i="164" a="1"/>
  <c r="I507" i="164" s="1"/>
  <c r="O525" i="164" a="1"/>
  <c r="O525" i="164" s="1"/>
  <c r="M499" i="164" a="1"/>
  <c r="M499" i="164" s="1"/>
  <c r="R25" i="164"/>
  <c r="K507" i="164" a="1"/>
  <c r="K507" i="164" s="1"/>
  <c r="L506" i="164" a="1"/>
  <c r="L506" i="164" s="1"/>
  <c r="K508" i="164" a="1"/>
  <c r="K508" i="164" s="1"/>
  <c r="R15" i="164"/>
  <c r="K503" i="164" a="1"/>
  <c r="K503" i="164" s="1"/>
  <c r="R31" i="164"/>
  <c r="M507" i="164" a="1"/>
  <c r="M507" i="164" s="1"/>
  <c r="H522" i="164" a="1"/>
  <c r="H522" i="164" s="1"/>
  <c r="H528" i="164" a="1"/>
  <c r="H528" i="164" s="1"/>
  <c r="L525" i="164" a="1"/>
  <c r="L525" i="164" s="1"/>
  <c r="L499" i="164" a="1"/>
  <c r="L499" i="164" s="1"/>
  <c r="I506" i="164" a="1"/>
  <c r="I506" i="164" s="1"/>
  <c r="J505" i="164" a="1"/>
  <c r="J505" i="164" s="1"/>
  <c r="P505" i="164" s="1"/>
  <c r="G41" i="163" s="1"/>
  <c r="I41" i="163" s="1"/>
  <c r="I52" i="163" s="1"/>
  <c r="F30" i="106" s="1"/>
  <c r="O500" i="164" a="1"/>
  <c r="O500" i="164" s="1"/>
  <c r="R16" i="164"/>
  <c r="R27" i="164"/>
  <c r="R32" i="164"/>
  <c r="E523" i="164"/>
  <c r="E524" i="164"/>
  <c r="L529" i="164" a="1"/>
  <c r="L529" i="164" s="1"/>
  <c r="J511" i="164" a="1"/>
  <c r="J511" i="164" s="1"/>
  <c r="K511" i="164" a="1"/>
  <c r="K511" i="164" s="1"/>
  <c r="N529" i="164" a="1"/>
  <c r="N529" i="164" s="1"/>
  <c r="L511" i="164" a="1"/>
  <c r="L511" i="164" s="1"/>
  <c r="L522" i="164" a="1"/>
  <c r="L522" i="164" s="1"/>
  <c r="H525" i="164" a="1"/>
  <c r="H525" i="164" s="1"/>
  <c r="N511" i="164" a="1"/>
  <c r="N511" i="164" s="1"/>
  <c r="M506" i="164" a="1"/>
  <c r="M506" i="164" s="1"/>
  <c r="E527" i="164"/>
  <c r="K500" i="164" a="1"/>
  <c r="K500" i="164" s="1"/>
  <c r="M525" i="164" a="1"/>
  <c r="M525" i="164" s="1"/>
  <c r="O507" i="164" a="1"/>
  <c r="O507" i="164" s="1"/>
  <c r="J522" i="164" a="1"/>
  <c r="J522" i="164" s="1"/>
  <c r="J528" i="164" a="1"/>
  <c r="J528" i="164" s="1"/>
  <c r="J507" i="164" a="1"/>
  <c r="J507" i="164" s="1"/>
  <c r="K504" i="164" a="1"/>
  <c r="K504" i="164" s="1"/>
  <c r="M500" i="164" a="1"/>
  <c r="M500" i="164" s="1"/>
  <c r="R6" i="164"/>
  <c r="R11" i="164"/>
  <c r="R17" i="164"/>
  <c r="R22" i="164"/>
  <c r="R38" i="164"/>
  <c r="L502" i="160" a="1"/>
  <c r="L502" i="160" s="1"/>
  <c r="J502" i="160" a="1"/>
  <c r="J502" i="160" s="1"/>
  <c r="J530" i="160" a="1"/>
  <c r="J530" i="160" s="1"/>
  <c r="I501" i="160" a="1"/>
  <c r="I501" i="160" s="1"/>
  <c r="K502" i="160" a="1"/>
  <c r="K502" i="160" s="1"/>
  <c r="H503" i="160" a="1"/>
  <c r="H503" i="160" s="1"/>
  <c r="K506" i="160" a="1"/>
  <c r="K506" i="160" s="1"/>
  <c r="M502" i="160" a="1"/>
  <c r="M502" i="160" s="1"/>
  <c r="L503" i="160" a="1"/>
  <c r="L503" i="160" s="1"/>
  <c r="N502" i="160" a="1"/>
  <c r="N502" i="160" s="1"/>
  <c r="N512" i="160" s="1"/>
  <c r="H502" i="160" a="1"/>
  <c r="H502" i="160" s="1"/>
  <c r="N501" i="160" a="1"/>
  <c r="N501" i="160" s="1"/>
  <c r="I502" i="160" a="1"/>
  <c r="I502" i="160" s="1"/>
  <c r="E521" i="160"/>
  <c r="M506" i="160" a="1"/>
  <c r="M506" i="160" s="1"/>
  <c r="N503" i="160" a="1"/>
  <c r="N503" i="160" s="1"/>
  <c r="L511" i="160" a="1"/>
  <c r="L511" i="160" s="1"/>
  <c r="E525" i="160"/>
  <c r="H508" i="160" a="1"/>
  <c r="H508" i="160" s="1"/>
  <c r="K503" i="160" a="1"/>
  <c r="K503" i="160" s="1"/>
  <c r="P503" i="160" s="1"/>
  <c r="E527" i="160"/>
  <c r="M503" i="160" a="1"/>
  <c r="M503" i="160" s="1"/>
  <c r="I508" i="160" a="1"/>
  <c r="I508" i="160" s="1"/>
  <c r="L505" i="160" a="1"/>
  <c r="L505" i="160" s="1"/>
  <c r="J501" i="160" a="1"/>
  <c r="J501" i="160" s="1"/>
  <c r="N520" i="160" a="1"/>
  <c r="N520" i="160" s="1"/>
  <c r="L520" i="160" a="1"/>
  <c r="L520" i="160" s="1"/>
  <c r="J520" i="160" a="1"/>
  <c r="J520" i="160" s="1"/>
  <c r="H520" i="160" a="1"/>
  <c r="H520" i="160" s="1"/>
  <c r="M520" i="160" a="1"/>
  <c r="M520" i="160" s="1"/>
  <c r="I520" i="160" a="1"/>
  <c r="I520" i="160" s="1"/>
  <c r="O520" i="160" a="1"/>
  <c r="O520" i="160" s="1"/>
  <c r="K520" i="160" a="1"/>
  <c r="K520" i="160" s="1"/>
  <c r="L522" i="160" a="1"/>
  <c r="L522" i="160" s="1"/>
  <c r="N522" i="160" a="1"/>
  <c r="N522" i="160" s="1"/>
  <c r="J522" i="160" a="1"/>
  <c r="J522" i="160" s="1"/>
  <c r="K522" i="160" a="1"/>
  <c r="K522" i="160" s="1"/>
  <c r="H522" i="160" a="1"/>
  <c r="H522" i="160" s="1"/>
  <c r="O522" i="160" a="1"/>
  <c r="O522" i="160" s="1"/>
  <c r="M522" i="160" a="1"/>
  <c r="M522" i="160" s="1"/>
  <c r="I522" i="160" a="1"/>
  <c r="I522" i="160" s="1"/>
  <c r="K507" i="160" a="1"/>
  <c r="K507" i="160" s="1"/>
  <c r="H507" i="160" a="1"/>
  <c r="H507" i="160" s="1"/>
  <c r="H510" i="160" a="1"/>
  <c r="H510" i="160" s="1"/>
  <c r="P510" i="160" s="1"/>
  <c r="O507" i="160" a="1"/>
  <c r="O507" i="160" s="1"/>
  <c r="O512" i="160" s="1"/>
  <c r="L523" i="160" a="1"/>
  <c r="L523" i="160" s="1"/>
  <c r="H505" i="160" a="1"/>
  <c r="H505" i="160" s="1"/>
  <c r="N507" i="160" a="1"/>
  <c r="N507" i="160" s="1"/>
  <c r="J510" i="160" a="1"/>
  <c r="J510" i="160" s="1"/>
  <c r="J523" i="160" a="1"/>
  <c r="J523" i="160" s="1"/>
  <c r="R23" i="160"/>
  <c r="I507" i="160" a="1"/>
  <c r="I507" i="160" s="1"/>
  <c r="O510" i="160" a="1"/>
  <c r="O510" i="160" s="1"/>
  <c r="H523" i="160" a="1"/>
  <c r="H523" i="160" s="1"/>
  <c r="K525" i="160" a="1"/>
  <c r="K525" i="160" s="1"/>
  <c r="L530" i="160" a="1"/>
  <c r="L530" i="160" s="1"/>
  <c r="P530" i="160" s="1"/>
  <c r="N509" i="160" a="1"/>
  <c r="N509" i="160" s="1"/>
  <c r="K501" i="160" a="1"/>
  <c r="K501" i="160" s="1"/>
  <c r="I504" i="160" a="1"/>
  <c r="I504" i="160" s="1"/>
  <c r="M525" i="160" a="1"/>
  <c r="M525" i="160" s="1"/>
  <c r="N505" i="160" a="1"/>
  <c r="N505" i="160" s="1"/>
  <c r="H501" i="160" a="1"/>
  <c r="H501" i="160" s="1"/>
  <c r="J504" i="160" a="1"/>
  <c r="J504" i="160" s="1"/>
  <c r="O506" i="160" a="1"/>
  <c r="O506" i="160" s="1"/>
  <c r="M501" i="160" a="1"/>
  <c r="M501" i="160" s="1"/>
  <c r="N510" i="160" a="1"/>
  <c r="N510" i="160" s="1"/>
  <c r="K504" i="160" a="1"/>
  <c r="K504" i="160" s="1"/>
  <c r="L501" i="160" a="1"/>
  <c r="L501" i="160" s="1"/>
  <c r="L504" i="160" a="1"/>
  <c r="L504" i="160" s="1"/>
  <c r="P504" i="160" s="1"/>
  <c r="E526" i="160"/>
  <c r="M507" i="160" a="1"/>
  <c r="M507" i="160" s="1"/>
  <c r="L507" i="160" a="1"/>
  <c r="L507" i="160" s="1"/>
  <c r="E528" i="160"/>
  <c r="J505" i="160" a="1"/>
  <c r="J505" i="160" s="1"/>
  <c r="I509" i="160" a="1"/>
  <c r="I509" i="160" s="1"/>
  <c r="O501" i="160" a="1"/>
  <c r="O501" i="160" s="1"/>
  <c r="L510" i="160" a="1"/>
  <c r="L510" i="160" s="1"/>
  <c r="M504" i="160" a="1"/>
  <c r="M504" i="160" s="1"/>
  <c r="N523" i="160" a="1"/>
  <c r="N523" i="160" s="1"/>
  <c r="E524" i="160"/>
  <c r="R14" i="160"/>
  <c r="N504" i="160" a="1"/>
  <c r="N504" i="160" s="1"/>
  <c r="E518" i="160"/>
  <c r="L500" i="160" a="1"/>
  <c r="L500" i="160" s="1"/>
  <c r="I523" i="160" a="1"/>
  <c r="I523" i="160" s="1"/>
  <c r="P523" i="160" s="1"/>
  <c r="E519" i="160"/>
  <c r="K505" i="160" a="1"/>
  <c r="K505" i="160" s="1"/>
  <c r="H499" i="160" a="1"/>
  <c r="H499" i="160" s="1"/>
  <c r="M523" i="160" a="1"/>
  <c r="M523" i="160" s="1"/>
  <c r="M505" i="160" a="1"/>
  <c r="M505" i="160" s="1"/>
  <c r="R15" i="160"/>
  <c r="H509" i="160" a="1"/>
  <c r="H509" i="160" s="1"/>
  <c r="E529" i="160"/>
  <c r="H500" i="160" a="1"/>
  <c r="H500" i="160" s="1"/>
  <c r="J500" i="160" a="1"/>
  <c r="J500" i="160" s="1"/>
  <c r="I510" i="160" a="1"/>
  <c r="I510" i="160" s="1"/>
  <c r="J527" i="160" a="1"/>
  <c r="J527" i="160" s="1"/>
  <c r="J499" i="160" a="1"/>
  <c r="J499" i="160" s="1"/>
  <c r="J512" i="160" s="1"/>
  <c r="K510" i="160" a="1"/>
  <c r="K510" i="160" s="1"/>
  <c r="K523" i="160" a="1"/>
  <c r="K523" i="160" s="1"/>
  <c r="I527" i="160" a="1"/>
  <c r="I527" i="160" s="1"/>
  <c r="I499" i="160" a="1"/>
  <c r="I499" i="160" s="1"/>
  <c r="P499" i="160" s="1"/>
  <c r="I500" i="160" a="1"/>
  <c r="I500" i="160" s="1"/>
  <c r="O509" i="160" a="1"/>
  <c r="O509" i="160" s="1"/>
  <c r="L499" i="160" a="1"/>
  <c r="L499" i="160" s="1"/>
  <c r="L512" i="160" s="1"/>
  <c r="K499" i="160" a="1"/>
  <c r="K499" i="160" s="1"/>
  <c r="R16" i="160"/>
  <c r="M497" i="158" a="1"/>
  <c r="M497" i="158" s="1"/>
  <c r="P497" i="158" a="1"/>
  <c r="P497" i="158" s="1"/>
  <c r="L524" i="158" a="1"/>
  <c r="L524" i="158" s="1"/>
  <c r="I505" i="158" a="1"/>
  <c r="I505" i="158" s="1"/>
  <c r="P505" i="158" a="1"/>
  <c r="P505" i="158" s="1"/>
  <c r="L505" i="158" a="1"/>
  <c r="L505" i="158" s="1"/>
  <c r="J505" i="158" a="1"/>
  <c r="J505" i="158" s="1"/>
  <c r="J502" i="158" a="1"/>
  <c r="J502" i="158" s="1"/>
  <c r="K497" i="158" a="1"/>
  <c r="K497" i="158" s="1"/>
  <c r="N497" i="158" a="1"/>
  <c r="N497" i="158" s="1"/>
  <c r="N524" i="158" a="1"/>
  <c r="N524" i="158" s="1"/>
  <c r="L497" i="158" a="1"/>
  <c r="L497" i="158" s="1"/>
  <c r="F525" i="158"/>
  <c r="K525" i="158" s="1" a="1"/>
  <c r="K525" i="158" s="1"/>
  <c r="P524" i="158" a="1"/>
  <c r="P524" i="158" s="1"/>
  <c r="O506" i="158" a="1"/>
  <c r="O506" i="158" s="1"/>
  <c r="N505" i="158" a="1"/>
  <c r="N505" i="158" s="1"/>
  <c r="J497" i="158" a="1"/>
  <c r="J497" i="158" s="1"/>
  <c r="F523" i="158"/>
  <c r="K520" i="158" a="1"/>
  <c r="K520" i="158" s="1"/>
  <c r="M520" i="158" a="1"/>
  <c r="M520" i="158" s="1"/>
  <c r="O520" i="158" a="1"/>
  <c r="O520" i="158" s="1"/>
  <c r="P501" i="158" a="1"/>
  <c r="P501" i="158" s="1"/>
  <c r="P504" i="158" a="1"/>
  <c r="P504" i="158" s="1"/>
  <c r="M508" i="158" a="1"/>
  <c r="M508" i="158" s="1"/>
  <c r="F521" i="158"/>
  <c r="P526" i="158" a="1"/>
  <c r="P526" i="158" s="1"/>
  <c r="J500" i="158" a="1"/>
  <c r="J500" i="158" s="1"/>
  <c r="J496" i="158" a="1"/>
  <c r="J496" i="158" s="1"/>
  <c r="F515" i="158"/>
  <c r="I518" i="158" a="1"/>
  <c r="I518" i="158" s="1"/>
  <c r="O499" i="158" a="1"/>
  <c r="O499" i="158" s="1"/>
  <c r="K499" i="158" a="1"/>
  <c r="K499" i="158" s="1"/>
  <c r="O508" i="158" a="1"/>
  <c r="O508" i="158" s="1"/>
  <c r="P499" i="158" a="1"/>
  <c r="P499" i="158" s="1"/>
  <c r="L518" i="158" a="1"/>
  <c r="L518" i="158" s="1"/>
  <c r="P500" i="158" a="1"/>
  <c r="P500" i="158" s="1"/>
  <c r="J507" i="158" a="1"/>
  <c r="J507" i="158" s="1"/>
  <c r="N526" i="158" a="1"/>
  <c r="N526" i="158" s="1"/>
  <c r="I499" i="158" a="1"/>
  <c r="I499" i="158" s="1"/>
  <c r="N499" i="158" a="1"/>
  <c r="N499" i="158" s="1"/>
  <c r="N518" i="158" a="1"/>
  <c r="N518" i="158" s="1"/>
  <c r="O502" i="158" a="1"/>
  <c r="O502" i="158" s="1"/>
  <c r="N508" i="158" a="1"/>
  <c r="N508" i="158" s="1"/>
  <c r="L526" i="158" a="1"/>
  <c r="L526" i="158" s="1"/>
  <c r="L525" i="158" a="1"/>
  <c r="L525" i="158" s="1"/>
  <c r="L499" i="158" a="1"/>
  <c r="L499" i="158" s="1"/>
  <c r="P518" i="158" a="1"/>
  <c r="P518" i="158" s="1"/>
  <c r="M525" i="158" a="1"/>
  <c r="M525" i="158" s="1"/>
  <c r="L508" i="158" a="1"/>
  <c r="L508" i="158" s="1"/>
  <c r="J504" i="158" a="1"/>
  <c r="J504" i="158" s="1"/>
  <c r="J499" i="158" a="1"/>
  <c r="J499" i="158" s="1"/>
  <c r="F516" i="158"/>
  <c r="K506" i="158" a="1"/>
  <c r="K506" i="158" s="1"/>
  <c r="J508" i="158" a="1"/>
  <c r="J508" i="158" s="1"/>
  <c r="N502" i="158" a="1"/>
  <c r="N502" i="158" s="1"/>
  <c r="M506" i="158" a="1"/>
  <c r="M506" i="158" s="1"/>
  <c r="E32" i="155"/>
  <c r="G32" i="155" s="1"/>
  <c r="I32" i="155" s="1"/>
  <c r="O508" i="156" a="1"/>
  <c r="O508" i="156" s="1"/>
  <c r="N508" i="156" a="1"/>
  <c r="N508" i="156" s="1"/>
  <c r="K508" i="156" a="1"/>
  <c r="K508" i="156" s="1"/>
  <c r="O502" i="156" a="1"/>
  <c r="O502" i="156" s="1"/>
  <c r="I508" i="156" a="1"/>
  <c r="I508" i="156" s="1"/>
  <c r="M502" i="156" a="1"/>
  <c r="M502" i="156" s="1"/>
  <c r="E526" i="156"/>
  <c r="L526" i="156" s="1" a="1"/>
  <c r="L526" i="156" s="1"/>
  <c r="K502" i="156" a="1"/>
  <c r="K502" i="156" s="1"/>
  <c r="R23" i="156"/>
  <c r="J500" i="156" a="1"/>
  <c r="J500" i="156" s="1"/>
  <c r="N504" i="156" a="1"/>
  <c r="N504" i="156" s="1"/>
  <c r="N510" i="156" a="1"/>
  <c r="N510" i="156" s="1"/>
  <c r="I502" i="156" a="1"/>
  <c r="I502" i="156" s="1"/>
  <c r="E30" i="179"/>
  <c r="G30" i="179" s="1"/>
  <c r="I30" i="179" s="1"/>
  <c r="L500" i="156" a="1"/>
  <c r="L500" i="156" s="1"/>
  <c r="O505" i="156" a="1"/>
  <c r="O505" i="156" s="1"/>
  <c r="O511" i="156" a="1"/>
  <c r="O511" i="156" s="1"/>
  <c r="O510" i="156" a="1"/>
  <c r="O510" i="156" s="1"/>
  <c r="O500" i="156" a="1"/>
  <c r="O500" i="156" s="1"/>
  <c r="N500" i="156" a="1"/>
  <c r="N500" i="156" s="1"/>
  <c r="L502" i="156" a="1"/>
  <c r="L502" i="156" s="1"/>
  <c r="P502" i="156" s="1"/>
  <c r="M510" i="156" a="1"/>
  <c r="M510" i="156" s="1"/>
  <c r="M500" i="156" a="1"/>
  <c r="M500" i="156" s="1"/>
  <c r="R19" i="156"/>
  <c r="E29" i="179"/>
  <c r="G29" i="179" s="1"/>
  <c r="I29" i="179" s="1"/>
  <c r="O501" i="156" a="1"/>
  <c r="O501" i="156" s="1"/>
  <c r="J502" i="156" a="1"/>
  <c r="J502" i="156" s="1"/>
  <c r="N502" i="156" a="1"/>
  <c r="N502" i="156" s="1"/>
  <c r="M508" i="156" a="1"/>
  <c r="M508" i="156" s="1"/>
  <c r="K510" i="156" a="1"/>
  <c r="K510" i="156" s="1"/>
  <c r="M505" i="156" a="1"/>
  <c r="M505" i="156" s="1"/>
  <c r="K500" i="156" a="1"/>
  <c r="K500" i="156" s="1"/>
  <c r="R8" i="156"/>
  <c r="R14" i="156"/>
  <c r="O522" i="156" a="1"/>
  <c r="O522" i="156" s="1"/>
  <c r="H522" i="156" a="1"/>
  <c r="H522" i="156" s="1"/>
  <c r="J522" i="156" a="1"/>
  <c r="J522" i="156" s="1"/>
  <c r="L522" i="156" a="1"/>
  <c r="L522" i="156" s="1"/>
  <c r="N522" i="156" a="1"/>
  <c r="N522" i="156" s="1"/>
  <c r="I522" i="156" a="1"/>
  <c r="I522" i="156" s="1"/>
  <c r="M522" i="156" a="1"/>
  <c r="M522" i="156" s="1"/>
  <c r="K522" i="156" a="1"/>
  <c r="K522" i="156" s="1"/>
  <c r="P522" i="156" s="1"/>
  <c r="N520" i="156" a="1"/>
  <c r="N520" i="156" s="1"/>
  <c r="K520" i="156" a="1"/>
  <c r="K520" i="156" s="1"/>
  <c r="I520" i="156" a="1"/>
  <c r="I520" i="156" s="1"/>
  <c r="O520" i="156" a="1"/>
  <c r="O520" i="156" s="1"/>
  <c r="M520" i="156" a="1"/>
  <c r="M520" i="156" s="1"/>
  <c r="H520" i="156" a="1"/>
  <c r="H520" i="156" s="1"/>
  <c r="L520" i="156" a="1"/>
  <c r="L520" i="156" s="1"/>
  <c r="J520" i="156" a="1"/>
  <c r="J520" i="156" s="1"/>
  <c r="J526" i="156" a="1"/>
  <c r="J526" i="156" s="1"/>
  <c r="I503" i="156" a="1"/>
  <c r="I503" i="156" s="1"/>
  <c r="M499" i="156" a="1"/>
  <c r="M499" i="156" s="1"/>
  <c r="J504" i="156" a="1"/>
  <c r="J504" i="156" s="1"/>
  <c r="J506" i="156" a="1"/>
  <c r="J506" i="156" s="1"/>
  <c r="J508" i="156" a="1"/>
  <c r="J508" i="156" s="1"/>
  <c r="P508" i="156" s="1"/>
  <c r="J510" i="156" a="1"/>
  <c r="J510" i="156" s="1"/>
  <c r="E524" i="156"/>
  <c r="K503" i="156" a="1"/>
  <c r="K503" i="156" s="1"/>
  <c r="H526" i="156" a="1"/>
  <c r="H526" i="156" s="1"/>
  <c r="M509" i="156" a="1"/>
  <c r="M509" i="156" s="1"/>
  <c r="K499" i="156" a="1"/>
  <c r="K499" i="156" s="1"/>
  <c r="E34" i="179"/>
  <c r="G34" i="179" s="1"/>
  <c r="I34" i="179" s="1"/>
  <c r="L504" i="156" a="1"/>
  <c r="L504" i="156" s="1"/>
  <c r="L506" i="156" a="1"/>
  <c r="L506" i="156" s="1"/>
  <c r="L508" i="156" a="1"/>
  <c r="L508" i="156" s="1"/>
  <c r="L510" i="156" a="1"/>
  <c r="L510" i="156" s="1"/>
  <c r="O526" i="156" a="1"/>
  <c r="O526" i="156" s="1"/>
  <c r="M501" i="156" a="1"/>
  <c r="M501" i="156" s="1"/>
  <c r="R15" i="156"/>
  <c r="H499" i="156" a="1"/>
  <c r="H499" i="156" s="1"/>
  <c r="H501" i="156" a="1"/>
  <c r="H501" i="156" s="1"/>
  <c r="H505" i="156" a="1"/>
  <c r="H505" i="156" s="1"/>
  <c r="H511" i="156" a="1"/>
  <c r="H511" i="156" s="1"/>
  <c r="K526" i="156" a="1"/>
  <c r="K526" i="156" s="1"/>
  <c r="M511" i="156" a="1"/>
  <c r="M511" i="156" s="1"/>
  <c r="K501" i="156" a="1"/>
  <c r="K501" i="156" s="1"/>
  <c r="J499" i="156" a="1"/>
  <c r="J499" i="156" s="1"/>
  <c r="P499" i="156" s="1"/>
  <c r="J501" i="156" a="1"/>
  <c r="J501" i="156" s="1"/>
  <c r="J503" i="156" a="1"/>
  <c r="J503" i="156" s="1"/>
  <c r="P503" i="156" s="1"/>
  <c r="J505" i="156" a="1"/>
  <c r="J505" i="156" s="1"/>
  <c r="P505" i="156" s="1"/>
  <c r="E41" i="179" s="1"/>
  <c r="G41" i="179" s="1"/>
  <c r="J507" i="156" a="1"/>
  <c r="J507" i="156" s="1"/>
  <c r="J509" i="156" a="1"/>
  <c r="J509" i="156" s="1"/>
  <c r="J511" i="156" a="1"/>
  <c r="J511" i="156" s="1"/>
  <c r="E518" i="156"/>
  <c r="E530" i="156"/>
  <c r="E528" i="156"/>
  <c r="H509" i="156" a="1"/>
  <c r="H509" i="156" s="1"/>
  <c r="I526" i="156" a="1"/>
  <c r="I526" i="156" s="1"/>
  <c r="K511" i="156" a="1"/>
  <c r="K511" i="156" s="1"/>
  <c r="I501" i="156" a="1"/>
  <c r="I501" i="156" s="1"/>
  <c r="R27" i="156"/>
  <c r="R32" i="156"/>
  <c r="L499" i="156" a="1"/>
  <c r="L499" i="156" s="1"/>
  <c r="L501" i="156" a="1"/>
  <c r="L501" i="156" s="1"/>
  <c r="L503" i="156" a="1"/>
  <c r="L503" i="156" s="1"/>
  <c r="L505" i="156" a="1"/>
  <c r="L505" i="156" s="1"/>
  <c r="L507" i="156" a="1"/>
  <c r="L507" i="156" s="1"/>
  <c r="L509" i="156" a="1"/>
  <c r="L509" i="156" s="1"/>
  <c r="L511" i="156" a="1"/>
  <c r="L511" i="156" s="1"/>
  <c r="I505" i="156" a="1"/>
  <c r="I505" i="156" s="1"/>
  <c r="H507" i="156" a="1"/>
  <c r="H507" i="156" s="1"/>
  <c r="I511" i="156" a="1"/>
  <c r="I511" i="156" s="1"/>
  <c r="P511" i="156" s="1"/>
  <c r="M507" i="156" a="1"/>
  <c r="M507" i="156" s="1"/>
  <c r="R11" i="156"/>
  <c r="R17" i="156"/>
  <c r="R22" i="156"/>
  <c r="N501" i="156" a="1"/>
  <c r="N501" i="156" s="1"/>
  <c r="N503" i="156" a="1"/>
  <c r="N503" i="156" s="1"/>
  <c r="N507" i="156" a="1"/>
  <c r="N507" i="156" s="1"/>
  <c r="M526" i="156" a="1"/>
  <c r="M526" i="156" s="1"/>
  <c r="H503" i="156" a="1"/>
  <c r="H503" i="156" s="1"/>
  <c r="H512" i="156" s="1"/>
  <c r="K507" i="156" a="1"/>
  <c r="K507" i="156" s="1"/>
  <c r="R33" i="156"/>
  <c r="E33" i="179"/>
  <c r="G33" i="179" s="1"/>
  <c r="I33" i="179" s="1"/>
  <c r="E519" i="156"/>
  <c r="E521" i="156"/>
  <c r="E523" i="156"/>
  <c r="E525" i="156"/>
  <c r="E527" i="156"/>
  <c r="E529" i="156"/>
  <c r="N526" i="156" a="1"/>
  <c r="N526" i="156" s="1"/>
  <c r="M503" i="156" a="1"/>
  <c r="M503" i="156" s="1"/>
  <c r="R34" i="156"/>
  <c r="P519" i="149" a="1"/>
  <c r="P519" i="149" s="1"/>
  <c r="K519" i="149" a="1"/>
  <c r="K519" i="149" s="1"/>
  <c r="M500" i="149" a="1"/>
  <c r="M500" i="149" s="1"/>
  <c r="J506" i="149" a="1"/>
  <c r="J506" i="149" s="1"/>
  <c r="P500" i="149" a="1"/>
  <c r="P500" i="149" s="1"/>
  <c r="O507" i="149" a="1"/>
  <c r="O507" i="149" s="1"/>
  <c r="K500" i="149" a="1"/>
  <c r="K500" i="149" s="1"/>
  <c r="P505" i="149" a="1"/>
  <c r="P505" i="149" s="1"/>
  <c r="N500" i="149" a="1"/>
  <c r="N500" i="149" s="1"/>
  <c r="Q500" i="149" s="1"/>
  <c r="F522" i="149"/>
  <c r="L522" i="149" s="1" a="1"/>
  <c r="L522" i="149" s="1"/>
  <c r="L506" i="149" a="1"/>
  <c r="L506" i="149" s="1"/>
  <c r="M507" i="149" a="1"/>
  <c r="M507" i="149" s="1"/>
  <c r="I500" i="149" a="1"/>
  <c r="I500" i="149" s="1"/>
  <c r="N505" i="149" a="1"/>
  <c r="N505" i="149" s="1"/>
  <c r="L500" i="149" a="1"/>
  <c r="L500" i="149" s="1"/>
  <c r="S9" i="149"/>
  <c r="S21" i="149"/>
  <c r="K506" i="149" a="1"/>
  <c r="K506" i="149" s="1"/>
  <c r="L505" i="149" a="1"/>
  <c r="L505" i="149" s="1"/>
  <c r="I506" i="149" a="1"/>
  <c r="I506" i="149" s="1"/>
  <c r="S501" i="149" a="1"/>
  <c r="S501" i="149" s="1"/>
  <c r="N5" i="148" s="1"/>
  <c r="S10" i="149"/>
  <c r="S16" i="149"/>
  <c r="L526" i="149" a="1"/>
  <c r="L526" i="149" s="1"/>
  <c r="N526" i="149" a="1"/>
  <c r="N526" i="149" s="1"/>
  <c r="P526" i="149" a="1"/>
  <c r="P526" i="149" s="1"/>
  <c r="N508" i="149" a="1"/>
  <c r="N508" i="149" s="1"/>
  <c r="I509" i="149" a="1"/>
  <c r="I509" i="149" s="1"/>
  <c r="N509" i="149" a="1"/>
  <c r="N509" i="149" s="1"/>
  <c r="O508" i="149" a="1"/>
  <c r="O508" i="149" s="1"/>
  <c r="L509" i="149" a="1"/>
  <c r="L509" i="149" s="1"/>
  <c r="J503" i="149" a="1"/>
  <c r="J503" i="149" s="1"/>
  <c r="F527" i="149"/>
  <c r="P501" i="149" a="1"/>
  <c r="P501" i="149" s="1"/>
  <c r="I508" i="149" a="1"/>
  <c r="I508" i="149" s="1"/>
  <c r="N501" i="149" a="1"/>
  <c r="N501" i="149" s="1"/>
  <c r="M511" i="149" a="1"/>
  <c r="M511" i="149" s="1"/>
  <c r="K507" i="149" a="1"/>
  <c r="K507" i="149" s="1"/>
  <c r="K503" i="149" a="1"/>
  <c r="K503" i="149" s="1"/>
  <c r="Q503" i="149" s="1"/>
  <c r="N507" i="149" a="1"/>
  <c r="N507" i="149" s="1"/>
  <c r="K508" i="149" a="1"/>
  <c r="K508" i="149" s="1"/>
  <c r="J508" i="149" a="1"/>
  <c r="J508" i="149" s="1"/>
  <c r="K511" i="149" a="1"/>
  <c r="K511" i="149" s="1"/>
  <c r="I503" i="149" a="1"/>
  <c r="I503" i="149" s="1"/>
  <c r="P511" i="149" a="1"/>
  <c r="P511" i="149" s="1"/>
  <c r="L507" i="149" a="1"/>
  <c r="L507" i="149" s="1"/>
  <c r="S11" i="149"/>
  <c r="I511" i="149" a="1"/>
  <c r="I511" i="149" s="1"/>
  <c r="I507" i="149" a="1"/>
  <c r="I507" i="149" s="1"/>
  <c r="M501" i="149" a="1"/>
  <c r="M501" i="149" s="1"/>
  <c r="J507" i="149" a="1"/>
  <c r="J507" i="149" s="1"/>
  <c r="P503" i="149" a="1"/>
  <c r="P503" i="149" s="1"/>
  <c r="F529" i="149"/>
  <c r="M510" i="149" a="1"/>
  <c r="M510" i="149" s="1"/>
  <c r="O509" i="149" a="1"/>
  <c r="O509" i="149" s="1"/>
  <c r="P509" i="149" a="1"/>
  <c r="P509" i="149" s="1"/>
  <c r="S18" i="149"/>
  <c r="H529" i="147" a="1"/>
  <c r="H529" i="147" s="1"/>
  <c r="L529" i="147" a="1"/>
  <c r="L529" i="147" s="1"/>
  <c r="H502" i="147" a="1"/>
  <c r="H502" i="147" s="1"/>
  <c r="E521" i="147"/>
  <c r="I510" i="147" a="1"/>
  <c r="I510" i="147" s="1"/>
  <c r="O502" i="147" a="1"/>
  <c r="O502" i="147" s="1"/>
  <c r="R17" i="147"/>
  <c r="J510" i="147" a="1"/>
  <c r="J510" i="147" s="1"/>
  <c r="J502" i="147" a="1"/>
  <c r="J502" i="147" s="1"/>
  <c r="K502" i="147" a="1"/>
  <c r="K502" i="147" s="1"/>
  <c r="O508" i="147" a="1"/>
  <c r="O508" i="147" s="1"/>
  <c r="L502" i="147" a="1"/>
  <c r="L502" i="147" s="1"/>
  <c r="P502" i="147" s="1"/>
  <c r="I502" i="147" a="1"/>
  <c r="I502" i="147" s="1"/>
  <c r="M502" i="147" a="1"/>
  <c r="M502" i="147" s="1"/>
  <c r="J523" i="147" a="1"/>
  <c r="J523" i="147" s="1"/>
  <c r="M526" i="147" a="1"/>
  <c r="M526" i="147" s="1"/>
  <c r="J526" i="147" a="1"/>
  <c r="J526" i="147" s="1"/>
  <c r="H526" i="147" a="1"/>
  <c r="H526" i="147" s="1"/>
  <c r="O526" i="147" a="1"/>
  <c r="O526" i="147" s="1"/>
  <c r="R24" i="147"/>
  <c r="I501" i="147" a="1"/>
  <c r="I501" i="147" s="1"/>
  <c r="K505" i="147" a="1"/>
  <c r="K505" i="147" s="1"/>
  <c r="H507" i="147" a="1"/>
  <c r="H507" i="147" s="1"/>
  <c r="I511" i="147" a="1"/>
  <c r="I511" i="147" s="1"/>
  <c r="H523" i="147" a="1"/>
  <c r="H523" i="147" s="1"/>
  <c r="K501" i="147" a="1"/>
  <c r="K501" i="147" s="1"/>
  <c r="L505" i="147" a="1"/>
  <c r="L505" i="147" s="1"/>
  <c r="J507" i="147" a="1"/>
  <c r="J507" i="147" s="1"/>
  <c r="J511" i="147" a="1"/>
  <c r="J511" i="147" s="1"/>
  <c r="L523" i="147" a="1"/>
  <c r="L523" i="147" s="1"/>
  <c r="L507" i="147" a="1"/>
  <c r="L507" i="147" s="1"/>
  <c r="L511" i="147" a="1"/>
  <c r="L511" i="147" s="1"/>
  <c r="N523" i="147" a="1"/>
  <c r="N523" i="147" s="1"/>
  <c r="H504" i="147" a="1"/>
  <c r="H504" i="147" s="1"/>
  <c r="H506" i="147" a="1"/>
  <c r="H506" i="147" s="1"/>
  <c r="N507" i="147" a="1"/>
  <c r="N507" i="147" s="1"/>
  <c r="E527" i="147"/>
  <c r="N529" i="147" a="1"/>
  <c r="N529" i="147" s="1"/>
  <c r="K523" i="147" a="1"/>
  <c r="K523" i="147" s="1"/>
  <c r="I504" i="147" a="1"/>
  <c r="I504" i="147" s="1"/>
  <c r="I506" i="147" a="1"/>
  <c r="I506" i="147" s="1"/>
  <c r="J529" i="147" a="1"/>
  <c r="J529" i="147" s="1"/>
  <c r="L501" i="147" a="1"/>
  <c r="L501" i="147" s="1"/>
  <c r="M505" i="147" a="1"/>
  <c r="M505" i="147" s="1"/>
  <c r="K507" i="147" a="1"/>
  <c r="K507" i="147" s="1"/>
  <c r="E525" i="147"/>
  <c r="K529" i="147" a="1"/>
  <c r="K529" i="147" s="1"/>
  <c r="M523" i="147" a="1"/>
  <c r="M523" i="147" s="1"/>
  <c r="L528" i="147" a="1"/>
  <c r="L528" i="147" s="1"/>
  <c r="R22" i="147"/>
  <c r="J504" i="147" a="1"/>
  <c r="J504" i="147" s="1"/>
  <c r="J506" i="147" a="1"/>
  <c r="J506" i="147" s="1"/>
  <c r="H508" i="147" a="1"/>
  <c r="H508" i="147" s="1"/>
  <c r="M501" i="147" a="1"/>
  <c r="M501" i="147" s="1"/>
  <c r="O523" i="147" a="1"/>
  <c r="O523" i="147" s="1"/>
  <c r="H528" i="147" a="1"/>
  <c r="H528" i="147" s="1"/>
  <c r="K504" i="147" a="1"/>
  <c r="K504" i="147" s="1"/>
  <c r="K506" i="147" a="1"/>
  <c r="K506" i="147" s="1"/>
  <c r="I508" i="147" a="1"/>
  <c r="I508" i="147" s="1"/>
  <c r="K511" i="147" a="1"/>
  <c r="K511" i="147" s="1"/>
  <c r="H521" i="147" a="1"/>
  <c r="H521" i="147" s="1"/>
  <c r="L504" i="147" a="1"/>
  <c r="L504" i="147" s="1"/>
  <c r="N506" i="147" a="1"/>
  <c r="N506" i="147" s="1"/>
  <c r="J508" i="147" a="1"/>
  <c r="J508" i="147" s="1"/>
  <c r="J521" i="147" a="1"/>
  <c r="J521" i="147" s="1"/>
  <c r="R6" i="147"/>
  <c r="R12" i="147"/>
  <c r="R18" i="147"/>
  <c r="N504" i="147" a="1"/>
  <c r="N504" i="147" s="1"/>
  <c r="O506" i="147" a="1"/>
  <c r="O506" i="147" s="1"/>
  <c r="K508" i="147" a="1"/>
  <c r="K508" i="147" s="1"/>
  <c r="O504" i="147" a="1"/>
  <c r="O504" i="147" s="1"/>
  <c r="N508" i="147" a="1"/>
  <c r="N508" i="147" s="1"/>
  <c r="S29" i="145"/>
  <c r="S23" i="145"/>
  <c r="S14" i="145"/>
  <c r="S28" i="145"/>
  <c r="S26" i="145"/>
  <c r="F520" i="145"/>
  <c r="L520" i="145" s="1" a="1"/>
  <c r="L520" i="145" s="1"/>
  <c r="M521" i="145" a="1"/>
  <c r="M521" i="145" s="1"/>
  <c r="M501" i="145" a="1"/>
  <c r="M501" i="145" s="1"/>
  <c r="J497" i="145" a="1"/>
  <c r="J497" i="145" s="1"/>
  <c r="P503" i="145" a="1"/>
  <c r="P503" i="145" s="1"/>
  <c r="S11" i="145"/>
  <c r="K509" i="145" a="1"/>
  <c r="K509" i="145" s="1"/>
  <c r="M509" i="145" a="1"/>
  <c r="M509" i="145" s="1"/>
  <c r="L499" i="145" a="1"/>
  <c r="L499" i="145" s="1"/>
  <c r="P501" i="145" a="1"/>
  <c r="P501" i="145" s="1"/>
  <c r="H506" i="143" a="1"/>
  <c r="H506" i="143" s="1"/>
  <c r="I502" i="143" a="1"/>
  <c r="I502" i="143" s="1"/>
  <c r="O510" i="143" a="1"/>
  <c r="O510" i="143" s="1"/>
  <c r="P510" i="143" s="1"/>
  <c r="K506" i="143" a="1"/>
  <c r="K506" i="143" s="1"/>
  <c r="J506" i="143" a="1"/>
  <c r="J506" i="143" s="1"/>
  <c r="P506" i="143" s="1"/>
  <c r="H502" i="143" a="1"/>
  <c r="H502" i="143" s="1"/>
  <c r="M502" i="143" a="1"/>
  <c r="M502" i="143" s="1"/>
  <c r="K502" i="143" a="1"/>
  <c r="K502" i="143" s="1"/>
  <c r="O502" i="143" a="1"/>
  <c r="O502" i="143" s="1"/>
  <c r="J510" i="143" a="1"/>
  <c r="J510" i="143" s="1"/>
  <c r="E521" i="143"/>
  <c r="M521" i="143" s="1" a="1"/>
  <c r="M521" i="143" s="1"/>
  <c r="R8" i="143"/>
  <c r="R14" i="143"/>
  <c r="R26" i="143"/>
  <c r="L502" i="143" a="1"/>
  <c r="L502" i="143" s="1"/>
  <c r="P502" i="143" s="1"/>
  <c r="O506" i="143" a="1"/>
  <c r="O506" i="143" s="1"/>
  <c r="N510" i="143" a="1"/>
  <c r="N510" i="143" s="1"/>
  <c r="N502" i="143" a="1"/>
  <c r="N502" i="143" s="1"/>
  <c r="E529" i="143"/>
  <c r="R15" i="143"/>
  <c r="R38" i="143"/>
  <c r="I510" i="143" a="1"/>
  <c r="I510" i="143" s="1"/>
  <c r="M506" i="143" a="1"/>
  <c r="M506" i="143" s="1"/>
  <c r="M525" i="143" a="1"/>
  <c r="M525" i="143" s="1"/>
  <c r="K525" i="143" a="1"/>
  <c r="K525" i="143" s="1"/>
  <c r="I525" i="143" a="1"/>
  <c r="I525" i="143" s="1"/>
  <c r="O525" i="143" a="1"/>
  <c r="O525" i="143" s="1"/>
  <c r="N525" i="143" a="1"/>
  <c r="N525" i="143" s="1"/>
  <c r="J525" i="143" a="1"/>
  <c r="J525" i="143" s="1"/>
  <c r="H525" i="143" a="1"/>
  <c r="H525" i="143" s="1"/>
  <c r="L525" i="143" a="1"/>
  <c r="L525" i="143" s="1"/>
  <c r="H503" i="143" a="1"/>
  <c r="H503" i="143" s="1"/>
  <c r="M529" i="143" a="1"/>
  <c r="M529" i="143" s="1"/>
  <c r="O529" i="143" a="1"/>
  <c r="O529" i="143" s="1"/>
  <c r="L510" i="143" a="1"/>
  <c r="L510" i="143" s="1"/>
  <c r="L503" i="143" a="1"/>
  <c r="L503" i="143" s="1"/>
  <c r="E522" i="143"/>
  <c r="K522" i="143" s="1" a="1"/>
  <c r="K522" i="143" s="1"/>
  <c r="N506" i="143" a="1"/>
  <c r="N506" i="143" s="1"/>
  <c r="K521" i="143" a="1"/>
  <c r="K521" i="143" s="1"/>
  <c r="M501" i="143" a="1"/>
  <c r="M501" i="143" s="1"/>
  <c r="J529" i="143" a="1"/>
  <c r="J529" i="143" s="1"/>
  <c r="M510" i="143" a="1"/>
  <c r="M510" i="143" s="1"/>
  <c r="R10" i="143"/>
  <c r="R22" i="143"/>
  <c r="R39" i="143"/>
  <c r="R12" i="143"/>
  <c r="O503" i="143" a="1"/>
  <c r="O503" i="143" s="1"/>
  <c r="L505" i="141" a="1"/>
  <c r="L505" i="141" s="1"/>
  <c r="O527" i="141" a="1"/>
  <c r="O527" i="141" s="1"/>
  <c r="L499" i="141" a="1"/>
  <c r="L499" i="141" s="1"/>
  <c r="N502" i="141" a="1"/>
  <c r="N502" i="141" s="1"/>
  <c r="M505" i="141" a="1"/>
  <c r="M505" i="141" s="1"/>
  <c r="K527" i="141" a="1"/>
  <c r="K527" i="141" s="1"/>
  <c r="K508" i="141" a="1"/>
  <c r="K508" i="141" s="1"/>
  <c r="O521" i="141" a="1"/>
  <c r="O521" i="141" s="1"/>
  <c r="H521" i="141" a="1"/>
  <c r="H521" i="141" s="1"/>
  <c r="P521" i="141" s="1"/>
  <c r="M508" i="141" a="1"/>
  <c r="M508" i="141" s="1"/>
  <c r="P508" i="141" s="1"/>
  <c r="H527" i="141" a="1"/>
  <c r="H527" i="141" s="1"/>
  <c r="O519" i="141" a="1"/>
  <c r="O519" i="141" s="1"/>
  <c r="J500" i="141" a="1"/>
  <c r="J500" i="141" s="1"/>
  <c r="O501" i="141" a="1"/>
  <c r="O501" i="141" s="1"/>
  <c r="I506" i="141" a="1"/>
  <c r="I506" i="141" s="1"/>
  <c r="N508" i="141" a="1"/>
  <c r="N508" i="141" s="1"/>
  <c r="K505" i="141" a="1"/>
  <c r="K505" i="141" s="1"/>
  <c r="O510" i="141" a="1"/>
  <c r="O510" i="141" s="1"/>
  <c r="M499" i="141" a="1"/>
  <c r="M499" i="141" s="1"/>
  <c r="L501" i="141" a="1"/>
  <c r="L501" i="141" s="1"/>
  <c r="O502" i="141" a="1"/>
  <c r="O502" i="141" s="1"/>
  <c r="K507" i="141" a="1"/>
  <c r="K507" i="141" s="1"/>
  <c r="K512" i="141" s="1"/>
  <c r="M501" i="141" a="1"/>
  <c r="M501" i="141" s="1"/>
  <c r="L507" i="141" a="1"/>
  <c r="L507" i="141" s="1"/>
  <c r="L512" i="141" s="1"/>
  <c r="L508" i="141" a="1"/>
  <c r="L508" i="141" s="1"/>
  <c r="K521" i="141" a="1"/>
  <c r="K521" i="141" s="1"/>
  <c r="N501" i="141" a="1"/>
  <c r="N501" i="141" s="1"/>
  <c r="M507" i="141" a="1"/>
  <c r="M507" i="141" s="1"/>
  <c r="O525" i="141" a="1"/>
  <c r="O525" i="141" s="1"/>
  <c r="K519" i="141" a="1"/>
  <c r="K519" i="141" s="1"/>
  <c r="K500" i="141" a="1"/>
  <c r="K500" i="141" s="1"/>
  <c r="N521" i="141" a="1"/>
  <c r="N521" i="141" s="1"/>
  <c r="J506" i="141" a="1"/>
  <c r="J506" i="141" s="1"/>
  <c r="N507" i="141" a="1"/>
  <c r="N507" i="141" s="1"/>
  <c r="I521" i="141" a="1"/>
  <c r="I521" i="141" s="1"/>
  <c r="H505" i="141" a="1"/>
  <c r="H505" i="141" s="1"/>
  <c r="O509" i="141" a="1"/>
  <c r="O509" i="141" s="1"/>
  <c r="J502" i="141" a="1"/>
  <c r="J502" i="141" s="1"/>
  <c r="I505" i="141" a="1"/>
  <c r="I505" i="141" s="1"/>
  <c r="R499" i="141" a="1"/>
  <c r="R499" i="141" s="1"/>
  <c r="N3" i="140" s="1"/>
  <c r="I499" i="141" a="1"/>
  <c r="I499" i="141" s="1"/>
  <c r="K502" i="141" a="1"/>
  <c r="K502" i="141" s="1"/>
  <c r="J505" i="141" a="1"/>
  <c r="J505" i="141" s="1"/>
  <c r="E529" i="141"/>
  <c r="E520" i="141"/>
  <c r="J520" i="141" s="1" a="1"/>
  <c r="J520" i="141" s="1"/>
  <c r="H524" i="141" a="1"/>
  <c r="H524" i="141" s="1"/>
  <c r="P524" i="141" s="1"/>
  <c r="L524" i="141" a="1"/>
  <c r="L524" i="141" s="1"/>
  <c r="K524" i="141" a="1"/>
  <c r="K524" i="141" s="1"/>
  <c r="O524" i="141" a="1"/>
  <c r="O524" i="141" s="1"/>
  <c r="M524" i="141" a="1"/>
  <c r="M524" i="141" s="1"/>
  <c r="I524" i="141" a="1"/>
  <c r="I524" i="141" s="1"/>
  <c r="N524" i="141" a="1"/>
  <c r="N524" i="141" s="1"/>
  <c r="J524" i="141" a="1"/>
  <c r="J524" i="141" s="1"/>
  <c r="K526" i="141" a="1"/>
  <c r="K526" i="141" s="1"/>
  <c r="J526" i="141" a="1"/>
  <c r="J526" i="141" s="1"/>
  <c r="L526" i="141" a="1"/>
  <c r="L526" i="141" s="1"/>
  <c r="I526" i="141" a="1"/>
  <c r="I526" i="141" s="1"/>
  <c r="H526" i="141" a="1"/>
  <c r="H526" i="141" s="1"/>
  <c r="O526" i="141" a="1"/>
  <c r="O526" i="141" s="1"/>
  <c r="N526" i="141" a="1"/>
  <c r="N526" i="141" s="1"/>
  <c r="M526" i="141" a="1"/>
  <c r="M526" i="141" s="1"/>
  <c r="R503" i="141" a="1"/>
  <c r="R503" i="141" s="1"/>
  <c r="N7" i="140" s="1"/>
  <c r="H510" i="141" a="1"/>
  <c r="H510" i="141" s="1"/>
  <c r="J522" i="141" a="1"/>
  <c r="J522" i="141" s="1"/>
  <c r="K523" i="141" a="1"/>
  <c r="K523" i="141" s="1"/>
  <c r="N523" i="141" a="1"/>
  <c r="N523" i="141" s="1"/>
  <c r="N519" i="141" a="1"/>
  <c r="N519" i="141" s="1"/>
  <c r="R504" i="141" a="1"/>
  <c r="R504" i="141" s="1"/>
  <c r="N8" i="140" s="1"/>
  <c r="N499" i="141" a="1"/>
  <c r="N499" i="141" s="1"/>
  <c r="O500" i="141" a="1"/>
  <c r="O500" i="141" s="1"/>
  <c r="O512" i="141" s="1"/>
  <c r="I503" i="141" a="1"/>
  <c r="I503" i="141" s="1"/>
  <c r="J504" i="141" a="1"/>
  <c r="J504" i="141" s="1"/>
  <c r="J512" i="141" s="1"/>
  <c r="N506" i="141" a="1"/>
  <c r="N506" i="141" s="1"/>
  <c r="H509" i="141" a="1"/>
  <c r="H509" i="141" s="1"/>
  <c r="I510" i="141" a="1"/>
  <c r="I510" i="141" s="1"/>
  <c r="K511" i="141" a="1"/>
  <c r="K511" i="141" s="1"/>
  <c r="K522" i="141" a="1"/>
  <c r="K522" i="141" s="1"/>
  <c r="E528" i="141"/>
  <c r="E530" i="141"/>
  <c r="H503" i="141" a="1"/>
  <c r="H503" i="141" s="1"/>
  <c r="I504" i="141" a="1"/>
  <c r="I504" i="141" s="1"/>
  <c r="J521" i="141" a="1"/>
  <c r="J521" i="141" s="1"/>
  <c r="J523" i="141" a="1"/>
  <c r="J523" i="141" s="1"/>
  <c r="J519" i="141" a="1"/>
  <c r="J519" i="141" s="1"/>
  <c r="R505" i="141" a="1"/>
  <c r="R505" i="141" s="1"/>
  <c r="N9" i="140" s="1"/>
  <c r="O499" i="141" a="1"/>
  <c r="O499" i="141" s="1"/>
  <c r="H502" i="141" a="1"/>
  <c r="H502" i="141" s="1"/>
  <c r="J503" i="141" a="1"/>
  <c r="J503" i="141" s="1"/>
  <c r="K504" i="141" a="1"/>
  <c r="K504" i="141" s="1"/>
  <c r="N505" i="141" a="1"/>
  <c r="N505" i="141" s="1"/>
  <c r="O506" i="141" a="1"/>
  <c r="O506" i="141" s="1"/>
  <c r="I509" i="141" a="1"/>
  <c r="I509" i="141" s="1"/>
  <c r="J510" i="141" a="1"/>
  <c r="J510" i="141" s="1"/>
  <c r="L511" i="141" a="1"/>
  <c r="L511" i="141" s="1"/>
  <c r="I520" i="141" a="1"/>
  <c r="I520" i="141" s="1"/>
  <c r="L522" i="141" a="1"/>
  <c r="L522" i="141" s="1"/>
  <c r="H523" i="141" a="1"/>
  <c r="H523" i="141" s="1"/>
  <c r="H504" i="141" a="1"/>
  <c r="H504" i="141" s="1"/>
  <c r="I522" i="141" a="1"/>
  <c r="I522" i="141" s="1"/>
  <c r="H529" i="141" a="1"/>
  <c r="H529" i="141" s="1"/>
  <c r="J511" i="141" a="1"/>
  <c r="J511" i="141" s="1"/>
  <c r="I519" i="141" a="1"/>
  <c r="I519" i="141" s="1"/>
  <c r="M521" i="141" a="1"/>
  <c r="M521" i="141" s="1"/>
  <c r="N525" i="141" a="1"/>
  <c r="N525" i="141" s="1"/>
  <c r="P525" i="141" s="1"/>
  <c r="O529" i="141" a="1"/>
  <c r="O529" i="141" s="1"/>
  <c r="R506" i="141" a="1"/>
  <c r="R506" i="141" s="1"/>
  <c r="N10" i="140" s="1"/>
  <c r="R12" i="141"/>
  <c r="R18" i="141"/>
  <c r="M519" i="141" a="1"/>
  <c r="M519" i="141" s="1"/>
  <c r="I502" i="141" a="1"/>
  <c r="I502" i="141" s="1"/>
  <c r="K503" i="141" a="1"/>
  <c r="K503" i="141" s="1"/>
  <c r="L504" i="141" a="1"/>
  <c r="L504" i="141" s="1"/>
  <c r="O505" i="141" a="1"/>
  <c r="O505" i="141" s="1"/>
  <c r="J509" i="141" a="1"/>
  <c r="J509" i="141" s="1"/>
  <c r="K510" i="141" a="1"/>
  <c r="K510" i="141" s="1"/>
  <c r="M511" i="141" a="1"/>
  <c r="M511" i="141" s="1"/>
  <c r="E518" i="141"/>
  <c r="M522" i="141" a="1"/>
  <c r="M522" i="141" s="1"/>
  <c r="H511" i="141" a="1"/>
  <c r="H511" i="141" s="1"/>
  <c r="K529" i="141" a="1"/>
  <c r="K529" i="141" s="1"/>
  <c r="L503" i="141" a="1"/>
  <c r="L503" i="141" s="1"/>
  <c r="K509" i="141" a="1"/>
  <c r="K509" i="141" s="1"/>
  <c r="N511" i="141" a="1"/>
  <c r="N511" i="141" s="1"/>
  <c r="N522" i="141" a="1"/>
  <c r="N522" i="141" s="1"/>
  <c r="R507" i="141" a="1"/>
  <c r="R507" i="141" s="1"/>
  <c r="N11" i="140" s="1"/>
  <c r="M504" i="141" a="1"/>
  <c r="M504" i="141" s="1"/>
  <c r="L519" i="141" a="1"/>
  <c r="L519" i="141" s="1"/>
  <c r="M523" i="141" a="1"/>
  <c r="M523" i="141" s="1"/>
  <c r="M503" i="141" a="1"/>
  <c r="M503" i="141" s="1"/>
  <c r="N504" i="141" a="1"/>
  <c r="N504" i="141" s="1"/>
  <c r="L509" i="141" a="1"/>
  <c r="L509" i="141" s="1"/>
  <c r="O522" i="141" a="1"/>
  <c r="O522" i="141" s="1"/>
  <c r="R501" i="141" a="1"/>
  <c r="R501" i="141" s="1"/>
  <c r="N5" i="140" s="1"/>
  <c r="H500" i="141" a="1"/>
  <c r="H500" i="141" s="1"/>
  <c r="N503" i="141" a="1"/>
  <c r="N503" i="141" s="1"/>
  <c r="M509" i="141" a="1"/>
  <c r="M509" i="141" s="1"/>
  <c r="M510" i="141" a="1"/>
  <c r="M510" i="141" s="1"/>
  <c r="O511" i="141" a="1"/>
  <c r="O511" i="141" s="1"/>
  <c r="L529" i="141" a="1"/>
  <c r="L529" i="141" s="1"/>
  <c r="R502" i="141" a="1"/>
  <c r="R502" i="141" s="1"/>
  <c r="N6" i="140" s="1"/>
  <c r="L510" i="141" a="1"/>
  <c r="L510" i="141" s="1"/>
  <c r="M529" i="141" a="1"/>
  <c r="M529" i="141" s="1"/>
  <c r="R509" i="141" a="1"/>
  <c r="R509" i="141" s="1"/>
  <c r="N13" i="140" s="1"/>
  <c r="R510" i="141" a="1"/>
  <c r="R510" i="141" s="1"/>
  <c r="O511" i="139" a="1"/>
  <c r="O511" i="139" s="1"/>
  <c r="O502" i="139" a="1"/>
  <c r="O502" i="139" s="1"/>
  <c r="S22" i="139"/>
  <c r="I508" i="139" a="1"/>
  <c r="I508" i="139" s="1"/>
  <c r="L503" i="139" a="1"/>
  <c r="L503" i="139" s="1"/>
  <c r="J504" i="139" a="1"/>
  <c r="J504" i="139" s="1"/>
  <c r="N511" i="139" a="1"/>
  <c r="N511" i="139" s="1"/>
  <c r="N502" i="139" a="1"/>
  <c r="N502" i="139" s="1"/>
  <c r="S6" i="139"/>
  <c r="I511" i="139" a="1"/>
  <c r="I511" i="139" s="1"/>
  <c r="Q511" i="139" s="1"/>
  <c r="K504" i="139" a="1"/>
  <c r="K504" i="139" s="1"/>
  <c r="K511" i="139" a="1"/>
  <c r="K511" i="139" s="1"/>
  <c r="J507" i="139" a="1"/>
  <c r="J507" i="139" s="1"/>
  <c r="M501" i="139" a="1"/>
  <c r="M501" i="139" s="1"/>
  <c r="P501" i="139" a="1"/>
  <c r="P501" i="139" s="1"/>
  <c r="S15" i="139"/>
  <c r="P509" i="139" a="1"/>
  <c r="P509" i="139" s="1"/>
  <c r="N500" i="139" a="1"/>
  <c r="N500" i="139" s="1"/>
  <c r="S10" i="139"/>
  <c r="S16" i="139"/>
  <c r="S21" i="139"/>
  <c r="L500" i="139" a="1"/>
  <c r="L500" i="139" s="1"/>
  <c r="I509" i="139" a="1"/>
  <c r="I509" i="139" s="1"/>
  <c r="S17" i="139"/>
  <c r="S7" i="139"/>
  <c r="J499" i="139" a="1"/>
  <c r="J499" i="139" s="1"/>
  <c r="F530" i="139"/>
  <c r="M509" i="139" a="1"/>
  <c r="M509" i="139" s="1"/>
  <c r="J511" i="139" a="1"/>
  <c r="J511" i="139" s="1"/>
  <c r="F527" i="139"/>
  <c r="O527" i="139" s="1" a="1"/>
  <c r="O527" i="139" s="1"/>
  <c r="S12" i="139"/>
  <c r="P511" i="139" a="1"/>
  <c r="P511" i="139" s="1"/>
  <c r="O500" i="133" a="1"/>
  <c r="O500" i="133" s="1"/>
  <c r="L505" i="133" a="1"/>
  <c r="L505" i="133" s="1"/>
  <c r="R26" i="133"/>
  <c r="M505" i="133" a="1"/>
  <c r="M505" i="133" s="1"/>
  <c r="H499" i="133" a="1"/>
  <c r="H499" i="133" s="1"/>
  <c r="N506" i="133" a="1"/>
  <c r="N506" i="133" s="1"/>
  <c r="I499" i="133" a="1"/>
  <c r="I499" i="133" s="1"/>
  <c r="E522" i="133"/>
  <c r="I522" i="133" s="1" a="1"/>
  <c r="I522" i="133" s="1"/>
  <c r="O506" i="133" a="1"/>
  <c r="O506" i="133" s="1"/>
  <c r="K499" i="133" a="1"/>
  <c r="K499" i="133" s="1"/>
  <c r="L499" i="133" a="1"/>
  <c r="L499" i="133" s="1"/>
  <c r="J499" i="133" a="1"/>
  <c r="J499" i="133" s="1"/>
  <c r="P499" i="133" s="1"/>
  <c r="R35" i="133"/>
  <c r="M499" i="133" a="1"/>
  <c r="M499" i="133" s="1"/>
  <c r="L504" i="133" a="1"/>
  <c r="L504" i="133" s="1"/>
  <c r="J526" i="133" a="1"/>
  <c r="J526" i="133" s="1"/>
  <c r="R13" i="133"/>
  <c r="R36" i="133"/>
  <c r="N499" i="133" a="1"/>
  <c r="N499" i="133" s="1"/>
  <c r="M504" i="133" a="1"/>
  <c r="M504" i="133" s="1"/>
  <c r="J509" i="133" a="1"/>
  <c r="J509" i="133" s="1"/>
  <c r="E521" i="133"/>
  <c r="K521" i="133" s="1" a="1"/>
  <c r="K521" i="133" s="1"/>
  <c r="I529" i="133" a="1"/>
  <c r="I529" i="133" s="1"/>
  <c r="O529" i="133" a="1"/>
  <c r="O529" i="133" s="1"/>
  <c r="M529" i="133" a="1"/>
  <c r="M529" i="133" s="1"/>
  <c r="K529" i="133" a="1"/>
  <c r="K529" i="133" s="1"/>
  <c r="N520" i="133" a="1"/>
  <c r="N520" i="133" s="1"/>
  <c r="H510" i="133" a="1"/>
  <c r="H510" i="133" s="1"/>
  <c r="M501" i="133" a="1"/>
  <c r="M501" i="133" s="1"/>
  <c r="N504" i="133" a="1"/>
  <c r="N504" i="133" s="1"/>
  <c r="I510" i="133" a="1"/>
  <c r="I510" i="133" s="1"/>
  <c r="J510" i="133" a="1"/>
  <c r="J510" i="133" s="1"/>
  <c r="O501" i="133" a="1"/>
  <c r="O501" i="133" s="1"/>
  <c r="K510" i="133" a="1"/>
  <c r="K510" i="133" s="1"/>
  <c r="R14" i="133"/>
  <c r="R25" i="133"/>
  <c r="R31" i="133"/>
  <c r="K505" i="133" a="1"/>
  <c r="K505" i="133" s="1"/>
  <c r="I509" i="133" a="1"/>
  <c r="I509" i="133" s="1"/>
  <c r="L510" i="133" a="1"/>
  <c r="L510" i="133" s="1"/>
  <c r="E517" i="133"/>
  <c r="K517" i="133" s="1" a="1"/>
  <c r="K517" i="133" s="1"/>
  <c r="M510" i="133" a="1"/>
  <c r="M510" i="133" s="1"/>
  <c r="E519" i="133"/>
  <c r="N510" i="133" a="1"/>
  <c r="N510" i="133" s="1"/>
  <c r="L526" i="133" a="1"/>
  <c r="L526" i="133" s="1"/>
  <c r="L500" i="133" a="1"/>
  <c r="L500" i="133" s="1"/>
  <c r="N505" i="133" a="1"/>
  <c r="N505" i="133" s="1"/>
  <c r="L509" i="133" a="1"/>
  <c r="L509" i="133" s="1"/>
  <c r="O510" i="133" a="1"/>
  <c r="O510" i="133" s="1"/>
  <c r="E523" i="133"/>
  <c r="H523" i="133" s="1" a="1"/>
  <c r="H523" i="133" s="1"/>
  <c r="N526" i="133" a="1"/>
  <c r="N526" i="133" s="1"/>
  <c r="R16" i="133"/>
  <c r="R33" i="133"/>
  <c r="E518" i="133"/>
  <c r="M500" i="133" a="1"/>
  <c r="M500" i="133" s="1"/>
  <c r="I504" i="133" a="1"/>
  <c r="I504" i="133" s="1"/>
  <c r="O505" i="133" a="1"/>
  <c r="O505" i="133" s="1"/>
  <c r="M509" i="133" a="1"/>
  <c r="M509" i="133" s="1"/>
  <c r="E525" i="133"/>
  <c r="K500" i="133" a="1"/>
  <c r="K500" i="133" s="1"/>
  <c r="K522" i="133" a="1"/>
  <c r="K522" i="133" s="1"/>
  <c r="R5" i="133"/>
  <c r="R22" i="133"/>
  <c r="N500" i="133" a="1"/>
  <c r="N500" i="133" s="1"/>
  <c r="J504" i="133" a="1"/>
  <c r="J504" i="133" s="1"/>
  <c r="N509" i="133" a="1"/>
  <c r="N509" i="133" s="1"/>
  <c r="J507" i="131" a="1"/>
  <c r="J507" i="131" s="1"/>
  <c r="L509" i="131" a="1"/>
  <c r="L509" i="131" s="1"/>
  <c r="H507" i="131" a="1"/>
  <c r="H507" i="131" s="1"/>
  <c r="Q16" i="131"/>
  <c r="M509" i="131" a="1"/>
  <c r="M509" i="131" s="1"/>
  <c r="E526" i="131"/>
  <c r="H526" i="131" s="1" a="1"/>
  <c r="H526" i="131" s="1"/>
  <c r="J499" i="131" a="1"/>
  <c r="J499" i="131" s="1"/>
  <c r="Q6" i="131"/>
  <c r="K499" i="131" a="1"/>
  <c r="K499" i="131" s="1"/>
  <c r="N509" i="131" a="1"/>
  <c r="N509" i="131" s="1"/>
  <c r="E528" i="131"/>
  <c r="J528" i="131" s="1" a="1"/>
  <c r="J528" i="131" s="1"/>
  <c r="H499" i="131" a="1"/>
  <c r="H499" i="131" s="1"/>
  <c r="Q25" i="131"/>
  <c r="H509" i="131" a="1"/>
  <c r="H509" i="131" s="1"/>
  <c r="Q29" i="131"/>
  <c r="J509" i="131" a="1"/>
  <c r="J509" i="131" s="1"/>
  <c r="J508" i="131" a="1"/>
  <c r="J508" i="131" s="1"/>
  <c r="Q15" i="131"/>
  <c r="L506" i="131" a="1"/>
  <c r="L506" i="131" s="1"/>
  <c r="L526" i="131" a="1"/>
  <c r="L526" i="131" s="1"/>
  <c r="K506" i="131" a="1"/>
  <c r="K506" i="131" s="1"/>
  <c r="H506" i="131" a="1"/>
  <c r="H506" i="131" s="1"/>
  <c r="M506" i="131" a="1"/>
  <c r="M506" i="131" s="1"/>
  <c r="L505" i="131" a="1"/>
  <c r="L505" i="131" s="1"/>
  <c r="J502" i="131" a="1"/>
  <c r="J502" i="131" s="1"/>
  <c r="L507" i="131" a="1"/>
  <c r="L507" i="131" s="1"/>
  <c r="H502" i="131" a="1"/>
  <c r="H502" i="131" s="1"/>
  <c r="J518" i="131" a="1"/>
  <c r="J518" i="131" s="1"/>
  <c r="Q13" i="131"/>
  <c r="Q19" i="131"/>
  <c r="I499" i="131" a="1"/>
  <c r="I499" i="131" s="1"/>
  <c r="N504" i="131" a="1"/>
  <c r="N504" i="131" s="1"/>
  <c r="I526" i="131" a="1"/>
  <c r="I526" i="131" s="1"/>
  <c r="J506" i="131" a="1"/>
  <c r="J506" i="131" s="1"/>
  <c r="I518" i="131" a="1"/>
  <c r="I518" i="131" s="1"/>
  <c r="E530" i="131"/>
  <c r="N530" i="131" s="1" a="1"/>
  <c r="N530" i="131" s="1"/>
  <c r="N511" i="131" a="1"/>
  <c r="N511" i="131" s="1"/>
  <c r="J505" i="131" a="1"/>
  <c r="J505" i="131" s="1"/>
  <c r="E525" i="131"/>
  <c r="K502" i="131" a="1"/>
  <c r="K502" i="131" s="1"/>
  <c r="I507" i="131" a="1"/>
  <c r="I507" i="131" s="1"/>
  <c r="L504" i="131" a="1"/>
  <c r="L504" i="131" s="1"/>
  <c r="E521" i="131"/>
  <c r="M521" i="131" s="1" a="1"/>
  <c r="M521" i="131" s="1"/>
  <c r="M502" i="131" a="1"/>
  <c r="M502" i="131" s="1"/>
  <c r="K507" i="131" a="1"/>
  <c r="K507" i="131" s="1"/>
  <c r="Q24" i="131"/>
  <c r="M501" i="131" a="1"/>
  <c r="M501" i="131" s="1"/>
  <c r="H511" i="131" a="1"/>
  <c r="H511" i="131" s="1"/>
  <c r="J504" i="131" a="1"/>
  <c r="J504" i="131" s="1"/>
  <c r="N502" i="131" a="1"/>
  <c r="N502" i="131" s="1"/>
  <c r="M507" i="131" a="1"/>
  <c r="M507" i="131" s="1"/>
  <c r="Q23" i="131"/>
  <c r="I506" i="131" a="1"/>
  <c r="I506" i="131" s="1"/>
  <c r="I502" i="131" a="1"/>
  <c r="I502" i="131" s="1"/>
  <c r="L508" i="131" a="1"/>
  <c r="L508" i="131" s="1"/>
  <c r="I526" i="129" a="1"/>
  <c r="I526" i="129" s="1"/>
  <c r="R5" i="129"/>
  <c r="F1" i="129"/>
  <c r="M511" i="129" a="1"/>
  <c r="M511" i="129" s="1"/>
  <c r="J511" i="129" a="1"/>
  <c r="J511" i="129" s="1"/>
  <c r="R10" i="129"/>
  <c r="R27" i="129"/>
  <c r="R33" i="129"/>
  <c r="E521" i="129"/>
  <c r="K510" i="129" a="1"/>
  <c r="K510" i="129" s="1"/>
  <c r="P510" i="129" s="1"/>
  <c r="I508" i="129" a="1"/>
  <c r="I508" i="129" s="1"/>
  <c r="E527" i="129"/>
  <c r="M508" i="129" a="1"/>
  <c r="M508" i="129" s="1"/>
  <c r="K508" i="129" a="1"/>
  <c r="K508" i="129" s="1"/>
  <c r="E522" i="129"/>
  <c r="J522" i="129" s="1" a="1"/>
  <c r="J522" i="129" s="1"/>
  <c r="L526" i="129" a="1"/>
  <c r="L526" i="129" s="1"/>
  <c r="M502" i="129" a="1"/>
  <c r="M502" i="129" s="1"/>
  <c r="J499" i="129" a="1"/>
  <c r="J499" i="129" s="1"/>
  <c r="O505" i="129" a="1"/>
  <c r="O505" i="129" s="1"/>
  <c r="P505" i="129" s="1"/>
  <c r="E41" i="152" s="1"/>
  <c r="G41" i="152" s="1"/>
  <c r="N508" i="129" a="1"/>
  <c r="N508" i="129" s="1"/>
  <c r="H508" i="129" a="1"/>
  <c r="H508" i="129" s="1"/>
  <c r="L524" i="129" a="1"/>
  <c r="L524" i="129" s="1"/>
  <c r="J526" i="129" a="1"/>
  <c r="J526" i="129" s="1"/>
  <c r="E525" i="129"/>
  <c r="J502" i="129" a="1"/>
  <c r="J502" i="129" s="1"/>
  <c r="E518" i="129"/>
  <c r="L500" i="129" a="1"/>
  <c r="L500" i="129" s="1"/>
  <c r="O508" i="129" a="1"/>
  <c r="O508" i="129" s="1"/>
  <c r="O502" i="129" a="1"/>
  <c r="O502" i="129" s="1"/>
  <c r="E523" i="129"/>
  <c r="K511" i="129" a="1"/>
  <c r="K511" i="129" s="1"/>
  <c r="L503" i="129" a="1"/>
  <c r="L503" i="129" s="1"/>
  <c r="N500" i="129" a="1"/>
  <c r="N500" i="129" s="1"/>
  <c r="O509" i="129" a="1"/>
  <c r="O509" i="129" s="1"/>
  <c r="I530" i="129" a="1"/>
  <c r="I530" i="129" s="1"/>
  <c r="N511" i="129" a="1"/>
  <c r="N511" i="129" s="1"/>
  <c r="H511" i="129" a="1"/>
  <c r="H511" i="129" s="1"/>
  <c r="N502" i="129" a="1"/>
  <c r="N502" i="129" s="1"/>
  <c r="J508" i="129" a="1"/>
  <c r="J508" i="129" s="1"/>
  <c r="H503" i="129" a="1"/>
  <c r="H503" i="129" s="1"/>
  <c r="L530" i="129" a="1"/>
  <c r="L530" i="129" s="1"/>
  <c r="I511" i="129" a="1"/>
  <c r="I511" i="129" s="1"/>
  <c r="I502" i="129" a="1"/>
  <c r="I502" i="129" s="1"/>
  <c r="R26" i="129"/>
  <c r="H529" i="129" a="1"/>
  <c r="H529" i="129" s="1"/>
  <c r="K529" i="129" a="1"/>
  <c r="K529" i="129" s="1"/>
  <c r="M529" i="129" a="1"/>
  <c r="M529" i="129" s="1"/>
  <c r="J529" i="129" a="1"/>
  <c r="J529" i="129" s="1"/>
  <c r="O529" i="129" a="1"/>
  <c r="O529" i="129" s="1"/>
  <c r="N529" i="129" a="1"/>
  <c r="N529" i="129" s="1"/>
  <c r="L529" i="129" a="1"/>
  <c r="L529" i="129" s="1"/>
  <c r="I529" i="129" a="1"/>
  <c r="I529" i="129" s="1"/>
  <c r="N503" i="129" a="1"/>
  <c r="N503" i="129" s="1"/>
  <c r="H504" i="129" a="1"/>
  <c r="H504" i="129" s="1"/>
  <c r="N523" i="129" a="1"/>
  <c r="N523" i="129" s="1"/>
  <c r="K519" i="129" a="1"/>
  <c r="K519" i="129" s="1"/>
  <c r="L523" i="129" a="1"/>
  <c r="L523" i="129" s="1"/>
  <c r="I519" i="129" a="1"/>
  <c r="I519" i="129" s="1"/>
  <c r="O523" i="129" a="1"/>
  <c r="O523" i="129" s="1"/>
  <c r="M499" i="129" a="1"/>
  <c r="M499" i="129" s="1"/>
  <c r="L504" i="129" a="1"/>
  <c r="L504" i="129" s="1"/>
  <c r="L506" i="129" a="1"/>
  <c r="L506" i="129" s="1"/>
  <c r="M525" i="129" a="1"/>
  <c r="M525" i="129" s="1"/>
  <c r="H525" i="129" a="1"/>
  <c r="H525" i="129" s="1"/>
  <c r="H522" i="129" a="1"/>
  <c r="H522" i="129" s="1"/>
  <c r="H518" i="129" a="1"/>
  <c r="H518" i="129" s="1"/>
  <c r="J524" i="129" a="1"/>
  <c r="J524" i="129" s="1"/>
  <c r="M501" i="129" a="1"/>
  <c r="M501" i="129" s="1"/>
  <c r="I504" i="129" a="1"/>
  <c r="I504" i="129" s="1"/>
  <c r="J530" i="129" a="1"/>
  <c r="J530" i="129" s="1"/>
  <c r="L501" i="129" a="1"/>
  <c r="L501" i="129" s="1"/>
  <c r="K504" i="129" a="1"/>
  <c r="K504" i="129" s="1"/>
  <c r="K499" i="129" a="1"/>
  <c r="K499" i="129" s="1"/>
  <c r="O527" i="129" a="1"/>
  <c r="O527" i="129" s="1"/>
  <c r="N504" i="129" a="1"/>
  <c r="N504" i="129" s="1"/>
  <c r="O506" i="129" a="1"/>
  <c r="O506" i="129" s="1"/>
  <c r="I509" i="129" a="1"/>
  <c r="I509" i="129" s="1"/>
  <c r="J519" i="129" a="1"/>
  <c r="J519" i="129" s="1"/>
  <c r="O522" i="129" a="1"/>
  <c r="O522" i="129" s="1"/>
  <c r="K525" i="129" a="1"/>
  <c r="K525" i="129" s="1"/>
  <c r="H501" i="129" a="1"/>
  <c r="H501" i="129" s="1"/>
  <c r="I501" i="129" a="1"/>
  <c r="I501" i="129" s="1"/>
  <c r="H506" i="129" a="1"/>
  <c r="H506" i="129" s="1"/>
  <c r="M518" i="129" a="1"/>
  <c r="M518" i="129" s="1"/>
  <c r="K522" i="129" a="1"/>
  <c r="K522" i="129" s="1"/>
  <c r="J501" i="129" a="1"/>
  <c r="J501" i="129" s="1"/>
  <c r="K518" i="129" a="1"/>
  <c r="K518" i="129" s="1"/>
  <c r="H524" i="129" a="1"/>
  <c r="H524" i="129" s="1"/>
  <c r="N522" i="129" a="1"/>
  <c r="N522" i="129" s="1"/>
  <c r="N519" i="129" a="1"/>
  <c r="N519" i="129" s="1"/>
  <c r="N518" i="129" a="1"/>
  <c r="N518" i="129" s="1"/>
  <c r="J523" i="129" a="1"/>
  <c r="J523" i="129" s="1"/>
  <c r="H530" i="129" a="1"/>
  <c r="H530" i="129" s="1"/>
  <c r="I525" i="129" a="1"/>
  <c r="I525" i="129" s="1"/>
  <c r="E528" i="129"/>
  <c r="E520" i="129"/>
  <c r="H499" i="129" a="1"/>
  <c r="H499" i="129" s="1"/>
  <c r="I518" i="129" a="1"/>
  <c r="I518" i="129" s="1"/>
  <c r="K524" i="129" a="1"/>
  <c r="K524" i="129" s="1"/>
  <c r="M523" i="129" a="1"/>
  <c r="M523" i="129" s="1"/>
  <c r="M530" i="129" a="1"/>
  <c r="M530" i="129" s="1"/>
  <c r="N525" i="129" a="1"/>
  <c r="N525" i="129" s="1"/>
  <c r="M506" i="129" a="1"/>
  <c r="M506" i="129" s="1"/>
  <c r="L527" i="129" a="1"/>
  <c r="L527" i="129" s="1"/>
  <c r="L499" i="129" a="1"/>
  <c r="L499" i="129" s="1"/>
  <c r="J521" i="129" a="1"/>
  <c r="J521" i="129" s="1"/>
  <c r="R21" i="129"/>
  <c r="H500" i="129" a="1"/>
  <c r="H500" i="129" s="1"/>
  <c r="H502" i="129" a="1"/>
  <c r="H502" i="129" s="1"/>
  <c r="O504" i="129" a="1"/>
  <c r="O504" i="129" s="1"/>
  <c r="I523" i="129" a="1"/>
  <c r="I523" i="129" s="1"/>
  <c r="H519" i="129" a="1"/>
  <c r="H519" i="129" s="1"/>
  <c r="I503" i="129" a="1"/>
  <c r="I503" i="129" s="1"/>
  <c r="O524" i="129" a="1"/>
  <c r="O524" i="129" s="1"/>
  <c r="N501" i="129" a="1"/>
  <c r="N501" i="129" s="1"/>
  <c r="K506" i="129" a="1"/>
  <c r="K506" i="129" s="1"/>
  <c r="O530" i="129" a="1"/>
  <c r="O530" i="129" s="1"/>
  <c r="I506" i="129" a="1"/>
  <c r="I506" i="129" s="1"/>
  <c r="M524" i="129" a="1"/>
  <c r="M524" i="129" s="1"/>
  <c r="L518" i="129" a="1"/>
  <c r="L518" i="129" s="1"/>
  <c r="N524" i="129" a="1"/>
  <c r="N524" i="129" s="1"/>
  <c r="K530" i="129" a="1"/>
  <c r="K530" i="129" s="1"/>
  <c r="L525" i="129" a="1"/>
  <c r="L525" i="129" s="1"/>
  <c r="K527" i="129" a="1"/>
  <c r="K527" i="129" s="1"/>
  <c r="J506" i="129" a="1"/>
  <c r="J506" i="129" s="1"/>
  <c r="M503" i="129" a="1"/>
  <c r="M503" i="129" s="1"/>
  <c r="M504" i="129" a="1"/>
  <c r="M504" i="129" s="1"/>
  <c r="M521" i="129" a="1"/>
  <c r="M521" i="129" s="1"/>
  <c r="I500" i="129" a="1"/>
  <c r="I500" i="129" s="1"/>
  <c r="K502" i="129" a="1"/>
  <c r="K502" i="129" s="1"/>
  <c r="H527" i="129" a="1"/>
  <c r="H527" i="129" s="1"/>
  <c r="J507" i="128" a="1"/>
  <c r="J507" i="128" s="1"/>
  <c r="H525" i="128" a="1"/>
  <c r="H525" i="128" s="1"/>
  <c r="E519" i="128"/>
  <c r="M506" i="128" a="1"/>
  <c r="M506" i="128" s="1"/>
  <c r="O500" i="128" a="1"/>
  <c r="O500" i="128" s="1"/>
  <c r="L526" i="128" a="1"/>
  <c r="L526" i="128" s="1"/>
  <c r="O501" i="128" a="1"/>
  <c r="O501" i="128" s="1"/>
  <c r="H506" i="128" a="1"/>
  <c r="H506" i="128" s="1"/>
  <c r="N507" i="128" a="1"/>
  <c r="N507" i="128" s="1"/>
  <c r="L511" i="128" a="1"/>
  <c r="L511" i="128" s="1"/>
  <c r="K518" i="128" a="1"/>
  <c r="K518" i="128" s="1"/>
  <c r="M526" i="128" a="1"/>
  <c r="M526" i="128" s="1"/>
  <c r="L522" i="128" a="1"/>
  <c r="L522" i="128" s="1"/>
  <c r="N526" i="128" a="1"/>
  <c r="N526" i="128" s="1"/>
  <c r="I506" i="128" a="1"/>
  <c r="I506" i="128" s="1"/>
  <c r="H509" i="128" a="1"/>
  <c r="H509" i="128" s="1"/>
  <c r="M511" i="128" a="1"/>
  <c r="M511" i="128" s="1"/>
  <c r="O518" i="128" a="1"/>
  <c r="O518" i="128" s="1"/>
  <c r="K507" i="128" a="1"/>
  <c r="K507" i="128" s="1"/>
  <c r="L507" i="128" a="1"/>
  <c r="L507" i="128" s="1"/>
  <c r="J499" i="128" a="1"/>
  <c r="J499" i="128" s="1"/>
  <c r="N499" i="128" a="1"/>
  <c r="N499" i="128" s="1"/>
  <c r="J506" i="128" a="1"/>
  <c r="J506" i="128" s="1"/>
  <c r="H508" i="128" a="1"/>
  <c r="H508" i="128" s="1"/>
  <c r="P508" i="128" s="1"/>
  <c r="I509" i="128" a="1"/>
  <c r="I509" i="128" s="1"/>
  <c r="P509" i="128" s="1"/>
  <c r="N511" i="128" a="1"/>
  <c r="N511" i="128" s="1"/>
  <c r="M507" i="128" a="1"/>
  <c r="M507" i="128" s="1"/>
  <c r="K511" i="128" a="1"/>
  <c r="K511" i="128" s="1"/>
  <c r="M518" i="128" a="1"/>
  <c r="M518" i="128" s="1"/>
  <c r="R5" i="128"/>
  <c r="R17" i="128"/>
  <c r="O499" i="128" a="1"/>
  <c r="O499" i="128" s="1"/>
  <c r="M522" i="128" a="1"/>
  <c r="M522" i="128" s="1"/>
  <c r="K506" i="128" a="1"/>
  <c r="K506" i="128" s="1"/>
  <c r="I508" i="128" a="1"/>
  <c r="I508" i="128" s="1"/>
  <c r="K524" i="128" a="1"/>
  <c r="K524" i="128" s="1"/>
  <c r="J524" i="128" a="1"/>
  <c r="J524" i="128" s="1"/>
  <c r="M524" i="128" a="1"/>
  <c r="M524" i="128" s="1"/>
  <c r="I524" i="128" a="1"/>
  <c r="I524" i="128" s="1"/>
  <c r="H524" i="128" a="1"/>
  <c r="H524" i="128" s="1"/>
  <c r="N524" i="128" a="1"/>
  <c r="N524" i="128" s="1"/>
  <c r="L524" i="128" a="1"/>
  <c r="L524" i="128" s="1"/>
  <c r="O524" i="128" a="1"/>
  <c r="O524" i="128" s="1"/>
  <c r="M527" i="128" a="1"/>
  <c r="M527" i="128" s="1"/>
  <c r="H527" i="128" a="1"/>
  <c r="H527" i="128" s="1"/>
  <c r="O527" i="128" a="1"/>
  <c r="O527" i="128" s="1"/>
  <c r="K527" i="128" a="1"/>
  <c r="K527" i="128" s="1"/>
  <c r="I527" i="128" a="1"/>
  <c r="I527" i="128" s="1"/>
  <c r="N527" i="128" a="1"/>
  <c r="N527" i="128" s="1"/>
  <c r="L527" i="128" a="1"/>
  <c r="L527" i="128" s="1"/>
  <c r="J527" i="128" a="1"/>
  <c r="J527" i="128" s="1"/>
  <c r="H504" i="128" a="1"/>
  <c r="H504" i="128" s="1"/>
  <c r="I505" i="128" a="1"/>
  <c r="I505" i="128" s="1"/>
  <c r="H503" i="128" a="1"/>
  <c r="H503" i="128" s="1"/>
  <c r="I504" i="128" a="1"/>
  <c r="I504" i="128" s="1"/>
  <c r="H501" i="128" a="1"/>
  <c r="H501" i="128" s="1"/>
  <c r="I503" i="128" a="1"/>
  <c r="I503" i="128" s="1"/>
  <c r="J504" i="128" a="1"/>
  <c r="J504" i="128" s="1"/>
  <c r="K510" i="128" a="1"/>
  <c r="K510" i="128" s="1"/>
  <c r="O511" i="128" a="1"/>
  <c r="O511" i="128" s="1"/>
  <c r="L519" i="128" a="1"/>
  <c r="L519" i="128" s="1"/>
  <c r="J523" i="128" a="1"/>
  <c r="J523" i="128" s="1"/>
  <c r="O522" i="128" a="1"/>
  <c r="O522" i="128" s="1"/>
  <c r="M521" i="128" a="1"/>
  <c r="M521" i="128" s="1"/>
  <c r="I518" i="128" a="1"/>
  <c r="I518" i="128" s="1"/>
  <c r="H500" i="128" a="1"/>
  <c r="H500" i="128" s="1"/>
  <c r="I502" i="128" a="1"/>
  <c r="I502" i="128" s="1"/>
  <c r="J503" i="128" a="1"/>
  <c r="J503" i="128" s="1"/>
  <c r="K504" i="128" a="1"/>
  <c r="K504" i="128" s="1"/>
  <c r="L505" i="128" a="1"/>
  <c r="L505" i="128" s="1"/>
  <c r="O507" i="128" a="1"/>
  <c r="O507" i="128" s="1"/>
  <c r="L510" i="128" a="1"/>
  <c r="L510" i="128" s="1"/>
  <c r="K520" i="128" a="1"/>
  <c r="K520" i="128" s="1"/>
  <c r="K522" i="128" a="1"/>
  <c r="K522" i="128" s="1"/>
  <c r="H521" i="128" a="1"/>
  <c r="H521" i="128" s="1"/>
  <c r="O521" i="128" a="1"/>
  <c r="O521" i="128" s="1"/>
  <c r="I526" i="128" a="1"/>
  <c r="I526" i="128" s="1"/>
  <c r="R10" i="128"/>
  <c r="R21" i="128"/>
  <c r="H499" i="128" a="1"/>
  <c r="H499" i="128" s="1"/>
  <c r="I500" i="128" a="1"/>
  <c r="I500" i="128" s="1"/>
  <c r="I501" i="128" a="1"/>
  <c r="I501" i="128" s="1"/>
  <c r="J502" i="128" a="1"/>
  <c r="J502" i="128" s="1"/>
  <c r="K503" i="128" a="1"/>
  <c r="K503" i="128" s="1"/>
  <c r="L504" i="128" a="1"/>
  <c r="L504" i="128" s="1"/>
  <c r="M505" i="128" a="1"/>
  <c r="M505" i="128" s="1"/>
  <c r="N506" i="128" a="1"/>
  <c r="N506" i="128" s="1"/>
  <c r="M510" i="128" a="1"/>
  <c r="M510" i="128" s="1"/>
  <c r="J521" i="128" a="1"/>
  <c r="J521" i="128" s="1"/>
  <c r="N523" i="128" a="1"/>
  <c r="N523" i="128" s="1"/>
  <c r="H502" i="128" a="1"/>
  <c r="H502" i="128" s="1"/>
  <c r="K505" i="128" a="1"/>
  <c r="K505" i="128" s="1"/>
  <c r="L521" i="128" a="1"/>
  <c r="L521" i="128" s="1"/>
  <c r="I520" i="128" a="1"/>
  <c r="I520" i="128" s="1"/>
  <c r="I523" i="128" a="1"/>
  <c r="I523" i="128" s="1"/>
  <c r="H520" i="128" a="1"/>
  <c r="H520" i="128" s="1"/>
  <c r="K526" i="128" a="1"/>
  <c r="K526" i="128" s="1"/>
  <c r="R11" i="128"/>
  <c r="I499" i="128" a="1"/>
  <c r="I499" i="128" s="1"/>
  <c r="J500" i="128" a="1"/>
  <c r="J500" i="128" s="1"/>
  <c r="J501" i="128" a="1"/>
  <c r="J501" i="128" s="1"/>
  <c r="K502" i="128" a="1"/>
  <c r="K502" i="128" s="1"/>
  <c r="L503" i="128" a="1"/>
  <c r="L503" i="128" s="1"/>
  <c r="M504" i="128" a="1"/>
  <c r="M504" i="128" s="1"/>
  <c r="N505" i="128" a="1"/>
  <c r="N505" i="128" s="1"/>
  <c r="E530" i="128"/>
  <c r="I522" i="128" a="1"/>
  <c r="I522" i="128" s="1"/>
  <c r="N522" i="128" a="1"/>
  <c r="N522" i="128" s="1"/>
  <c r="J505" i="128" a="1"/>
  <c r="J505" i="128" s="1"/>
  <c r="J519" i="128" a="1"/>
  <c r="J519" i="128" s="1"/>
  <c r="H511" i="128" a="1"/>
  <c r="H511" i="128" s="1"/>
  <c r="H505" i="128" a="1"/>
  <c r="H505" i="128" s="1"/>
  <c r="I521" i="128" a="1"/>
  <c r="I521" i="128" s="1"/>
  <c r="K501" i="128" a="1"/>
  <c r="K501" i="128" s="1"/>
  <c r="L502" i="128" a="1"/>
  <c r="L502" i="128" s="1"/>
  <c r="M503" i="128" a="1"/>
  <c r="M503" i="128" s="1"/>
  <c r="N504" i="128" a="1"/>
  <c r="N504" i="128" s="1"/>
  <c r="O505" i="128" a="1"/>
  <c r="O505" i="128" s="1"/>
  <c r="N518" i="128" a="1"/>
  <c r="N518" i="128" s="1"/>
  <c r="L520" i="128" a="1"/>
  <c r="L520" i="128" s="1"/>
  <c r="K499" i="128" a="1"/>
  <c r="K499" i="128" s="1"/>
  <c r="L500" i="128" a="1"/>
  <c r="L500" i="128" s="1"/>
  <c r="L501" i="128" a="1"/>
  <c r="L501" i="128" s="1"/>
  <c r="M502" i="128" a="1"/>
  <c r="M502" i="128" s="1"/>
  <c r="N503" i="128" a="1"/>
  <c r="N503" i="128" s="1"/>
  <c r="H518" i="128" a="1"/>
  <c r="H518" i="128" s="1"/>
  <c r="O523" i="128" a="1"/>
  <c r="O523" i="128" s="1"/>
  <c r="O528" i="128" a="1"/>
  <c r="O528" i="128" s="1"/>
  <c r="P528" i="128" s="1"/>
  <c r="H526" i="128" a="1"/>
  <c r="H526" i="128" s="1"/>
  <c r="L499" i="128" a="1"/>
  <c r="L499" i="128" s="1"/>
  <c r="M500" i="128" a="1"/>
  <c r="M500" i="128" s="1"/>
  <c r="M501" i="128" a="1"/>
  <c r="M501" i="128" s="1"/>
  <c r="N502" i="128" a="1"/>
  <c r="N502" i="128" s="1"/>
  <c r="H507" i="128" a="1"/>
  <c r="H507" i="128" s="1"/>
  <c r="I511" i="128" a="1"/>
  <c r="I511" i="128" s="1"/>
  <c r="M520" i="128" a="1"/>
  <c r="M520" i="128" s="1"/>
  <c r="K523" i="128" a="1"/>
  <c r="K523" i="128" s="1"/>
  <c r="J520" i="128" a="1"/>
  <c r="J520" i="128" s="1"/>
  <c r="K500" i="128" a="1"/>
  <c r="K500" i="128" s="1"/>
  <c r="H523" i="128" a="1"/>
  <c r="H523" i="128" s="1"/>
  <c r="N519" i="128" a="1"/>
  <c r="N519" i="128" s="1"/>
  <c r="M523" i="128" a="1"/>
  <c r="M523" i="128" s="1"/>
  <c r="O526" i="128" a="1"/>
  <c r="O526" i="128" s="1"/>
  <c r="N525" i="128" a="1"/>
  <c r="N525" i="128" s="1"/>
  <c r="R13" i="128"/>
  <c r="R24" i="128"/>
  <c r="J505" i="126" a="1"/>
  <c r="J505" i="126" s="1"/>
  <c r="E524" i="126"/>
  <c r="L521" i="126" a="1"/>
  <c r="L521" i="126" s="1"/>
  <c r="L511" i="126" a="1"/>
  <c r="L511" i="126" s="1"/>
  <c r="L499" i="126" a="1"/>
  <c r="L499" i="126" s="1"/>
  <c r="N527" i="126" a="1"/>
  <c r="N527" i="126" s="1"/>
  <c r="O504" i="126" a="1"/>
  <c r="O504" i="126" s="1"/>
  <c r="M511" i="126" a="1"/>
  <c r="M511" i="126" s="1"/>
  <c r="O505" i="126" a="1"/>
  <c r="O505" i="126" s="1"/>
  <c r="H511" i="126" a="1"/>
  <c r="H511" i="126" s="1"/>
  <c r="N505" i="126" a="1"/>
  <c r="N505" i="126" s="1"/>
  <c r="H501" i="126" a="1"/>
  <c r="H501" i="126" s="1"/>
  <c r="K527" i="126" a="1"/>
  <c r="K527" i="126" s="1"/>
  <c r="E520" i="126"/>
  <c r="I503" i="126" a="1"/>
  <c r="I503" i="126" s="1"/>
  <c r="P503" i="126" s="1"/>
  <c r="O527" i="126" a="1"/>
  <c r="O527" i="126" s="1"/>
  <c r="K504" i="126" a="1"/>
  <c r="K504" i="126" s="1"/>
  <c r="H507" i="126" a="1"/>
  <c r="H507" i="126" s="1"/>
  <c r="I511" i="126" a="1"/>
  <c r="I511" i="126" s="1"/>
  <c r="O530" i="126" a="1"/>
  <c r="O530" i="126" s="1"/>
  <c r="N530" i="126" a="1"/>
  <c r="N530" i="126" s="1"/>
  <c r="L530" i="126" a="1"/>
  <c r="L530" i="126" s="1"/>
  <c r="J530" i="126" a="1"/>
  <c r="J530" i="126" s="1"/>
  <c r="M530" i="126" a="1"/>
  <c r="M530" i="126" s="1"/>
  <c r="I530" i="126" a="1"/>
  <c r="I530" i="126" s="1"/>
  <c r="K530" i="126" a="1"/>
  <c r="K530" i="126" s="1"/>
  <c r="H530" i="126" a="1"/>
  <c r="H530" i="126" s="1"/>
  <c r="M523" i="126" a="1"/>
  <c r="M523" i="126" s="1"/>
  <c r="H523" i="126" a="1"/>
  <c r="H523" i="126" s="1"/>
  <c r="N523" i="126" a="1"/>
  <c r="N523" i="126" s="1"/>
  <c r="J523" i="126" a="1"/>
  <c r="J523" i="126" s="1"/>
  <c r="O523" i="126" a="1"/>
  <c r="O523" i="126" s="1"/>
  <c r="K523" i="126" a="1"/>
  <c r="K523" i="126" s="1"/>
  <c r="L523" i="126" a="1"/>
  <c r="L523" i="126" s="1"/>
  <c r="I523" i="126" a="1"/>
  <c r="I523" i="126" s="1"/>
  <c r="K507" i="126" a="1"/>
  <c r="K507" i="126" s="1"/>
  <c r="H525" i="126" a="1"/>
  <c r="H525" i="126" s="1"/>
  <c r="I501" i="126" a="1"/>
  <c r="I501" i="126" s="1"/>
  <c r="M510" i="126" a="1"/>
  <c r="M510" i="126" s="1"/>
  <c r="N524" i="126" a="1"/>
  <c r="N524" i="126" s="1"/>
  <c r="O521" i="126" a="1"/>
  <c r="O521" i="126" s="1"/>
  <c r="H504" i="126" a="1"/>
  <c r="H504" i="126" s="1"/>
  <c r="M506" i="126" a="1"/>
  <c r="M506" i="126" s="1"/>
  <c r="N510" i="126" a="1"/>
  <c r="N510" i="126" s="1"/>
  <c r="E526" i="126"/>
  <c r="I500" i="126" a="1"/>
  <c r="I500" i="126" s="1"/>
  <c r="M522" i="126" a="1"/>
  <c r="M522" i="126" s="1"/>
  <c r="M528" i="126" a="1"/>
  <c r="M528" i="126" s="1"/>
  <c r="K525" i="126" a="1"/>
  <c r="K525" i="126" s="1"/>
  <c r="J525" i="126" a="1"/>
  <c r="J525" i="126" s="1"/>
  <c r="N502" i="126" a="1"/>
  <c r="N502" i="126" s="1"/>
  <c r="K501" i="126" a="1"/>
  <c r="K501" i="126" s="1"/>
  <c r="I521" i="126" a="1"/>
  <c r="I521" i="126" s="1"/>
  <c r="O522" i="126" a="1"/>
  <c r="O522" i="126" s="1"/>
  <c r="O528" i="126" a="1"/>
  <c r="O528" i="126" s="1"/>
  <c r="L525" i="126" a="1"/>
  <c r="L525" i="126" s="1"/>
  <c r="I502" i="126" a="1"/>
  <c r="I502" i="126" s="1"/>
  <c r="M501" i="126" a="1"/>
  <c r="M501" i="126" s="1"/>
  <c r="H500" i="126" a="1"/>
  <c r="H500" i="126" s="1"/>
  <c r="R14" i="126"/>
  <c r="R20" i="126"/>
  <c r="R26" i="126"/>
  <c r="R32" i="126"/>
  <c r="R38" i="126"/>
  <c r="R68" i="126"/>
  <c r="I504" i="126" a="1"/>
  <c r="I504" i="126" s="1"/>
  <c r="L505" i="126" a="1"/>
  <c r="L505" i="126" s="1"/>
  <c r="N506" i="126" a="1"/>
  <c r="N506" i="126" s="1"/>
  <c r="O510" i="126" a="1"/>
  <c r="O510" i="126" s="1"/>
  <c r="M500" i="126" a="1"/>
  <c r="M500" i="126" s="1"/>
  <c r="E518" i="126"/>
  <c r="H506" i="126" a="1"/>
  <c r="H506" i="126" s="1"/>
  <c r="K521" i="126" a="1"/>
  <c r="K521" i="126" s="1"/>
  <c r="K528" i="126" a="1"/>
  <c r="K528" i="126" s="1"/>
  <c r="O499" i="126" a="1"/>
  <c r="O499" i="126" s="1"/>
  <c r="L506" i="126" a="1"/>
  <c r="L506" i="126" s="1"/>
  <c r="O507" i="126" a="1"/>
  <c r="O507" i="126" s="1"/>
  <c r="K505" i="126" a="1"/>
  <c r="K505" i="126" s="1"/>
  <c r="M521" i="126" a="1"/>
  <c r="M521" i="126" s="1"/>
  <c r="L520" i="126" a="1"/>
  <c r="L520" i="126" s="1"/>
  <c r="I524" i="126" a="1"/>
  <c r="I524" i="126" s="1"/>
  <c r="N525" i="126" a="1"/>
  <c r="N525" i="126" s="1"/>
  <c r="K502" i="126" a="1"/>
  <c r="K502" i="126" s="1"/>
  <c r="O501" i="126" a="1"/>
  <c r="O501" i="126" s="1"/>
  <c r="J500" i="126" a="1"/>
  <c r="J500" i="126" s="1"/>
  <c r="J504" i="126" a="1"/>
  <c r="J504" i="126" s="1"/>
  <c r="M505" i="126" a="1"/>
  <c r="M505" i="126" s="1"/>
  <c r="O506" i="126" a="1"/>
  <c r="O506" i="126" s="1"/>
  <c r="H521" i="126" a="1"/>
  <c r="H521" i="126" s="1"/>
  <c r="L500" i="126" a="1"/>
  <c r="L500" i="126" s="1"/>
  <c r="H499" i="126" a="1"/>
  <c r="H499" i="126" s="1"/>
  <c r="J521" i="126" a="1"/>
  <c r="J521" i="126" s="1"/>
  <c r="N500" i="126" a="1"/>
  <c r="N500" i="126" s="1"/>
  <c r="J499" i="126" a="1"/>
  <c r="J499" i="126" s="1"/>
  <c r="R10" i="126"/>
  <c r="R46" i="126"/>
  <c r="R52" i="126"/>
  <c r="N499" i="126" a="1"/>
  <c r="N499" i="126" s="1"/>
  <c r="H528" i="126" a="1"/>
  <c r="H528" i="126" s="1"/>
  <c r="K520" i="126" a="1"/>
  <c r="K520" i="126" s="1"/>
  <c r="J528" i="126" a="1"/>
  <c r="J528" i="126" s="1"/>
  <c r="H522" i="126" a="1"/>
  <c r="H522" i="126" s="1"/>
  <c r="M520" i="126" a="1"/>
  <c r="M520" i="126" s="1"/>
  <c r="I499" i="126" a="1"/>
  <c r="I499" i="126" s="1"/>
  <c r="I506" i="126" a="1"/>
  <c r="I506" i="126" s="1"/>
  <c r="L507" i="126" a="1"/>
  <c r="L507" i="126" s="1"/>
  <c r="H510" i="126" a="1"/>
  <c r="H510" i="126" s="1"/>
  <c r="H524" i="126" a="1"/>
  <c r="H524" i="126" s="1"/>
  <c r="L528" i="126" a="1"/>
  <c r="L528" i="126" s="1"/>
  <c r="L522" i="126" a="1"/>
  <c r="L522" i="126" s="1"/>
  <c r="O525" i="126" a="1"/>
  <c r="O525" i="126" s="1"/>
  <c r="I525" i="126" a="1"/>
  <c r="I525" i="126" s="1"/>
  <c r="H502" i="126" a="1"/>
  <c r="H502" i="126" s="1"/>
  <c r="L501" i="126" a="1"/>
  <c r="L501" i="126" s="1"/>
  <c r="E519" i="126"/>
  <c r="K499" i="126" a="1"/>
  <c r="K499" i="126" s="1"/>
  <c r="R24" i="126"/>
  <c r="R30" i="126"/>
  <c r="R36" i="126"/>
  <c r="R60" i="126"/>
  <c r="R66" i="126"/>
  <c r="H505" i="126" a="1"/>
  <c r="H505" i="126" s="1"/>
  <c r="J506" i="126" a="1"/>
  <c r="J506" i="126" s="1"/>
  <c r="M507" i="126" a="1"/>
  <c r="M507" i="126" s="1"/>
  <c r="K510" i="126" a="1"/>
  <c r="K510" i="126" s="1"/>
  <c r="N511" i="126" a="1"/>
  <c r="N511" i="126" s="1"/>
  <c r="J524" i="126" a="1"/>
  <c r="J524" i="126" s="1"/>
  <c r="N528" i="126" a="1"/>
  <c r="N528" i="126" s="1"/>
  <c r="K500" i="126" a="1"/>
  <c r="K500" i="126" s="1"/>
  <c r="J501" i="126" a="1"/>
  <c r="J501" i="126" s="1"/>
  <c r="R7" i="126"/>
  <c r="R42" i="126"/>
  <c r="R49" i="126"/>
  <c r="R55" i="126"/>
  <c r="L510" i="126" a="1"/>
  <c r="L510" i="126" s="1"/>
  <c r="O511" i="126" a="1"/>
  <c r="O511" i="126" s="1"/>
  <c r="O502" i="124" a="1"/>
  <c r="O502" i="124" s="1"/>
  <c r="H502" i="124" a="1"/>
  <c r="H502" i="124" s="1"/>
  <c r="I529" i="124" a="1"/>
  <c r="I529" i="124" s="1"/>
  <c r="K504" i="124" a="1"/>
  <c r="K504" i="124" s="1"/>
  <c r="M504" i="124" a="1"/>
  <c r="M504" i="124" s="1"/>
  <c r="I505" i="124" a="1"/>
  <c r="I505" i="124" s="1"/>
  <c r="R20" i="124"/>
  <c r="R26" i="124"/>
  <c r="R67" i="124"/>
  <c r="J503" i="124" a="1"/>
  <c r="J503" i="124" s="1"/>
  <c r="L503" i="124" a="1"/>
  <c r="L503" i="124" s="1"/>
  <c r="M525" i="124" a="1"/>
  <c r="M525" i="124" s="1"/>
  <c r="L500" i="124" a="1"/>
  <c r="L500" i="124" s="1"/>
  <c r="I526" i="124" a="1"/>
  <c r="I526" i="124" s="1"/>
  <c r="H524" i="124" a="1"/>
  <c r="H524" i="124" s="1"/>
  <c r="I521" i="124" a="1"/>
  <c r="I521" i="124" s="1"/>
  <c r="L506" i="124" a="1"/>
  <c r="L506" i="124" s="1"/>
  <c r="N500" i="124" a="1"/>
  <c r="N500" i="124" s="1"/>
  <c r="J509" i="124" a="1"/>
  <c r="J509" i="124" s="1"/>
  <c r="R24" i="124"/>
  <c r="R30" i="124"/>
  <c r="R59" i="124"/>
  <c r="R65" i="124"/>
  <c r="R71" i="124"/>
  <c r="R77" i="124"/>
  <c r="E520" i="124"/>
  <c r="J502" i="124" a="1"/>
  <c r="J502" i="124" s="1"/>
  <c r="I501" i="124" a="1"/>
  <c r="I501" i="124" s="1"/>
  <c r="N526" i="124" a="1"/>
  <c r="N526" i="124" s="1"/>
  <c r="O510" i="124" a="1"/>
  <c r="O510" i="124" s="1"/>
  <c r="K526" i="124" a="1"/>
  <c r="K526" i="124" s="1"/>
  <c r="J524" i="124" a="1"/>
  <c r="J524" i="124" s="1"/>
  <c r="K521" i="124" a="1"/>
  <c r="K521" i="124" s="1"/>
  <c r="N506" i="124" a="1"/>
  <c r="N506" i="124" s="1"/>
  <c r="L509" i="124" a="1"/>
  <c r="L509" i="124" s="1"/>
  <c r="R7" i="124"/>
  <c r="R42" i="124"/>
  <c r="R54" i="124"/>
  <c r="E523" i="124"/>
  <c r="N503" i="124" a="1"/>
  <c r="N503" i="124" s="1"/>
  <c r="L524" i="124" a="1"/>
  <c r="L524" i="124" s="1"/>
  <c r="I504" i="124" a="1"/>
  <c r="I504" i="124" s="1"/>
  <c r="R31" i="124"/>
  <c r="R66" i="124"/>
  <c r="L530" i="124" a="1"/>
  <c r="L530" i="124" s="1"/>
  <c r="M521" i="124" a="1"/>
  <c r="M521" i="124" s="1"/>
  <c r="J525" i="124" a="1"/>
  <c r="J525" i="124" s="1"/>
  <c r="N530" i="124" a="1"/>
  <c r="N530" i="124" s="1"/>
  <c r="K501" i="124" a="1"/>
  <c r="K501" i="124" s="1"/>
  <c r="M511" i="124" a="1"/>
  <c r="M511" i="124" s="1"/>
  <c r="E518" i="124"/>
  <c r="L525" i="124" a="1"/>
  <c r="L525" i="124" s="1"/>
  <c r="N525" i="124" a="1"/>
  <c r="N525" i="124" s="1"/>
  <c r="N524" i="124" a="1"/>
  <c r="N524" i="124" s="1"/>
  <c r="O501" i="124" a="1"/>
  <c r="O501" i="124" s="1"/>
  <c r="H511" i="124" a="1"/>
  <c r="H511" i="124" s="1"/>
  <c r="H504" i="124" a="1"/>
  <c r="H504" i="124" s="1"/>
  <c r="H501" i="124" a="1"/>
  <c r="H501" i="124" s="1"/>
  <c r="L523" i="124" a="1"/>
  <c r="L523" i="124" s="1"/>
  <c r="M505" i="124" a="1"/>
  <c r="M505" i="124" s="1"/>
  <c r="O499" i="124" a="1"/>
  <c r="O499" i="124" s="1"/>
  <c r="O525" i="124" a="1"/>
  <c r="O525" i="124" s="1"/>
  <c r="J530" i="124" a="1"/>
  <c r="J530" i="124" s="1"/>
  <c r="M520" i="124" a="1"/>
  <c r="M520" i="124" s="1"/>
  <c r="K511" i="124" a="1"/>
  <c r="K511" i="124" s="1"/>
  <c r="O520" i="124" a="1"/>
  <c r="O520" i="124" s="1"/>
  <c r="O521" i="124" a="1"/>
  <c r="O521" i="124" s="1"/>
  <c r="I530" i="124" a="1"/>
  <c r="I530" i="124" s="1"/>
  <c r="H521" i="124" a="1"/>
  <c r="H521" i="124" s="1"/>
  <c r="I499" i="124" a="1"/>
  <c r="I499" i="124" s="1"/>
  <c r="H523" i="124" a="1"/>
  <c r="H523" i="124" s="1"/>
  <c r="R11" i="124"/>
  <c r="N502" i="124" a="1"/>
  <c r="N502" i="124" s="1"/>
  <c r="K499" i="124" a="1"/>
  <c r="K499" i="124" s="1"/>
  <c r="J523" i="124" a="1"/>
  <c r="J523" i="124" s="1"/>
  <c r="R40" i="124"/>
  <c r="R75" i="124"/>
  <c r="M530" i="124" a="1"/>
  <c r="M530" i="124" s="1"/>
  <c r="J511" i="124" a="1"/>
  <c r="J511" i="124" s="1"/>
  <c r="E522" i="124"/>
  <c r="M499" i="124" a="1"/>
  <c r="M499" i="124" s="1"/>
  <c r="K524" i="124" a="1"/>
  <c r="K524" i="124" s="1"/>
  <c r="O530" i="124" a="1"/>
  <c r="O530" i="124" s="1"/>
  <c r="N521" i="124" a="1"/>
  <c r="N521" i="124" s="1"/>
  <c r="J510" i="124" a="1"/>
  <c r="J510" i="124" s="1"/>
  <c r="K500" i="124" a="1"/>
  <c r="K500" i="124" s="1"/>
  <c r="E528" i="124"/>
  <c r="J501" i="124" a="1"/>
  <c r="J501" i="124" s="1"/>
  <c r="O527" i="124" a="1"/>
  <c r="O527" i="124" s="1"/>
  <c r="I503" i="124" a="1"/>
  <c r="I503" i="124" s="1"/>
  <c r="M524" i="124" a="1"/>
  <c r="M524" i="124" s="1"/>
  <c r="H520" i="124" a="1"/>
  <c r="H520" i="124" s="1"/>
  <c r="L510" i="124" a="1"/>
  <c r="L510" i="124" s="1"/>
  <c r="M506" i="124" a="1"/>
  <c r="M506" i="124" s="1"/>
  <c r="L504" i="124" a="1"/>
  <c r="L504" i="124" s="1"/>
  <c r="M500" i="124" a="1"/>
  <c r="M500" i="124" s="1"/>
  <c r="I509" i="124" a="1"/>
  <c r="I509" i="124" s="1"/>
  <c r="O505" i="124" a="1"/>
  <c r="O505" i="124" s="1"/>
  <c r="L501" i="124" a="1"/>
  <c r="L501" i="124" s="1"/>
  <c r="H527" i="124" a="1"/>
  <c r="H527" i="124" s="1"/>
  <c r="N511" i="124" a="1"/>
  <c r="N511" i="124" s="1"/>
  <c r="K503" i="124" a="1"/>
  <c r="K503" i="124" s="1"/>
  <c r="H499" i="124" a="1"/>
  <c r="H499" i="124" s="1"/>
  <c r="L502" i="124" a="1"/>
  <c r="L502" i="124" s="1"/>
  <c r="M501" i="124" a="1"/>
  <c r="M501" i="124" s="1"/>
  <c r="O511" i="124" a="1"/>
  <c r="O511" i="124" s="1"/>
  <c r="J521" i="124" a="1"/>
  <c r="J521" i="124" s="1"/>
  <c r="I524" i="124" a="1"/>
  <c r="I524" i="124" s="1"/>
  <c r="H510" i="124" a="1"/>
  <c r="H510" i="124" s="1"/>
  <c r="I500" i="124" a="1"/>
  <c r="I500" i="124" s="1"/>
  <c r="M527" i="124" a="1"/>
  <c r="M527" i="124" s="1"/>
  <c r="J504" i="124" a="1"/>
  <c r="J504" i="124" s="1"/>
  <c r="L511" i="124" a="1"/>
  <c r="L511" i="124" s="1"/>
  <c r="J520" i="124" a="1"/>
  <c r="J520" i="124" s="1"/>
  <c r="O500" i="124" a="1"/>
  <c r="O500" i="124" s="1"/>
  <c r="K509" i="124" a="1"/>
  <c r="K509" i="124" s="1"/>
  <c r="M503" i="124" a="1"/>
  <c r="M503" i="124" s="1"/>
  <c r="J499" i="124" a="1"/>
  <c r="J499" i="124" s="1"/>
  <c r="R14" i="124"/>
  <c r="R60" i="124"/>
  <c r="E519" i="124"/>
  <c r="H525" i="124" a="1"/>
  <c r="H525" i="124" s="1"/>
  <c r="I525" i="124" a="1"/>
  <c r="I525" i="124" s="1"/>
  <c r="L520" i="124" a="1"/>
  <c r="L520" i="124" s="1"/>
  <c r="H500" i="124" a="1"/>
  <c r="H500" i="124" s="1"/>
  <c r="L499" i="124" a="1"/>
  <c r="L499" i="124" s="1"/>
  <c r="R9" i="124"/>
  <c r="R15" i="124"/>
  <c r="R37" i="124"/>
  <c r="R43" i="124"/>
  <c r="L522" i="118" a="1"/>
  <c r="L522" i="118" s="1"/>
  <c r="L504" i="118" a="1"/>
  <c r="L504" i="118" s="1"/>
  <c r="M503" i="118" a="1"/>
  <c r="M503" i="118" s="1"/>
  <c r="H503" i="118" a="1"/>
  <c r="H503" i="118" s="1"/>
  <c r="N503" i="118" a="1"/>
  <c r="N503" i="118" s="1"/>
  <c r="J503" i="118" a="1"/>
  <c r="J503" i="118" s="1"/>
  <c r="R28" i="118"/>
  <c r="O500" i="118" a="1"/>
  <c r="O500" i="118" s="1"/>
  <c r="K503" i="118" a="1"/>
  <c r="K503" i="118" s="1"/>
  <c r="H509" i="118" a="1"/>
  <c r="H509" i="118" s="1"/>
  <c r="I504" i="118" a="1"/>
  <c r="I504" i="118" s="1"/>
  <c r="I512" i="118" s="1"/>
  <c r="N509" i="118" a="1"/>
  <c r="N509" i="118" s="1"/>
  <c r="P509" i="118" s="1"/>
  <c r="J509" i="118" a="1"/>
  <c r="J509" i="118" s="1"/>
  <c r="K501" i="118" a="1"/>
  <c r="K501" i="118" s="1"/>
  <c r="N504" i="118" a="1"/>
  <c r="N504" i="118" s="1"/>
  <c r="O509" i="118" a="1"/>
  <c r="O509" i="118" s="1"/>
  <c r="O522" i="118" a="1"/>
  <c r="O522" i="118" s="1"/>
  <c r="J504" i="118" a="1"/>
  <c r="J504" i="118" s="1"/>
  <c r="E528" i="118"/>
  <c r="J501" i="118" a="1"/>
  <c r="J501" i="118" s="1"/>
  <c r="E519" i="118"/>
  <c r="H519" i="118" s="1" a="1"/>
  <c r="H519" i="118" s="1"/>
  <c r="R36" i="118"/>
  <c r="L501" i="118" a="1"/>
  <c r="L501" i="118" s="1"/>
  <c r="P501" i="118" s="1"/>
  <c r="O510" i="118" a="1"/>
  <c r="O510" i="118" s="1"/>
  <c r="P510" i="118" s="1"/>
  <c r="H501" i="118" a="1"/>
  <c r="H501" i="118" s="1"/>
  <c r="K504" i="118" a="1"/>
  <c r="K504" i="118" s="1"/>
  <c r="M504" i="118" a="1"/>
  <c r="M504" i="118" s="1"/>
  <c r="H522" i="118" a="1"/>
  <c r="H522" i="118" s="1"/>
  <c r="O503" i="118" a="1"/>
  <c r="O503" i="118" s="1"/>
  <c r="N501" i="118" a="1"/>
  <c r="N501" i="118" s="1"/>
  <c r="O525" i="118" a="1"/>
  <c r="O525" i="118" s="1"/>
  <c r="M522" i="118" a="1"/>
  <c r="M522" i="118" s="1"/>
  <c r="N499" i="118" a="1"/>
  <c r="N499" i="118" s="1"/>
  <c r="R31" i="118"/>
  <c r="O501" i="118" a="1"/>
  <c r="O501" i="118" s="1"/>
  <c r="O512" i="118" s="1"/>
  <c r="J525" i="118" a="1"/>
  <c r="J525" i="118" s="1"/>
  <c r="P525" i="118" s="1"/>
  <c r="K522" i="118" a="1"/>
  <c r="K522" i="118" s="1"/>
  <c r="E529" i="118"/>
  <c r="H511" i="118" a="1"/>
  <c r="H511" i="118" s="1"/>
  <c r="J522" i="118" a="1"/>
  <c r="J522" i="118" s="1"/>
  <c r="M501" i="118" a="1"/>
  <c r="M501" i="118" s="1"/>
  <c r="E520" i="118"/>
  <c r="R26" i="118"/>
  <c r="R32" i="118"/>
  <c r="O508" i="118" a="1"/>
  <c r="O508" i="118" s="1"/>
  <c r="M524" i="118" a="1"/>
  <c r="M524" i="118" s="1"/>
  <c r="N530" i="118" a="1"/>
  <c r="N530" i="118" s="1"/>
  <c r="O521" i="118" a="1"/>
  <c r="O521" i="118" s="1"/>
  <c r="L507" i="118" a="1"/>
  <c r="L507" i="118" s="1"/>
  <c r="L499" i="118" a="1"/>
  <c r="L499" i="118" s="1"/>
  <c r="R16" i="118"/>
  <c r="R33" i="118"/>
  <c r="E523" i="118"/>
  <c r="O505" i="118" a="1"/>
  <c r="O505" i="118" s="1"/>
  <c r="I499" i="118" a="1"/>
  <c r="I499" i="118" s="1"/>
  <c r="N529" i="118" a="1"/>
  <c r="N529" i="118" s="1"/>
  <c r="K524" i="118" a="1"/>
  <c r="K524" i="118" s="1"/>
  <c r="I530" i="118" a="1"/>
  <c r="I530" i="118" s="1"/>
  <c r="J524" i="118" a="1"/>
  <c r="J524" i="118" s="1"/>
  <c r="J499" i="118" a="1"/>
  <c r="J499" i="118" s="1"/>
  <c r="R18" i="118"/>
  <c r="J521" i="118" a="1"/>
  <c r="J521" i="118" s="1"/>
  <c r="N524" i="118" a="1"/>
  <c r="N524" i="118" s="1"/>
  <c r="L530" i="118" a="1"/>
  <c r="L530" i="118" s="1"/>
  <c r="M521" i="118" a="1"/>
  <c r="M521" i="118" s="1"/>
  <c r="N520" i="118" a="1"/>
  <c r="N520" i="118" s="1"/>
  <c r="M505" i="118" a="1"/>
  <c r="M505" i="118" s="1"/>
  <c r="L500" i="118" a="1"/>
  <c r="L500" i="118" s="1"/>
  <c r="L512" i="118" s="1"/>
  <c r="E527" i="118"/>
  <c r="R11" i="118"/>
  <c r="R17" i="118"/>
  <c r="R23" i="118"/>
  <c r="M499" i="118" a="1"/>
  <c r="M499" i="118" s="1"/>
  <c r="H507" i="118" a="1"/>
  <c r="H507" i="118" s="1"/>
  <c r="O524" i="118" a="1"/>
  <c r="O524" i="118" s="1"/>
  <c r="J530" i="118" a="1"/>
  <c r="J530" i="118" s="1"/>
  <c r="H521" i="118" a="1"/>
  <c r="H521" i="118" s="1"/>
  <c r="H505" i="118" a="1"/>
  <c r="H505" i="118" s="1"/>
  <c r="K507" i="118" a="1"/>
  <c r="K507" i="118" s="1"/>
  <c r="K519" i="118" a="1"/>
  <c r="K519" i="118" s="1"/>
  <c r="E518" i="118"/>
  <c r="O530" i="118" a="1"/>
  <c r="O530" i="118" s="1"/>
  <c r="N519" i="118" a="1"/>
  <c r="N519" i="118" s="1"/>
  <c r="K521" i="118" a="1"/>
  <c r="K521" i="118" s="1"/>
  <c r="L520" i="118" a="1"/>
  <c r="L520" i="118" s="1"/>
  <c r="O529" i="118" a="1"/>
  <c r="O529" i="118" s="1"/>
  <c r="M507" i="118" a="1"/>
  <c r="M507" i="118" s="1"/>
  <c r="H500" i="118" a="1"/>
  <c r="H500" i="118" s="1"/>
  <c r="I505" i="118" a="1"/>
  <c r="I505" i="118" s="1"/>
  <c r="H508" i="118" a="1"/>
  <c r="H508" i="118" s="1"/>
  <c r="K529" i="118" a="1"/>
  <c r="K529" i="118" s="1"/>
  <c r="H499" i="118" a="1"/>
  <c r="H499" i="118" s="1"/>
  <c r="H512" i="118" s="1"/>
  <c r="E26" i="117" s="1"/>
  <c r="G26" i="117" s="1"/>
  <c r="I26" i="117" s="1"/>
  <c r="L529" i="118" a="1"/>
  <c r="L529" i="118" s="1"/>
  <c r="H530" i="118" a="1"/>
  <c r="H530" i="118" s="1"/>
  <c r="L519" i="118" a="1"/>
  <c r="L519" i="118" s="1"/>
  <c r="I521" i="118" a="1"/>
  <c r="I521" i="118" s="1"/>
  <c r="J520" i="118" a="1"/>
  <c r="J520" i="118" s="1"/>
  <c r="J529" i="118" a="1"/>
  <c r="J529" i="118" s="1"/>
  <c r="M508" i="118" a="1"/>
  <c r="M508" i="118" s="1"/>
  <c r="M500" i="118" a="1"/>
  <c r="M500" i="118" s="1"/>
  <c r="L508" i="118" a="1"/>
  <c r="L508" i="118" s="1"/>
  <c r="J507" i="118" a="1"/>
  <c r="J507" i="118" s="1"/>
  <c r="R14" i="118"/>
  <c r="R37" i="118"/>
  <c r="I500" i="118" a="1"/>
  <c r="I500" i="118" s="1"/>
  <c r="K505" i="118" a="1"/>
  <c r="K505" i="118" s="1"/>
  <c r="I508" i="118" a="1"/>
  <c r="I508" i="118" s="1"/>
  <c r="I529" i="118" a="1"/>
  <c r="I529" i="118" s="1"/>
  <c r="M530" i="118" a="1"/>
  <c r="M530" i="118" s="1"/>
  <c r="N521" i="118" a="1"/>
  <c r="N521" i="118" s="1"/>
  <c r="O520" i="118" a="1"/>
  <c r="O520" i="118" s="1"/>
  <c r="J508" i="118" a="1"/>
  <c r="J508" i="118" s="1"/>
  <c r="J500" i="118" a="1"/>
  <c r="J500" i="118" s="1"/>
  <c r="N507" i="118" a="1"/>
  <c r="N507" i="118" s="1"/>
  <c r="E526" i="118"/>
  <c r="K500" i="118" a="1"/>
  <c r="K500" i="118" s="1"/>
  <c r="L505" i="118" a="1"/>
  <c r="L505" i="118" s="1"/>
  <c r="K508" i="118" a="1"/>
  <c r="K508" i="118" s="1"/>
  <c r="K499" i="118" a="1"/>
  <c r="K499" i="118" s="1"/>
  <c r="K512" i="118" s="1"/>
  <c r="O507" i="118" a="1"/>
  <c r="O507" i="118" s="1"/>
  <c r="R27" i="118"/>
  <c r="R35" i="116"/>
  <c r="I508" i="116" a="1"/>
  <c r="I508" i="116" s="1"/>
  <c r="E522" i="116"/>
  <c r="K522" i="116" s="1" a="1"/>
  <c r="K522" i="116" s="1"/>
  <c r="J498" i="116" a="1"/>
  <c r="J498" i="116" s="1"/>
  <c r="E518" i="116"/>
  <c r="K506" i="116" a="1"/>
  <c r="K506" i="116" s="1"/>
  <c r="I500" i="116" a="1"/>
  <c r="I500" i="116" s="1"/>
  <c r="M506" i="116" a="1"/>
  <c r="M506" i="116" s="1"/>
  <c r="K507" i="116" a="1"/>
  <c r="K507" i="116" s="1"/>
  <c r="I499" i="116" a="1"/>
  <c r="I499" i="116" s="1"/>
  <c r="P499" i="116" s="1"/>
  <c r="I526" i="116" a="1"/>
  <c r="I526" i="116" s="1"/>
  <c r="O506" i="116" a="1"/>
  <c r="O506" i="116" s="1"/>
  <c r="J507" i="116" a="1"/>
  <c r="J507" i="116" s="1"/>
  <c r="K526" i="116" a="1"/>
  <c r="K526" i="116" s="1"/>
  <c r="H506" i="116" a="1"/>
  <c r="H506" i="116" s="1"/>
  <c r="L507" i="116" a="1"/>
  <c r="L507" i="116" s="1"/>
  <c r="I509" i="116" a="1"/>
  <c r="I509" i="116" s="1"/>
  <c r="R80" i="116"/>
  <c r="R92" i="116"/>
  <c r="O504" i="116" a="1"/>
  <c r="O504" i="116" s="1"/>
  <c r="O526" i="116" a="1"/>
  <c r="O526" i="116" s="1"/>
  <c r="J506" i="116" a="1"/>
  <c r="J506" i="116" s="1"/>
  <c r="P506" i="116" s="1"/>
  <c r="M507" i="116" a="1"/>
  <c r="M507" i="116" s="1"/>
  <c r="K499" i="116" a="1"/>
  <c r="K499" i="116" s="1"/>
  <c r="R69" i="116"/>
  <c r="R87" i="116"/>
  <c r="K500" i="116" a="1"/>
  <c r="K500" i="116" s="1"/>
  <c r="H508" i="116" a="1"/>
  <c r="H508" i="116" s="1"/>
  <c r="E529" i="116"/>
  <c r="L508" i="116" a="1"/>
  <c r="L508" i="116" s="1"/>
  <c r="N510" i="116" a="1"/>
  <c r="N510" i="116" s="1"/>
  <c r="H522" i="116" a="1"/>
  <c r="H522" i="116" s="1"/>
  <c r="J508" i="116" a="1"/>
  <c r="J508" i="116" s="1"/>
  <c r="P508" i="116" s="1"/>
  <c r="L503" i="116" a="1"/>
  <c r="L503" i="116" s="1"/>
  <c r="P503" i="116" s="1"/>
  <c r="M502" i="116" a="1"/>
  <c r="M502" i="116" s="1"/>
  <c r="R48" i="116"/>
  <c r="R36" i="116"/>
  <c r="R24" i="116"/>
  <c r="R12" i="116"/>
  <c r="H523" i="116" a="1"/>
  <c r="H523" i="116" s="1"/>
  <c r="K508" i="116" a="1"/>
  <c r="K508" i="116" s="1"/>
  <c r="H502" i="116" a="1"/>
  <c r="H502" i="116" s="1"/>
  <c r="R59" i="116"/>
  <c r="R53" i="116"/>
  <c r="R47" i="116"/>
  <c r="R41" i="116"/>
  <c r="R17" i="116"/>
  <c r="R11" i="116"/>
  <c r="J523" i="116" a="1"/>
  <c r="J523" i="116" s="1"/>
  <c r="M526" i="116" a="1"/>
  <c r="M526" i="116" s="1"/>
  <c r="M508" i="116" a="1"/>
  <c r="M508" i="116" s="1"/>
  <c r="J502" i="116" a="1"/>
  <c r="J502" i="116" s="1"/>
  <c r="J505" i="116" a="1"/>
  <c r="J505" i="116" s="1"/>
  <c r="I503" i="116" a="1"/>
  <c r="I503" i="116" s="1"/>
  <c r="O508" i="116" a="1"/>
  <c r="O508" i="116" s="1"/>
  <c r="R76" i="116"/>
  <c r="J500" i="116" a="1"/>
  <c r="J500" i="116" s="1"/>
  <c r="E519" i="116"/>
  <c r="H500" i="116" a="1"/>
  <c r="H500" i="116" s="1"/>
  <c r="L500" i="116" a="1"/>
  <c r="L500" i="116" s="1"/>
  <c r="N500" i="116" a="1"/>
  <c r="N500" i="116" s="1"/>
  <c r="K503" i="116" a="1"/>
  <c r="K503" i="116" s="1"/>
  <c r="R67" i="116"/>
  <c r="R78" i="116"/>
  <c r="R84" i="116"/>
  <c r="R90" i="116"/>
  <c r="J525" i="114" a="1"/>
  <c r="J525" i="114" s="1"/>
  <c r="I525" i="114" a="1"/>
  <c r="I525" i="114" s="1"/>
  <c r="O525" i="114" a="1"/>
  <c r="O525" i="114" s="1"/>
  <c r="K525" i="114" a="1"/>
  <c r="K525" i="114" s="1"/>
  <c r="N525" i="114" a="1"/>
  <c r="N525" i="114" s="1"/>
  <c r="L525" i="114" a="1"/>
  <c r="L525" i="114" s="1"/>
  <c r="M525" i="114" a="1"/>
  <c r="M525" i="114" s="1"/>
  <c r="J528" i="114" a="1"/>
  <c r="J528" i="114" s="1"/>
  <c r="I502" i="114" a="1"/>
  <c r="I502" i="114" s="1"/>
  <c r="P502" i="114" s="1"/>
  <c r="K502" i="114" a="1"/>
  <c r="K502" i="114" s="1"/>
  <c r="N501" i="114" a="1"/>
  <c r="N501" i="114" s="1"/>
  <c r="R8" i="114"/>
  <c r="R14" i="114"/>
  <c r="R20" i="114"/>
  <c r="O501" i="114" a="1"/>
  <c r="O501" i="114" s="1"/>
  <c r="E520" i="114"/>
  <c r="H502" i="114" a="1"/>
  <c r="H502" i="114" s="1"/>
  <c r="K505" i="114" a="1"/>
  <c r="K505" i="114" s="1"/>
  <c r="L502" i="114" a="1"/>
  <c r="L502" i="114" s="1"/>
  <c r="M530" i="114" a="1"/>
  <c r="M530" i="114" s="1"/>
  <c r="O508" i="114" a="1"/>
  <c r="O508" i="114" s="1"/>
  <c r="M506" i="114" a="1"/>
  <c r="M506" i="114" s="1"/>
  <c r="P506" i="114" s="1"/>
  <c r="O505" i="114" a="1"/>
  <c r="O505" i="114" s="1"/>
  <c r="N502" i="114" a="1"/>
  <c r="N502" i="114" s="1"/>
  <c r="H508" i="114" a="1"/>
  <c r="H508" i="114" s="1"/>
  <c r="O506" i="114" a="1"/>
  <c r="O506" i="114" s="1"/>
  <c r="E529" i="114"/>
  <c r="E524" i="114"/>
  <c r="J509" i="114" a="1"/>
  <c r="J509" i="114" s="1"/>
  <c r="N528" i="114" a="1"/>
  <c r="N528" i="114" s="1"/>
  <c r="I528" i="114" a="1"/>
  <c r="I528" i="114" s="1"/>
  <c r="K508" i="114" a="1"/>
  <c r="K508" i="114" s="1"/>
  <c r="M508" i="114" a="1"/>
  <c r="M508" i="114" s="1"/>
  <c r="H500" i="114" a="1"/>
  <c r="H500" i="114" s="1"/>
  <c r="P500" i="114" s="1"/>
  <c r="L509" i="114" a="1"/>
  <c r="L509" i="114" s="1"/>
  <c r="O509" i="114" a="1"/>
  <c r="O509" i="114" s="1"/>
  <c r="N500" i="114" a="1"/>
  <c r="N500" i="114" s="1"/>
  <c r="R7" i="114"/>
  <c r="R13" i="114"/>
  <c r="R19" i="114"/>
  <c r="R25" i="114"/>
  <c r="M509" i="114" a="1"/>
  <c r="M509" i="114" s="1"/>
  <c r="I527" i="114" a="1"/>
  <c r="I527" i="114" s="1"/>
  <c r="P527" i="114" s="1"/>
  <c r="N527" i="114" a="1"/>
  <c r="N527" i="114" s="1"/>
  <c r="L527" i="114" a="1"/>
  <c r="L527" i="114" s="1"/>
  <c r="J527" i="114" a="1"/>
  <c r="J527" i="114" s="1"/>
  <c r="H527" i="114" a="1"/>
  <c r="H527" i="114" s="1"/>
  <c r="O527" i="114" a="1"/>
  <c r="O527" i="114" s="1"/>
  <c r="K527" i="114" a="1"/>
  <c r="K527" i="114" s="1"/>
  <c r="M527" i="114" a="1"/>
  <c r="M527" i="114" s="1"/>
  <c r="N518" i="114" a="1"/>
  <c r="N518" i="114" s="1"/>
  <c r="M518" i="114" a="1"/>
  <c r="M518" i="114" s="1"/>
  <c r="H518" i="114" a="1"/>
  <c r="H518" i="114" s="1"/>
  <c r="J518" i="114" a="1"/>
  <c r="J518" i="114" s="1"/>
  <c r="O518" i="114" a="1"/>
  <c r="O518" i="114" s="1"/>
  <c r="L518" i="114" a="1"/>
  <c r="L518" i="114" s="1"/>
  <c r="I518" i="114" a="1"/>
  <c r="I518" i="114" s="1"/>
  <c r="K518" i="114" a="1"/>
  <c r="K518" i="114" s="1"/>
  <c r="I529" i="114" a="1"/>
  <c r="I529" i="114" s="1"/>
  <c r="R86" i="114"/>
  <c r="L503" i="114" a="1"/>
  <c r="L503" i="114" s="1"/>
  <c r="O530" i="114" a="1"/>
  <c r="O530" i="114" s="1"/>
  <c r="I510" i="114" a="1"/>
  <c r="I510" i="114" s="1"/>
  <c r="N522" i="114" a="1"/>
  <c r="N522" i="114" s="1"/>
  <c r="I507" i="114" a="1"/>
  <c r="I507" i="114" s="1"/>
  <c r="N524" i="114" a="1"/>
  <c r="N524" i="114" s="1"/>
  <c r="L530" i="114" a="1"/>
  <c r="L530" i="114" s="1"/>
  <c r="N521" i="114" a="1"/>
  <c r="N521" i="114" s="1"/>
  <c r="O522" i="114" a="1"/>
  <c r="O522" i="114" s="1"/>
  <c r="L510" i="114" a="1"/>
  <c r="L510" i="114" s="1"/>
  <c r="M503" i="114" a="1"/>
  <c r="M503" i="114" s="1"/>
  <c r="M512" i="114" s="1"/>
  <c r="I524" i="114" a="1"/>
  <c r="I524" i="114" s="1"/>
  <c r="H528" i="114" a="1"/>
  <c r="H528" i="114" s="1"/>
  <c r="I530" i="114" a="1"/>
  <c r="I530" i="114" s="1"/>
  <c r="O529" i="114" a="1"/>
  <c r="O529" i="114" s="1"/>
  <c r="I520" i="114" a="1"/>
  <c r="I520" i="114" s="1"/>
  <c r="M511" i="114" a="1"/>
  <c r="M511" i="114" s="1"/>
  <c r="J508" i="114" a="1"/>
  <c r="J508" i="114" s="1"/>
  <c r="O510" i="114" a="1"/>
  <c r="O510" i="114" s="1"/>
  <c r="O503" i="114" a="1"/>
  <c r="O503" i="114" s="1"/>
  <c r="E523" i="114"/>
  <c r="M505" i="114" a="1"/>
  <c r="M505" i="114" s="1"/>
  <c r="L501" i="114" a="1"/>
  <c r="L501" i="114" s="1"/>
  <c r="P501" i="114" s="1"/>
  <c r="R31" i="114"/>
  <c r="R73" i="114"/>
  <c r="O511" i="114" a="1"/>
  <c r="O511" i="114" s="1"/>
  <c r="M529" i="114" a="1"/>
  <c r="M529" i="114" s="1"/>
  <c r="O524" i="114" a="1"/>
  <c r="O524" i="114" s="1"/>
  <c r="J507" i="114" a="1"/>
  <c r="J507" i="114" s="1"/>
  <c r="N503" i="114" a="1"/>
  <c r="N503" i="114" s="1"/>
  <c r="O507" i="114" a="1"/>
  <c r="O507" i="114" s="1"/>
  <c r="K528" i="114" a="1"/>
  <c r="K528" i="114" s="1"/>
  <c r="K521" i="114" a="1"/>
  <c r="K521" i="114" s="1"/>
  <c r="J522" i="114" a="1"/>
  <c r="J522" i="114" s="1"/>
  <c r="I500" i="114" a="1"/>
  <c r="I500" i="114" s="1"/>
  <c r="J500" i="114" a="1"/>
  <c r="J500" i="114" s="1"/>
  <c r="I521" i="114" a="1"/>
  <c r="I521" i="114" s="1"/>
  <c r="L529" i="114" a="1"/>
  <c r="L529" i="114" s="1"/>
  <c r="H522" i="114" a="1"/>
  <c r="H522" i="114" s="1"/>
  <c r="H510" i="114" a="1"/>
  <c r="H510" i="114" s="1"/>
  <c r="M507" i="114" a="1"/>
  <c r="M507" i="114" s="1"/>
  <c r="K500" i="114" a="1"/>
  <c r="K500" i="114" s="1"/>
  <c r="O528" i="114" a="1"/>
  <c r="O528" i="114" s="1"/>
  <c r="M521" i="114" a="1"/>
  <c r="M521" i="114" s="1"/>
  <c r="L522" i="114" a="1"/>
  <c r="L522" i="114" s="1"/>
  <c r="O499" i="114" a="1"/>
  <c r="O499" i="114" s="1"/>
  <c r="P499" i="114" s="1"/>
  <c r="E519" i="114"/>
  <c r="M500" i="114" a="1"/>
  <c r="M500" i="114" s="1"/>
  <c r="H501" i="114" a="1"/>
  <c r="H501" i="114" s="1"/>
  <c r="H505" i="114" a="1"/>
  <c r="H505" i="114" s="1"/>
  <c r="I508" i="114" a="1"/>
  <c r="I508" i="114" s="1"/>
  <c r="L524" i="114" a="1"/>
  <c r="L524" i="114" s="1"/>
  <c r="H525" i="114" a="1"/>
  <c r="H525" i="114" s="1"/>
  <c r="N530" i="114" a="1"/>
  <c r="N530" i="114" s="1"/>
  <c r="H521" i="114" a="1"/>
  <c r="H521" i="114" s="1"/>
  <c r="H520" i="114" a="1"/>
  <c r="H520" i="114" s="1"/>
  <c r="I522" i="114" a="1"/>
  <c r="I522" i="114" s="1"/>
  <c r="H503" i="114" a="1"/>
  <c r="H503" i="114" s="1"/>
  <c r="J503" i="114" a="1"/>
  <c r="J503" i="114" s="1"/>
  <c r="N505" i="114" a="1"/>
  <c r="N505" i="114" s="1"/>
  <c r="J505" i="114" a="1"/>
  <c r="J505" i="114" s="1"/>
  <c r="L508" i="114" a="1"/>
  <c r="L508" i="114" s="1"/>
  <c r="I511" i="114" a="1"/>
  <c r="I511" i="114" s="1"/>
  <c r="L507" i="114" a="1"/>
  <c r="L507" i="114" s="1"/>
  <c r="J529" i="114" a="1"/>
  <c r="J529" i="114" s="1"/>
  <c r="K507" i="114" a="1"/>
  <c r="K507" i="114" s="1"/>
  <c r="N529" i="114" a="1"/>
  <c r="N529" i="114" s="1"/>
  <c r="E526" i="114"/>
  <c r="H511" i="114" a="1"/>
  <c r="H511" i="114" s="1"/>
  <c r="H524" i="114" a="1"/>
  <c r="H524" i="114" s="1"/>
  <c r="J530" i="114" a="1"/>
  <c r="J530" i="114" s="1"/>
  <c r="J521" i="114" a="1"/>
  <c r="J521" i="114" s="1"/>
  <c r="L520" i="114" a="1"/>
  <c r="L520" i="114" s="1"/>
  <c r="K522" i="114" a="1"/>
  <c r="K522" i="114" s="1"/>
  <c r="N510" i="114" a="1"/>
  <c r="N510" i="114" s="1"/>
  <c r="I503" i="114" a="1"/>
  <c r="I503" i="114" s="1"/>
  <c r="L505" i="114" a="1"/>
  <c r="L505" i="114" s="1"/>
  <c r="R6" i="114"/>
  <c r="R12" i="114"/>
  <c r="R18" i="114"/>
  <c r="R24" i="114"/>
  <c r="R41" i="114"/>
  <c r="R47" i="114"/>
  <c r="R54" i="114"/>
  <c r="R60" i="114"/>
  <c r="R66" i="114"/>
  <c r="R84" i="114"/>
  <c r="K511" i="114" a="1"/>
  <c r="K511" i="114" s="1"/>
  <c r="O521" i="114" a="1"/>
  <c r="O521" i="114" s="1"/>
  <c r="J510" i="114" a="1"/>
  <c r="J510" i="114" s="1"/>
  <c r="M510" i="114" a="1"/>
  <c r="M510" i="114" s="1"/>
  <c r="H504" i="114" a="1"/>
  <c r="H504" i="114" s="1"/>
  <c r="P504" i="114" s="1"/>
  <c r="R30" i="114"/>
  <c r="F505" i="110"/>
  <c r="I505" i="110" s="1" a="1"/>
  <c r="I505" i="110" s="1"/>
  <c r="H509" i="4" a="1"/>
  <c r="H509" i="4" s="1"/>
  <c r="K508" i="4" a="1"/>
  <c r="K508" i="4" s="1"/>
  <c r="J503" i="4" a="1"/>
  <c r="J503" i="4" s="1"/>
  <c r="K526" i="4" a="1"/>
  <c r="K526" i="4" s="1"/>
  <c r="M503" i="4" a="1"/>
  <c r="M503" i="4" s="1"/>
  <c r="H503" i="4" a="1"/>
  <c r="H503" i="4" s="1"/>
  <c r="L530" i="4" a="1"/>
  <c r="L530" i="4" s="1"/>
  <c r="J508" i="4" a="1"/>
  <c r="J508" i="4" s="1"/>
  <c r="K502" i="4" a="1"/>
  <c r="K502" i="4" s="1"/>
  <c r="H501" i="4" a="1"/>
  <c r="H501" i="4" s="1"/>
  <c r="O503" i="4" a="1"/>
  <c r="O503" i="4" s="1"/>
  <c r="M511" i="4" a="1"/>
  <c r="M511" i="4" s="1"/>
  <c r="K501" i="4" a="1"/>
  <c r="K501" i="4" s="1"/>
  <c r="O502" i="4" a="1"/>
  <c r="O502" i="4" s="1"/>
  <c r="L502" i="4" a="1"/>
  <c r="L502" i="4" s="1"/>
  <c r="R52" i="4"/>
  <c r="R7" i="4"/>
  <c r="O501" i="4" a="1"/>
  <c r="O501" i="4" s="1"/>
  <c r="N501" i="4" a="1"/>
  <c r="N501" i="4" s="1"/>
  <c r="R55" i="4"/>
  <c r="O530" i="4" a="1"/>
  <c r="O530" i="4" s="1"/>
  <c r="N503" i="4" a="1"/>
  <c r="N503" i="4" s="1"/>
  <c r="L511" i="4" a="1"/>
  <c r="L511" i="4" s="1"/>
  <c r="H511" i="4" a="1"/>
  <c r="H511" i="4" s="1"/>
  <c r="E522" i="4"/>
  <c r="O522" i="4" s="1" a="1"/>
  <c r="O522" i="4" s="1"/>
  <c r="E529" i="4"/>
  <c r="J510" i="4" a="1"/>
  <c r="J510" i="4" s="1"/>
  <c r="R21" i="4"/>
  <c r="R9" i="4"/>
  <c r="H502" i="4" a="1"/>
  <c r="H502" i="4" s="1"/>
  <c r="L503" i="4" a="1"/>
  <c r="L503" i="4" s="1"/>
  <c r="M501" i="4" a="1"/>
  <c r="M501" i="4" s="1"/>
  <c r="K503" i="4" a="1"/>
  <c r="K503" i="4" s="1"/>
  <c r="R17" i="4"/>
  <c r="O511" i="4" a="1"/>
  <c r="O511" i="4" s="1"/>
  <c r="L508" i="4" a="1"/>
  <c r="L508" i="4" s="1"/>
  <c r="E521" i="4"/>
  <c r="R16" i="4"/>
  <c r="H530" i="4" a="1"/>
  <c r="H530" i="4" s="1"/>
  <c r="H526" i="4" a="1"/>
  <c r="H526" i="4" s="1"/>
  <c r="H510" i="4" a="1"/>
  <c r="H510" i="4" s="1"/>
  <c r="I508" i="4" a="1"/>
  <c r="I508" i="4" s="1"/>
  <c r="E520" i="4"/>
  <c r="M508" i="4" a="1"/>
  <c r="M508" i="4" s="1"/>
  <c r="M510" i="4" a="1"/>
  <c r="M510" i="4" s="1"/>
  <c r="N499" i="4" a="1"/>
  <c r="N499" i="4" s="1"/>
  <c r="J499" i="4" a="1"/>
  <c r="J499" i="4" s="1"/>
  <c r="K522" i="4" a="1"/>
  <c r="K522" i="4" s="1"/>
  <c r="I499" i="4" a="1"/>
  <c r="I499" i="4" s="1"/>
  <c r="E518" i="4"/>
  <c r="J522" i="4" a="1"/>
  <c r="J522" i="4" s="1"/>
  <c r="O505" i="4" a="1"/>
  <c r="O505" i="4" s="1"/>
  <c r="I506" i="4" a="1"/>
  <c r="I506" i="4" s="1"/>
  <c r="O499" i="4" a="1"/>
  <c r="O499" i="4" s="1"/>
  <c r="E524" i="4"/>
  <c r="M505" i="4" a="1"/>
  <c r="M505" i="4" s="1"/>
  <c r="N505" i="4" a="1"/>
  <c r="N505" i="4" s="1"/>
  <c r="H506" i="4" a="1"/>
  <c r="H506" i="4" s="1"/>
  <c r="M506" i="4" a="1"/>
  <c r="M506" i="4" s="1"/>
  <c r="K505" i="4" a="1"/>
  <c r="K505" i="4" s="1"/>
  <c r="O506" i="4" a="1"/>
  <c r="O506" i="4" s="1"/>
  <c r="J505" i="4" a="1"/>
  <c r="J505" i="4" s="1"/>
  <c r="R25" i="4"/>
  <c r="R22" i="4"/>
  <c r="R10" i="4"/>
  <c r="H505" i="4" a="1"/>
  <c r="H505" i="4" s="1"/>
  <c r="I522" i="4" a="1"/>
  <c r="I522" i="4" s="1"/>
  <c r="R30" i="133"/>
  <c r="I498" i="133" a="1"/>
  <c r="I498" i="133" s="1"/>
  <c r="N519" i="133" a="1"/>
  <c r="N519" i="133" s="1"/>
  <c r="K508" i="133" a="1"/>
  <c r="K508" i="133" s="1"/>
  <c r="N522" i="133" a="1"/>
  <c r="N522" i="133" s="1"/>
  <c r="K519" i="133" a="1"/>
  <c r="K519" i="133" s="1"/>
  <c r="L498" i="133" a="1"/>
  <c r="L498" i="133" s="1"/>
  <c r="L503" i="133" a="1"/>
  <c r="L503" i="133" s="1"/>
  <c r="J523" i="133" a="1"/>
  <c r="J523" i="133" s="1"/>
  <c r="H529" i="133" a="1"/>
  <c r="H529" i="133" s="1"/>
  <c r="I521" i="133" a="1"/>
  <c r="I521" i="133" s="1"/>
  <c r="I526" i="133" a="1"/>
  <c r="I526" i="133" s="1"/>
  <c r="I520" i="133" a="1"/>
  <c r="I520" i="133" s="1"/>
  <c r="M519" i="133" a="1"/>
  <c r="M519" i="133" s="1"/>
  <c r="R8" i="133"/>
  <c r="M498" i="133" a="1"/>
  <c r="M498" i="133" s="1"/>
  <c r="H501" i="133" a="1"/>
  <c r="H501" i="133" s="1"/>
  <c r="K502" i="133" a="1"/>
  <c r="K502" i="133" s="1"/>
  <c r="M503" i="133" a="1"/>
  <c r="M503" i="133" s="1"/>
  <c r="E524" i="133"/>
  <c r="I506" i="133" a="1"/>
  <c r="I506" i="133" s="1"/>
  <c r="K507" i="133" a="1"/>
  <c r="K507" i="133" s="1"/>
  <c r="N508" i="133" a="1"/>
  <c r="N508" i="133" s="1"/>
  <c r="H508" i="133" a="1"/>
  <c r="H508" i="133" s="1"/>
  <c r="H503" i="133" a="1"/>
  <c r="H503" i="133" s="1"/>
  <c r="I508" i="133" a="1"/>
  <c r="I508" i="133" s="1"/>
  <c r="J508" i="133" a="1"/>
  <c r="J508" i="133" s="1"/>
  <c r="J521" i="133" a="1"/>
  <c r="J521" i="133" s="1"/>
  <c r="J522" i="133" a="1"/>
  <c r="J522" i="133" s="1"/>
  <c r="H502" i="133" a="1"/>
  <c r="H502" i="133" s="1"/>
  <c r="J503" i="133" a="1"/>
  <c r="J503" i="133" s="1"/>
  <c r="H507" i="133" a="1"/>
  <c r="H507" i="133" s="1"/>
  <c r="I502" i="133" a="1"/>
  <c r="I502" i="133" s="1"/>
  <c r="I507" i="133" a="1"/>
  <c r="I507" i="133" s="1"/>
  <c r="J502" i="133" a="1"/>
  <c r="J502" i="133" s="1"/>
  <c r="H506" i="133" a="1"/>
  <c r="H506" i="133" s="1"/>
  <c r="N498" i="133" a="1"/>
  <c r="N498" i="133" s="1"/>
  <c r="I501" i="133" a="1"/>
  <c r="I501" i="133" s="1"/>
  <c r="L502" i="133" a="1"/>
  <c r="L502" i="133" s="1"/>
  <c r="N503" i="133" a="1"/>
  <c r="N503" i="133" s="1"/>
  <c r="H521" i="133" a="1"/>
  <c r="H521" i="133" s="1"/>
  <c r="L519" i="133" a="1"/>
  <c r="L519" i="133" s="1"/>
  <c r="J498" i="133" a="1"/>
  <c r="J498" i="133" s="1"/>
  <c r="E527" i="133"/>
  <c r="N521" i="133" a="1"/>
  <c r="N521" i="133" s="1"/>
  <c r="J517" i="133" a="1"/>
  <c r="J517" i="133" s="1"/>
  <c r="R7" i="133"/>
  <c r="J507" i="133" a="1"/>
  <c r="J507" i="133" s="1"/>
  <c r="K526" i="133" a="1"/>
  <c r="K526" i="133" s="1"/>
  <c r="L507" i="133" a="1"/>
  <c r="L507" i="133" s="1"/>
  <c r="L529" i="133" a="1"/>
  <c r="L529" i="133" s="1"/>
  <c r="M521" i="133" a="1"/>
  <c r="M521" i="133" s="1"/>
  <c r="M526" i="133" a="1"/>
  <c r="M526" i="133" s="1"/>
  <c r="M520" i="133" a="1"/>
  <c r="M520" i="133" s="1"/>
  <c r="H525" i="133" a="1"/>
  <c r="H525" i="133" s="1"/>
  <c r="I517" i="133" a="1"/>
  <c r="I517" i="133" s="1"/>
  <c r="R9" i="133"/>
  <c r="O498" i="133" a="1"/>
  <c r="O498" i="133" s="1"/>
  <c r="H500" i="133" a="1"/>
  <c r="H500" i="133" s="1"/>
  <c r="J501" i="133" a="1"/>
  <c r="J501" i="133" s="1"/>
  <c r="M502" i="133" a="1"/>
  <c r="M502" i="133" s="1"/>
  <c r="O503" i="133" a="1"/>
  <c r="O503" i="133" s="1"/>
  <c r="H505" i="133" a="1"/>
  <c r="H505" i="133" s="1"/>
  <c r="K506" i="133" a="1"/>
  <c r="K506" i="133" s="1"/>
  <c r="M507" i="133" a="1"/>
  <c r="M507" i="133" s="1"/>
  <c r="E528" i="133"/>
  <c r="M522" i="133" a="1"/>
  <c r="M522" i="133" s="1"/>
  <c r="R27" i="133"/>
  <c r="O522" i="133" a="1"/>
  <c r="O522" i="133" s="1"/>
  <c r="J519" i="133" a="1"/>
  <c r="J519" i="133" s="1"/>
  <c r="I503" i="133" a="1"/>
  <c r="I503" i="133" s="1"/>
  <c r="M508" i="133" a="1"/>
  <c r="M508" i="133" s="1"/>
  <c r="J529" i="133" a="1"/>
  <c r="J529" i="133" s="1"/>
  <c r="O508" i="133" a="1"/>
  <c r="O508" i="133" s="1"/>
  <c r="N529" i="133" a="1"/>
  <c r="N529" i="133" s="1"/>
  <c r="O521" i="133" a="1"/>
  <c r="O521" i="133" s="1"/>
  <c r="O526" i="133" a="1"/>
  <c r="O526" i="133" s="1"/>
  <c r="O520" i="133" a="1"/>
  <c r="O520" i="133" s="1"/>
  <c r="J525" i="133" a="1"/>
  <c r="J525" i="133" s="1"/>
  <c r="I500" i="133" a="1"/>
  <c r="I500" i="133" s="1"/>
  <c r="K501" i="133" a="1"/>
  <c r="K501" i="133" s="1"/>
  <c r="N502" i="133" a="1"/>
  <c r="N502" i="133" s="1"/>
  <c r="I505" i="133" a="1"/>
  <c r="I505" i="133" s="1"/>
  <c r="L506" i="133" a="1"/>
  <c r="L506" i="133" s="1"/>
  <c r="N507" i="133" a="1"/>
  <c r="N507" i="133" s="1"/>
  <c r="H498" i="133" a="1"/>
  <c r="H498" i="133" s="1"/>
  <c r="H522" i="133" a="1"/>
  <c r="H522" i="133" s="1"/>
  <c r="L521" i="133" a="1"/>
  <c r="L521" i="133" s="1"/>
  <c r="L522" i="133" a="1"/>
  <c r="L522" i="133" s="1"/>
  <c r="I519" i="133" a="1"/>
  <c r="I519" i="133" s="1"/>
  <c r="K520" i="133" a="1"/>
  <c r="K520" i="133" s="1"/>
  <c r="J506" i="133" a="1"/>
  <c r="J506" i="133" s="1"/>
  <c r="R15" i="133"/>
  <c r="R21" i="133"/>
  <c r="R32" i="133"/>
  <c r="R35" i="118"/>
  <c r="R21" i="118"/>
  <c r="P522" i="118"/>
  <c r="P511" i="118"/>
  <c r="P502" i="118"/>
  <c r="P506" i="118"/>
  <c r="P503" i="118"/>
  <c r="S16" i="110"/>
  <c r="S23" i="110"/>
  <c r="S22" i="110"/>
  <c r="S28" i="110"/>
  <c r="S42" i="110"/>
  <c r="S48" i="110"/>
  <c r="S54" i="110"/>
  <c r="J527" i="116" a="1"/>
  <c r="J527" i="116" s="1"/>
  <c r="H527" i="116" a="1"/>
  <c r="H527" i="116" s="1"/>
  <c r="O527" i="116" a="1"/>
  <c r="O527" i="116" s="1"/>
  <c r="M527" i="116" a="1"/>
  <c r="M527" i="116" s="1"/>
  <c r="K527" i="116" a="1"/>
  <c r="K527" i="116" s="1"/>
  <c r="I527" i="116" a="1"/>
  <c r="I527" i="116" s="1"/>
  <c r="N527" i="116" a="1"/>
  <c r="N527" i="116" s="1"/>
  <c r="L527" i="116" a="1"/>
  <c r="L527" i="116" s="1"/>
  <c r="H525" i="116" a="1"/>
  <c r="H525" i="116" s="1"/>
  <c r="K525" i="116" a="1"/>
  <c r="K525" i="116" s="1"/>
  <c r="L525" i="116" a="1"/>
  <c r="L525" i="116" s="1"/>
  <c r="O525" i="116" a="1"/>
  <c r="O525" i="116" s="1"/>
  <c r="N525" i="116" a="1"/>
  <c r="N525" i="116" s="1"/>
  <c r="M525" i="116" a="1"/>
  <c r="M525" i="116" s="1"/>
  <c r="I525" i="116" a="1"/>
  <c r="I525" i="116" s="1"/>
  <c r="J525" i="116" a="1"/>
  <c r="J525" i="116" s="1"/>
  <c r="M523" i="116" a="1"/>
  <c r="M523" i="116" s="1"/>
  <c r="L526" i="116" a="1"/>
  <c r="L526" i="116" s="1"/>
  <c r="M510" i="116" a="1"/>
  <c r="M510" i="116" s="1"/>
  <c r="M529" i="116" a="1"/>
  <c r="M529" i="116" s="1"/>
  <c r="O505" i="116" a="1"/>
  <c r="O505" i="116" s="1"/>
  <c r="N509" i="116" a="1"/>
  <c r="N509" i="116" s="1"/>
  <c r="K501" i="116" a="1"/>
  <c r="K501" i="116" s="1"/>
  <c r="O523" i="116" a="1"/>
  <c r="O523" i="116" s="1"/>
  <c r="N526" i="116" a="1"/>
  <c r="N526" i="116" s="1"/>
  <c r="L510" i="116" a="1"/>
  <c r="L510" i="116" s="1"/>
  <c r="O510" i="116" a="1"/>
  <c r="O510" i="116" s="1"/>
  <c r="L504" i="116" a="1"/>
  <c r="L504" i="116" s="1"/>
  <c r="O529" i="116" a="1"/>
  <c r="O529" i="116" s="1"/>
  <c r="H507" i="116" a="1"/>
  <c r="H507" i="116" s="1"/>
  <c r="H505" i="116" a="1"/>
  <c r="H505" i="116" s="1"/>
  <c r="O501" i="116" a="1"/>
  <c r="O501" i="116" s="1"/>
  <c r="R71" i="116"/>
  <c r="R82" i="116"/>
  <c r="O500" i="116" a="1"/>
  <c r="O500" i="116" s="1"/>
  <c r="K504" i="116" a="1"/>
  <c r="K504" i="116" s="1"/>
  <c r="N508" i="116" a="1"/>
  <c r="N508" i="116" s="1"/>
  <c r="E521" i="116"/>
  <c r="R88" i="116"/>
  <c r="R18" i="116"/>
  <c r="L523" i="116" a="1"/>
  <c r="L523" i="116" s="1"/>
  <c r="L518" i="116" a="1"/>
  <c r="L518" i="116" s="1"/>
  <c r="L522" i="116" a="1"/>
  <c r="L522" i="116" s="1"/>
  <c r="L529" i="116" a="1"/>
  <c r="L529" i="116" s="1"/>
  <c r="M501" i="116" a="1"/>
  <c r="M501" i="116" s="1"/>
  <c r="H510" i="116" a="1"/>
  <c r="H510" i="116" s="1"/>
  <c r="N523" i="116" a="1"/>
  <c r="N523" i="116" s="1"/>
  <c r="N518" i="116" a="1"/>
  <c r="N518" i="116" s="1"/>
  <c r="N522" i="116" a="1"/>
  <c r="N522" i="116" s="1"/>
  <c r="N501" i="116" a="1"/>
  <c r="N501" i="116" s="1"/>
  <c r="N511" i="116" s="1"/>
  <c r="I522" i="116" a="1"/>
  <c r="I522" i="116" s="1"/>
  <c r="K518" i="116" a="1"/>
  <c r="K518" i="116" s="1"/>
  <c r="L502" i="116" a="1"/>
  <c r="L502" i="116" s="1"/>
  <c r="N498" i="116" a="1"/>
  <c r="N498" i="116" s="1"/>
  <c r="I502" i="116" a="1"/>
  <c r="I502" i="116" s="1"/>
  <c r="M522" i="116" a="1"/>
  <c r="M522" i="116" s="1"/>
  <c r="N506" i="116" a="1"/>
  <c r="N506" i="116" s="1"/>
  <c r="N502" i="116" a="1"/>
  <c r="N502" i="116" s="1"/>
  <c r="R85" i="116"/>
  <c r="O502" i="116" a="1"/>
  <c r="O502" i="116" s="1"/>
  <c r="O518" i="116" a="1"/>
  <c r="O518" i="116" s="1"/>
  <c r="O522" i="116" a="1"/>
  <c r="O522" i="116" s="1"/>
  <c r="J510" i="116" a="1"/>
  <c r="J510" i="116" s="1"/>
  <c r="E517" i="116"/>
  <c r="I498" i="116" a="1"/>
  <c r="I498" i="116" s="1"/>
  <c r="J509" i="116" a="1"/>
  <c r="J509" i="116" s="1"/>
  <c r="R86" i="116"/>
  <c r="R63" i="116"/>
  <c r="K509" i="116" a="1"/>
  <c r="K509" i="116" s="1"/>
  <c r="J501" i="116" a="1"/>
  <c r="J501" i="116" s="1"/>
  <c r="I501" i="116" a="1"/>
  <c r="I501" i="116" s="1"/>
  <c r="N505" i="116" a="1"/>
  <c r="N505" i="116" s="1"/>
  <c r="O509" i="116" a="1"/>
  <c r="O509" i="116" s="1"/>
  <c r="I518" i="116" a="1"/>
  <c r="I518" i="116" s="1"/>
  <c r="L498" i="116" a="1"/>
  <c r="L498" i="116" s="1"/>
  <c r="E528" i="116"/>
  <c r="E520" i="116"/>
  <c r="O498" i="116" a="1"/>
  <c r="O498" i="116" s="1"/>
  <c r="P498" i="116" s="1"/>
  <c r="M518" i="116" a="1"/>
  <c r="M518" i="116" s="1"/>
  <c r="I523" i="116" a="1"/>
  <c r="I523" i="116" s="1"/>
  <c r="H526" i="116" a="1"/>
  <c r="H526" i="116" s="1"/>
  <c r="I510" i="116" a="1"/>
  <c r="I510" i="116" s="1"/>
  <c r="I529" i="116" a="1"/>
  <c r="I529" i="116" s="1"/>
  <c r="N507" i="116" a="1"/>
  <c r="N507" i="116" s="1"/>
  <c r="L509" i="116" a="1"/>
  <c r="L509" i="116" s="1"/>
  <c r="J522" i="116" a="1"/>
  <c r="J522" i="116" s="1"/>
  <c r="J529" i="116" a="1"/>
  <c r="J529" i="116" s="1"/>
  <c r="M509" i="116" a="1"/>
  <c r="M509" i="116" s="1"/>
  <c r="L501" i="116" a="1"/>
  <c r="L501" i="116" s="1"/>
  <c r="I505" i="116" a="1"/>
  <c r="I505" i="116" s="1"/>
  <c r="N529" i="116" a="1"/>
  <c r="N529" i="116" s="1"/>
  <c r="R89" i="116"/>
  <c r="M505" i="116" a="1"/>
  <c r="M505" i="116" s="1"/>
  <c r="E524" i="116"/>
  <c r="H504" i="116" a="1"/>
  <c r="H504" i="116" s="1"/>
  <c r="R70" i="116"/>
  <c r="R81" i="116"/>
  <c r="R15" i="147"/>
  <c r="R14" i="147"/>
  <c r="R11" i="147"/>
  <c r="R16" i="147"/>
  <c r="R26" i="147"/>
  <c r="R20" i="147"/>
  <c r="I528" i="147" a="1"/>
  <c r="I528" i="147" s="1"/>
  <c r="O528" i="147" a="1"/>
  <c r="O528" i="147" s="1"/>
  <c r="J528" i="147" a="1"/>
  <c r="J528" i="147" s="1"/>
  <c r="M528" i="147" a="1"/>
  <c r="M528" i="147" s="1"/>
  <c r="K528" i="147" a="1"/>
  <c r="K528" i="147" s="1"/>
  <c r="J503" i="147" a="1"/>
  <c r="J503" i="147" s="1"/>
  <c r="O503" i="147" a="1"/>
  <c r="O503" i="147" s="1"/>
  <c r="I503" i="147" a="1"/>
  <c r="I503" i="147" s="1"/>
  <c r="K503" i="147" a="1"/>
  <c r="K503" i="147" s="1"/>
  <c r="H503" i="147" a="1"/>
  <c r="H503" i="147" s="1"/>
  <c r="L503" i="147" a="1"/>
  <c r="L503" i="147" s="1"/>
  <c r="J512" i="147" a="1"/>
  <c r="J512" i="147" s="1"/>
  <c r="O512" i="147" a="1"/>
  <c r="O512" i="147" s="1"/>
  <c r="I512" i="147" a="1"/>
  <c r="I512" i="147" s="1"/>
  <c r="M512" i="147" a="1"/>
  <c r="M512" i="147" s="1"/>
  <c r="L512" i="147" a="1"/>
  <c r="L512" i="147" s="1"/>
  <c r="K512" i="147" a="1"/>
  <c r="K512" i="147" s="1"/>
  <c r="E531" i="147"/>
  <c r="N512" i="147" a="1"/>
  <c r="N512" i="147" s="1"/>
  <c r="R5" i="147"/>
  <c r="H512" i="147" a="1"/>
  <c r="H512" i="147" s="1"/>
  <c r="J500" i="147" a="1"/>
  <c r="J500" i="147" s="1"/>
  <c r="I500" i="147" a="1"/>
  <c r="I500" i="147" s="1"/>
  <c r="N500" i="147" a="1"/>
  <c r="N500" i="147" s="1"/>
  <c r="H500" i="147" a="1"/>
  <c r="H500" i="147" s="1"/>
  <c r="O500" i="147" a="1"/>
  <c r="O500" i="147" s="1"/>
  <c r="E519" i="147"/>
  <c r="K500" i="147" a="1"/>
  <c r="K500" i="147" s="1"/>
  <c r="L500" i="147" a="1"/>
  <c r="L500" i="147" s="1"/>
  <c r="H522" i="147" a="1"/>
  <c r="H522" i="147" s="1"/>
  <c r="L522" i="147" a="1"/>
  <c r="L522" i="147" s="1"/>
  <c r="I522" i="147" a="1"/>
  <c r="I522" i="147" s="1"/>
  <c r="N522" i="147" a="1"/>
  <c r="N522" i="147" s="1"/>
  <c r="O509" i="147" a="1"/>
  <c r="O509" i="147" s="1"/>
  <c r="I509" i="147" a="1"/>
  <c r="I509" i="147" s="1"/>
  <c r="K509" i="147" a="1"/>
  <c r="K509" i="147" s="1"/>
  <c r="J509" i="147" a="1"/>
  <c r="J509" i="147" s="1"/>
  <c r="H509" i="147" a="1"/>
  <c r="H509" i="147" s="1"/>
  <c r="L509" i="147" a="1"/>
  <c r="L509" i="147" s="1"/>
  <c r="M509" i="147" a="1"/>
  <c r="M509" i="147" s="1"/>
  <c r="O522" i="147" a="1"/>
  <c r="O522" i="147" s="1"/>
  <c r="M503" i="147" a="1"/>
  <c r="M503" i="147" s="1"/>
  <c r="N509" i="147" a="1"/>
  <c r="N509" i="147" s="1"/>
  <c r="K522" i="147" a="1"/>
  <c r="K522" i="147" s="1"/>
  <c r="J522" i="147" a="1"/>
  <c r="J522" i="147" s="1"/>
  <c r="N503" i="147" a="1"/>
  <c r="N503" i="147" s="1"/>
  <c r="K526" i="147" a="1"/>
  <c r="K526" i="147" s="1"/>
  <c r="O507" i="147" a="1"/>
  <c r="O507" i="147" s="1"/>
  <c r="I507" i="147" a="1"/>
  <c r="I507" i="147" s="1"/>
  <c r="O529" i="147" a="1"/>
  <c r="O529" i="147" s="1"/>
  <c r="I529" i="147" a="1"/>
  <c r="I529" i="147" s="1"/>
  <c r="K521" i="147" a="1"/>
  <c r="K521" i="147" s="1"/>
  <c r="I521" i="147" a="1"/>
  <c r="I521" i="147" s="1"/>
  <c r="L526" i="147" a="1"/>
  <c r="L526" i="147" s="1"/>
  <c r="E520" i="147"/>
  <c r="N501" i="147" a="1"/>
  <c r="N501" i="147" s="1"/>
  <c r="E524" i="147"/>
  <c r="K510" i="147" a="1"/>
  <c r="K510" i="147" s="1"/>
  <c r="M521" i="147" a="1"/>
  <c r="M521" i="147" s="1"/>
  <c r="O505" i="147" a="1"/>
  <c r="O505" i="147" s="1"/>
  <c r="J505" i="147" a="1"/>
  <c r="J505" i="147" s="1"/>
  <c r="I505" i="147" a="1"/>
  <c r="I505" i="147" s="1"/>
  <c r="N526" i="147" a="1"/>
  <c r="N526" i="147" s="1"/>
  <c r="H510" i="147" a="1"/>
  <c r="H510" i="147" s="1"/>
  <c r="E530" i="147"/>
  <c r="O527" i="147" a="1"/>
  <c r="O527" i="147" s="1"/>
  <c r="M529" i="147" a="1"/>
  <c r="M529" i="147" s="1"/>
  <c r="O521" i="147" a="1"/>
  <c r="O521" i="147" s="1"/>
  <c r="I526" i="147" a="1"/>
  <c r="I526" i="147" s="1"/>
  <c r="H501" i="147" a="1"/>
  <c r="H501" i="147" s="1"/>
  <c r="O501" i="147" a="1"/>
  <c r="O501" i="147" s="1"/>
  <c r="H505" i="147" a="1"/>
  <c r="H505" i="147" s="1"/>
  <c r="M507" i="147" a="1"/>
  <c r="M507" i="147" s="1"/>
  <c r="H511" i="147" a="1"/>
  <c r="H511" i="147" s="1"/>
  <c r="N511" i="147" a="1"/>
  <c r="N511" i="147" s="1"/>
  <c r="M511" i="147" a="1"/>
  <c r="M511" i="147" s="1"/>
  <c r="L506" i="147" a="1"/>
  <c r="L506" i="147" s="1"/>
  <c r="L508" i="147" a="1"/>
  <c r="L508" i="147" s="1"/>
  <c r="R21" i="122"/>
  <c r="O503" i="122" a="1"/>
  <c r="O503" i="122" s="1"/>
  <c r="R7" i="122"/>
  <c r="R13" i="122"/>
  <c r="R19" i="122"/>
  <c r="M503" i="122" a="1"/>
  <c r="M503" i="122" s="1"/>
  <c r="L502" i="122" a="1"/>
  <c r="L502" i="122" s="1"/>
  <c r="N507" i="122" a="1"/>
  <c r="N507" i="122" s="1"/>
  <c r="K503" i="122" a="1"/>
  <c r="K503" i="122" s="1"/>
  <c r="J507" i="122" a="1"/>
  <c r="J507" i="122" s="1"/>
  <c r="N502" i="122" a="1"/>
  <c r="N502" i="122" s="1"/>
  <c r="J502" i="122" a="1"/>
  <c r="J502" i="122" s="1"/>
  <c r="E522" i="122"/>
  <c r="P502" i="122"/>
  <c r="L503" i="122" a="1"/>
  <c r="L503" i="122" s="1"/>
  <c r="I499" i="122" a="1"/>
  <c r="I499" i="122" s="1"/>
  <c r="E525" i="122"/>
  <c r="L507" i="122" a="1"/>
  <c r="L507" i="122" s="1"/>
  <c r="R23" i="122"/>
  <c r="K506" i="122" a="1"/>
  <c r="K506" i="122" s="1"/>
  <c r="J501" i="122" a="1"/>
  <c r="J501" i="122" s="1"/>
  <c r="P501" i="122"/>
  <c r="R6" i="122"/>
  <c r="I500" i="122" a="1"/>
  <c r="I500" i="122" s="1"/>
  <c r="R24" i="122"/>
  <c r="E529" i="122"/>
  <c r="I529" i="122" s="1" a="1"/>
  <c r="I529" i="122" s="1"/>
  <c r="M501" i="122" a="1"/>
  <c r="M501" i="122" s="1"/>
  <c r="I510" i="122" a="1"/>
  <c r="I510" i="122" s="1"/>
  <c r="L510" i="122" a="1"/>
  <c r="L510" i="122" s="1"/>
  <c r="E521" i="122"/>
  <c r="M505" i="122" a="1"/>
  <c r="M505" i="122" s="1"/>
  <c r="K507" i="122" a="1"/>
  <c r="K507" i="122" s="1"/>
  <c r="M510" i="122" a="1"/>
  <c r="M510" i="122" s="1"/>
  <c r="E526" i="122"/>
  <c r="K526" i="122" s="1" a="1"/>
  <c r="K526" i="122" s="1"/>
  <c r="E528" i="122"/>
  <c r="O501" i="122" a="1"/>
  <c r="O501" i="122" s="1"/>
  <c r="H519" i="122" a="1"/>
  <c r="H519" i="122" s="1"/>
  <c r="I522" i="122" a="1"/>
  <c r="I522" i="122" s="1"/>
  <c r="E520" i="122"/>
  <c r="I502" i="122" a="1"/>
  <c r="I502" i="122" s="1"/>
  <c r="E530" i="122"/>
  <c r="N530" i="122" s="1" a="1"/>
  <c r="N530" i="122" s="1"/>
  <c r="K522" i="122" a="1"/>
  <c r="K522" i="122" s="1"/>
  <c r="K502" i="122" a="1"/>
  <c r="K502" i="122" s="1"/>
  <c r="M522" i="122" a="1"/>
  <c r="M522" i="122" s="1"/>
  <c r="N501" i="122" a="1"/>
  <c r="N501" i="122" s="1"/>
  <c r="M502" i="122" a="1"/>
  <c r="M502" i="122" s="1"/>
  <c r="I508" i="122" a="1"/>
  <c r="I508" i="122" s="1"/>
  <c r="L501" i="122" a="1"/>
  <c r="L501" i="122" s="1"/>
  <c r="I506" i="122" a="1"/>
  <c r="I506" i="122" s="1"/>
  <c r="K524" i="154" a="1"/>
  <c r="K524" i="154" s="1"/>
  <c r="O524" i="154" a="1"/>
  <c r="O524" i="154" s="1"/>
  <c r="K505" i="154" a="1"/>
  <c r="K505" i="154" s="1"/>
  <c r="I503" i="154" a="1"/>
  <c r="I503" i="154" s="1"/>
  <c r="S17" i="154"/>
  <c r="S29" i="154"/>
  <c r="M511" i="154" a="1"/>
  <c r="M511" i="154" s="1"/>
  <c r="K503" i="154" a="1"/>
  <c r="K503" i="154" s="1"/>
  <c r="M503" i="154" a="1"/>
  <c r="M503" i="154" s="1"/>
  <c r="K507" i="154" a="1"/>
  <c r="K507" i="154" s="1"/>
  <c r="M507" i="154" a="1"/>
  <c r="M507" i="154" s="1"/>
  <c r="K504" i="154" a="1"/>
  <c r="K504" i="154" s="1"/>
  <c r="I501" i="154" a="1"/>
  <c r="I501" i="154" s="1"/>
  <c r="S31" i="154"/>
  <c r="F527" i="154"/>
  <c r="M504" i="154" a="1"/>
  <c r="M504" i="154" s="1"/>
  <c r="N504" i="154" a="1"/>
  <c r="N504" i="154" s="1"/>
  <c r="O504" i="154" a="1"/>
  <c r="O504" i="154" s="1"/>
  <c r="S20" i="154"/>
  <c r="F523" i="154"/>
  <c r="I505" i="154" a="1"/>
  <c r="I505" i="154" s="1"/>
  <c r="L503" i="154" a="1"/>
  <c r="L503" i="154" s="1"/>
  <c r="L505" i="154" a="1"/>
  <c r="L505" i="154" s="1"/>
  <c r="L519" i="154" a="1"/>
  <c r="L519" i="154" s="1"/>
  <c r="J519" i="154" a="1"/>
  <c r="J519" i="154" s="1"/>
  <c r="N519" i="154" a="1"/>
  <c r="N519" i="154" s="1"/>
  <c r="S32" i="154"/>
  <c r="J508" i="154" a="1"/>
  <c r="J508" i="154" s="1"/>
  <c r="L504" i="154" a="1"/>
  <c r="L504" i="154" s="1"/>
  <c r="S16" i="154"/>
  <c r="O503" i="154" a="1"/>
  <c r="O503" i="154" s="1"/>
  <c r="S5" i="154"/>
  <c r="O521" i="154" a="1"/>
  <c r="O521" i="154" s="1"/>
  <c r="N527" i="154" a="1"/>
  <c r="N527" i="154" s="1"/>
  <c r="I511" i="154" a="1"/>
  <c r="I511" i="154" s="1"/>
  <c r="I521" i="154" a="1"/>
  <c r="I521" i="154" s="1"/>
  <c r="P527" i="154" a="1"/>
  <c r="P527" i="154" s="1"/>
  <c r="N508" i="154" a="1"/>
  <c r="N508" i="154" s="1"/>
  <c r="J511" i="154" a="1"/>
  <c r="J511" i="154" s="1"/>
  <c r="K521" i="154" a="1"/>
  <c r="K521" i="154" s="1"/>
  <c r="K527" i="154" a="1"/>
  <c r="K527" i="154" s="1"/>
  <c r="F522" i="154"/>
  <c r="L508" i="154" a="1"/>
  <c r="L508" i="154" s="1"/>
  <c r="M521" i="154" a="1"/>
  <c r="M521" i="154" s="1"/>
  <c r="S7" i="154"/>
  <c r="S13" i="154"/>
  <c r="K511" i="154" a="1"/>
  <c r="K511" i="154" s="1"/>
  <c r="J521" i="154" a="1"/>
  <c r="J521" i="154" s="1"/>
  <c r="M529" i="154" a="1"/>
  <c r="M529" i="154" s="1"/>
  <c r="L521" i="154" a="1"/>
  <c r="L521" i="154" s="1"/>
  <c r="N503" i="154" a="1"/>
  <c r="N503" i="154" s="1"/>
  <c r="I509" i="154" a="1"/>
  <c r="I509" i="154" s="1"/>
  <c r="N521" i="154" a="1"/>
  <c r="N521" i="154" s="1"/>
  <c r="J504" i="154" a="1"/>
  <c r="J504" i="154" s="1"/>
  <c r="P503" i="154" a="1"/>
  <c r="P503" i="154" s="1"/>
  <c r="S25" i="154"/>
  <c r="J509" i="154" a="1"/>
  <c r="J509" i="154" s="1"/>
  <c r="O511" i="154" a="1"/>
  <c r="O511" i="154" s="1"/>
  <c r="P504" i="154" a="1"/>
  <c r="P504" i="154" s="1"/>
  <c r="N511" i="154" a="1"/>
  <c r="N511" i="154" s="1"/>
  <c r="P511" i="154" a="1"/>
  <c r="P511" i="154" s="1"/>
  <c r="S12" i="158"/>
  <c r="S23" i="158"/>
  <c r="S7" i="158"/>
  <c r="M527" i="158" a="1"/>
  <c r="M527" i="158" s="1"/>
  <c r="M500" i="158" a="1"/>
  <c r="M500" i="158" s="1"/>
  <c r="I523" i="158" a="1"/>
  <c r="I523" i="158" s="1"/>
  <c r="O498" i="158" a="1"/>
  <c r="O498" i="158" s="1"/>
  <c r="J515" i="158" a="1"/>
  <c r="J515" i="158" s="1"/>
  <c r="M523" i="158" a="1"/>
  <c r="M523" i="158" s="1"/>
  <c r="I521" i="158" a="1"/>
  <c r="I521" i="158" s="1"/>
  <c r="I526" i="158" a="1"/>
  <c r="I526" i="158" s="1"/>
  <c r="K524" i="158" a="1"/>
  <c r="K524" i="158" s="1"/>
  <c r="J520" i="158" a="1"/>
  <c r="J520" i="158" s="1"/>
  <c r="O507" i="158" a="1"/>
  <c r="O507" i="158" s="1"/>
  <c r="M498" i="158" a="1"/>
  <c r="M498" i="158" s="1"/>
  <c r="M507" i="158" a="1"/>
  <c r="M507" i="158" s="1"/>
  <c r="N515" i="158" a="1"/>
  <c r="N515" i="158" s="1"/>
  <c r="K521" i="158" a="1"/>
  <c r="K521" i="158" s="1"/>
  <c r="J498" i="158" a="1"/>
  <c r="J498" i="158" s="1"/>
  <c r="M526" i="158" a="1"/>
  <c r="M526" i="158" s="1"/>
  <c r="O524" i="158" a="1"/>
  <c r="O524" i="158" s="1"/>
  <c r="L520" i="158" a="1"/>
  <c r="L520" i="158" s="1"/>
  <c r="K526" i="158" a="1"/>
  <c r="K526" i="158" s="1"/>
  <c r="I524" i="158" a="1"/>
  <c r="I524" i="158" s="1"/>
  <c r="N520" i="158" a="1"/>
  <c r="N520" i="158" s="1"/>
  <c r="K505" i="158" a="1"/>
  <c r="K505" i="158" s="1"/>
  <c r="P503" i="158" a="1"/>
  <c r="P503" i="158" s="1"/>
  <c r="I503" i="158" a="1"/>
  <c r="I503" i="158" s="1"/>
  <c r="O525" i="158" a="1"/>
  <c r="O525" i="158" s="1"/>
  <c r="L527" i="158" a="1"/>
  <c r="L527" i="158" s="1"/>
  <c r="I498" i="158" a="1"/>
  <c r="I498" i="158" s="1"/>
  <c r="I500" i="158" a="1"/>
  <c r="I500" i="158" s="1"/>
  <c r="K503" i="158" a="1"/>
  <c r="K503" i="158" s="1"/>
  <c r="J523" i="158" a="1"/>
  <c r="J523" i="158" s="1"/>
  <c r="K498" i="158" a="1"/>
  <c r="K498" i="158" s="1"/>
  <c r="K500" i="158" a="1"/>
  <c r="K500" i="158" s="1"/>
  <c r="O503" i="158" a="1"/>
  <c r="O503" i="158" s="1"/>
  <c r="N523" i="158" a="1"/>
  <c r="N523" i="158" s="1"/>
  <c r="N521" i="158" a="1"/>
  <c r="N521" i="158" s="1"/>
  <c r="F519" i="158"/>
  <c r="J521" i="158" a="1"/>
  <c r="J521" i="158" s="1"/>
  <c r="F517" i="158"/>
  <c r="O500" i="158" a="1"/>
  <c r="O500" i="158" s="1"/>
  <c r="K507" i="158" a="1"/>
  <c r="K507" i="158" s="1"/>
  <c r="K523" i="158" a="1"/>
  <c r="K523" i="158" s="1"/>
  <c r="P521" i="158" a="1"/>
  <c r="P521" i="158" s="1"/>
  <c r="I515" i="158" a="1"/>
  <c r="I515" i="158" s="1"/>
  <c r="M521" i="158" a="1"/>
  <c r="M521" i="158" s="1"/>
  <c r="K515" i="158" a="1"/>
  <c r="K515" i="158" s="1"/>
  <c r="J525" i="158" a="1"/>
  <c r="J525" i="158" s="1"/>
  <c r="N504" i="158" a="1"/>
  <c r="N504" i="158" s="1"/>
  <c r="N500" i="158" a="1"/>
  <c r="N500" i="158" s="1"/>
  <c r="O526" i="158" a="1"/>
  <c r="O526" i="158" s="1"/>
  <c r="M524" i="158" a="1"/>
  <c r="M524" i="158" s="1"/>
  <c r="I497" i="158" a="1"/>
  <c r="I497" i="158" s="1"/>
  <c r="M499" i="158" a="1"/>
  <c r="M499" i="158" s="1"/>
  <c r="M505" i="158" a="1"/>
  <c r="M505" i="158" s="1"/>
  <c r="I508" i="158" a="1"/>
  <c r="I508" i="158" s="1"/>
  <c r="I507" i="158" a="1"/>
  <c r="I507" i="158" s="1"/>
  <c r="N498" i="158" a="1"/>
  <c r="N498" i="158" s="1"/>
  <c r="L498" i="158" a="1"/>
  <c r="L498" i="158" s="1"/>
  <c r="N525" i="158" a="1"/>
  <c r="N525" i="158" s="1"/>
  <c r="P507" i="158" a="1"/>
  <c r="P507" i="158" s="1"/>
  <c r="I511" i="143" a="1"/>
  <c r="I511" i="143" s="1"/>
  <c r="E530" i="143"/>
  <c r="N511" i="143" a="1"/>
  <c r="N511" i="143" s="1"/>
  <c r="L511" i="143" a="1"/>
  <c r="L511" i="143" s="1"/>
  <c r="J511" i="143" a="1"/>
  <c r="J511" i="143" s="1"/>
  <c r="H511" i="143" a="1"/>
  <c r="H511" i="143" s="1"/>
  <c r="M511" i="143" a="1"/>
  <c r="M511" i="143" s="1"/>
  <c r="K511" i="143" a="1"/>
  <c r="K511" i="143" s="1"/>
  <c r="N524" i="143" a="1"/>
  <c r="N524" i="143" s="1"/>
  <c r="O524" i="143" a="1"/>
  <c r="O524" i="143" s="1"/>
  <c r="M524" i="143" a="1"/>
  <c r="M524" i="143" s="1"/>
  <c r="K524" i="143" a="1"/>
  <c r="K524" i="143" s="1"/>
  <c r="I524" i="143" a="1"/>
  <c r="I524" i="143" s="1"/>
  <c r="M504" i="143" a="1"/>
  <c r="M504" i="143" s="1"/>
  <c r="K504" i="143" a="1"/>
  <c r="K504" i="143" s="1"/>
  <c r="I504" i="143" a="1"/>
  <c r="I504" i="143" s="1"/>
  <c r="O511" i="143" a="1"/>
  <c r="O511" i="143" s="1"/>
  <c r="I499" i="143" a="1"/>
  <c r="I499" i="143" s="1"/>
  <c r="J499" i="143" a="1"/>
  <c r="J499" i="143" s="1"/>
  <c r="M499" i="143" a="1"/>
  <c r="M499" i="143" s="1"/>
  <c r="H499" i="143" a="1"/>
  <c r="H499" i="143" s="1"/>
  <c r="E518" i="143"/>
  <c r="K499" i="143" a="1"/>
  <c r="K499" i="143" s="1"/>
  <c r="O499" i="143" a="1"/>
  <c r="O499" i="143" s="1"/>
  <c r="I507" i="143" a="1"/>
  <c r="I507" i="143" s="1"/>
  <c r="E526" i="143"/>
  <c r="N507" i="143" a="1"/>
  <c r="N507" i="143" s="1"/>
  <c r="L507" i="143" a="1"/>
  <c r="L507" i="143" s="1"/>
  <c r="K507" i="143" a="1"/>
  <c r="K507" i="143" s="1"/>
  <c r="I523" i="143" a="1"/>
  <c r="I523" i="143" s="1"/>
  <c r="M503" i="143" a="1"/>
  <c r="M503" i="143" s="1"/>
  <c r="R18" i="143"/>
  <c r="R24" i="143"/>
  <c r="E519" i="143"/>
  <c r="L500" i="143" a="1"/>
  <c r="L500" i="143" s="1"/>
  <c r="N500" i="143" a="1"/>
  <c r="N500" i="143" s="1"/>
  <c r="J500" i="143" a="1"/>
  <c r="J500" i="143" s="1"/>
  <c r="K500" i="143" a="1"/>
  <c r="K500" i="143" s="1"/>
  <c r="H500" i="143" a="1"/>
  <c r="H500" i="143" s="1"/>
  <c r="M500" i="143" a="1"/>
  <c r="M500" i="143" s="1"/>
  <c r="I500" i="143" a="1"/>
  <c r="I500" i="143" s="1"/>
  <c r="O507" i="143" a="1"/>
  <c r="O507" i="143" s="1"/>
  <c r="H524" i="143" a="1"/>
  <c r="H524" i="143" s="1"/>
  <c r="H520" i="143" a="1"/>
  <c r="H520" i="143" s="1"/>
  <c r="N520" i="143" a="1"/>
  <c r="N520" i="143" s="1"/>
  <c r="L520" i="143" a="1"/>
  <c r="L520" i="143" s="1"/>
  <c r="J524" i="143" a="1"/>
  <c r="J524" i="143" s="1"/>
  <c r="J522" i="143" a="1"/>
  <c r="J522" i="143" s="1"/>
  <c r="H504" i="143" a="1"/>
  <c r="H504" i="143" s="1"/>
  <c r="P504" i="143" s="1"/>
  <c r="R19" i="143"/>
  <c r="E527" i="143"/>
  <c r="N508" i="143" a="1"/>
  <c r="N508" i="143" s="1"/>
  <c r="L508" i="143" a="1"/>
  <c r="L508" i="143" s="1"/>
  <c r="J508" i="143" a="1"/>
  <c r="J508" i="143" s="1"/>
  <c r="I508" i="143" a="1"/>
  <c r="I508" i="143" s="1"/>
  <c r="L523" i="143" a="1"/>
  <c r="L523" i="143" s="1"/>
  <c r="J523" i="143" a="1"/>
  <c r="J523" i="143" s="1"/>
  <c r="H523" i="143" a="1"/>
  <c r="H523" i="143" s="1"/>
  <c r="O523" i="143" a="1"/>
  <c r="O523" i="143" s="1"/>
  <c r="M523" i="143" a="1"/>
  <c r="M523" i="143" s="1"/>
  <c r="K523" i="143" a="1"/>
  <c r="K523" i="143" s="1"/>
  <c r="L524" i="143" a="1"/>
  <c r="L524" i="143" s="1"/>
  <c r="J504" i="143" a="1"/>
  <c r="J504" i="143" s="1"/>
  <c r="I503" i="143" a="1"/>
  <c r="I503" i="143" s="1"/>
  <c r="N503" i="143" a="1"/>
  <c r="N503" i="143" s="1"/>
  <c r="L504" i="143" a="1"/>
  <c r="L504" i="143" s="1"/>
  <c r="N529" i="143" a="1"/>
  <c r="N529" i="143" s="1"/>
  <c r="L529" i="143" a="1"/>
  <c r="L529" i="143" s="1"/>
  <c r="N521" i="143" a="1"/>
  <c r="N521" i="143" s="1"/>
  <c r="L521" i="143" a="1"/>
  <c r="L521" i="143" s="1"/>
  <c r="J521" i="143" a="1"/>
  <c r="J521" i="143" s="1"/>
  <c r="H521" i="143" a="1"/>
  <c r="H521" i="143" s="1"/>
  <c r="I521" i="143" a="1"/>
  <c r="I521" i="143" s="1"/>
  <c r="O521" i="143" a="1"/>
  <c r="O521" i="143" s="1"/>
  <c r="K503" i="143" a="1"/>
  <c r="K503" i="143" s="1"/>
  <c r="P503" i="143" s="1"/>
  <c r="R25" i="143"/>
  <c r="E528" i="143"/>
  <c r="I501" i="143" a="1"/>
  <c r="I501" i="143" s="1"/>
  <c r="I505" i="143" a="1"/>
  <c r="I505" i="143" s="1"/>
  <c r="I509" i="143" a="1"/>
  <c r="I509" i="143" s="1"/>
  <c r="K501" i="143" a="1"/>
  <c r="K501" i="143" s="1"/>
  <c r="K505" i="143" a="1"/>
  <c r="K505" i="143" s="1"/>
  <c r="L501" i="143" a="1"/>
  <c r="L501" i="143" s="1"/>
  <c r="P501" i="143" s="1"/>
  <c r="O501" i="143" a="1"/>
  <c r="O501" i="143" s="1"/>
  <c r="O505" i="143" a="1"/>
  <c r="O505" i="143" s="1"/>
  <c r="O509" i="143" a="1"/>
  <c r="O509" i="143" s="1"/>
  <c r="M505" i="143" a="1"/>
  <c r="M505" i="143" s="1"/>
  <c r="N501" i="143" a="1"/>
  <c r="N501" i="143" s="1"/>
  <c r="H501" i="143" a="1"/>
  <c r="H501" i="143" s="1"/>
  <c r="J501" i="143" a="1"/>
  <c r="J501" i="143" s="1"/>
  <c r="R6" i="143"/>
  <c r="R28" i="143"/>
  <c r="E31" i="179"/>
  <c r="G31" i="179" s="1"/>
  <c r="I31" i="179" s="1"/>
  <c r="R12" i="156"/>
  <c r="R35" i="156"/>
  <c r="R24" i="156"/>
  <c r="R16" i="156"/>
  <c r="I499" i="108" a="1"/>
  <c r="I499" i="108" s="1"/>
  <c r="L507" i="108" a="1"/>
  <c r="L507" i="108" s="1"/>
  <c r="J507" i="108" a="1"/>
  <c r="J507" i="108" s="1"/>
  <c r="I518" i="108" a="1"/>
  <c r="I518" i="108" s="1"/>
  <c r="J500" i="108" a="1"/>
  <c r="J500" i="108" s="1"/>
  <c r="E520" i="108"/>
  <c r="L518" i="108" a="1"/>
  <c r="L518" i="108" s="1"/>
  <c r="I500" i="108" a="1"/>
  <c r="I500" i="108" s="1"/>
  <c r="I501" i="108" a="1"/>
  <c r="I501" i="108" s="1"/>
  <c r="K500" i="108" a="1"/>
  <c r="K500" i="108" s="1"/>
  <c r="K499" i="108" a="1"/>
  <c r="K499" i="108" s="1"/>
  <c r="N500" i="108" a="1"/>
  <c r="N500" i="108" s="1"/>
  <c r="J501" i="108" a="1"/>
  <c r="J501" i="108" s="1"/>
  <c r="L502" i="108" a="1"/>
  <c r="L502" i="108" s="1"/>
  <c r="J518" i="108" a="1"/>
  <c r="J518" i="108" s="1"/>
  <c r="K501" i="108" a="1"/>
  <c r="K501" i="108" s="1"/>
  <c r="N507" i="108" a="1"/>
  <c r="N507" i="108" s="1"/>
  <c r="H524" i="108" a="1"/>
  <c r="H524" i="108" s="1"/>
  <c r="M500" i="108" a="1"/>
  <c r="M500" i="108" s="1"/>
  <c r="M501" i="108" a="1"/>
  <c r="M501" i="108" s="1"/>
  <c r="H507" i="108" a="1"/>
  <c r="H507" i="108" s="1"/>
  <c r="L510" i="108" a="1"/>
  <c r="L510" i="108" s="1"/>
  <c r="H499" i="108" a="1"/>
  <c r="H499" i="108" s="1"/>
  <c r="M499" i="108" a="1"/>
  <c r="M499" i="108" s="1"/>
  <c r="L524" i="108" a="1"/>
  <c r="L524" i="108" s="1"/>
  <c r="O500" i="108" a="1"/>
  <c r="O500" i="108" s="1"/>
  <c r="O501" i="108" a="1"/>
  <c r="O501" i="108" s="1"/>
  <c r="K507" i="108" a="1"/>
  <c r="K507" i="108" s="1"/>
  <c r="I524" i="108" a="1"/>
  <c r="I524" i="108" s="1"/>
  <c r="E519" i="108"/>
  <c r="N499" i="108" a="1"/>
  <c r="N499" i="108" s="1"/>
  <c r="O507" i="108" a="1"/>
  <c r="O507" i="108" s="1"/>
  <c r="H500" i="108" a="1"/>
  <c r="H500" i="108" s="1"/>
  <c r="K524" i="108" a="1"/>
  <c r="K524" i="108" s="1"/>
  <c r="L499" i="108" a="1"/>
  <c r="L499" i="108" s="1"/>
  <c r="E526" i="108"/>
  <c r="K526" i="108" s="1" a="1"/>
  <c r="K526" i="108" s="1"/>
  <c r="R13" i="108"/>
  <c r="R19" i="108"/>
  <c r="R25" i="108"/>
  <c r="R31" i="108"/>
  <c r="R37" i="108"/>
  <c r="R43" i="108"/>
  <c r="R56" i="108"/>
  <c r="R62" i="108"/>
  <c r="R68" i="108"/>
  <c r="J499" i="108" a="1"/>
  <c r="J499" i="108" s="1"/>
  <c r="J529" i="108" a="1"/>
  <c r="J529" i="108" s="1"/>
  <c r="I529" i="108" a="1"/>
  <c r="I529" i="108" s="1"/>
  <c r="K529" i="108" a="1"/>
  <c r="K529" i="108" s="1"/>
  <c r="H529" i="108" a="1"/>
  <c r="H529" i="108" s="1"/>
  <c r="M529" i="108" a="1"/>
  <c r="M529" i="108" s="1"/>
  <c r="N529" i="108" a="1"/>
  <c r="N529" i="108" s="1"/>
  <c r="L529" i="108" a="1"/>
  <c r="L529" i="108" s="1"/>
  <c r="O529" i="108" a="1"/>
  <c r="O529" i="108" s="1"/>
  <c r="H519" i="108" a="1"/>
  <c r="H519" i="108" s="1"/>
  <c r="H527" i="108" a="1"/>
  <c r="H527" i="108" s="1"/>
  <c r="N503" i="108" a="1"/>
  <c r="N503" i="108" s="1"/>
  <c r="M508" i="108" a="1"/>
  <c r="M508" i="108" s="1"/>
  <c r="J519" i="108" a="1"/>
  <c r="J519" i="108" s="1"/>
  <c r="J527" i="108" a="1"/>
  <c r="J527" i="108" s="1"/>
  <c r="I504" i="108" a="1"/>
  <c r="I504" i="108" s="1"/>
  <c r="L503" i="108" a="1"/>
  <c r="L503" i="108" s="1"/>
  <c r="J508" i="108" a="1"/>
  <c r="J508" i="108" s="1"/>
  <c r="M524" i="108" a="1"/>
  <c r="M524" i="108" s="1"/>
  <c r="I503" i="108" a="1"/>
  <c r="I503" i="108" s="1"/>
  <c r="N504" i="108" a="1"/>
  <c r="N504" i="108" s="1"/>
  <c r="N519" i="108" a="1"/>
  <c r="N519" i="108" s="1"/>
  <c r="O524" i="108" a="1"/>
  <c r="O524" i="108" s="1"/>
  <c r="N527" i="108" a="1"/>
  <c r="N527" i="108" s="1"/>
  <c r="M504" i="108" a="1"/>
  <c r="M504" i="108" s="1"/>
  <c r="H502" i="108" a="1"/>
  <c r="H502" i="108" s="1"/>
  <c r="K503" i="108" a="1"/>
  <c r="K503" i="108" s="1"/>
  <c r="L509" i="108" a="1"/>
  <c r="L509" i="108" s="1"/>
  <c r="L526" i="108" a="1"/>
  <c r="L526" i="108" s="1"/>
  <c r="N502" i="108" a="1"/>
  <c r="N502" i="108" s="1"/>
  <c r="M503" i="108" a="1"/>
  <c r="M503" i="108" s="1"/>
  <c r="M525" i="108" a="1"/>
  <c r="M525" i="108" s="1"/>
  <c r="I502" i="108" a="1"/>
  <c r="I502" i="108" s="1"/>
  <c r="I509" i="108" a="1"/>
  <c r="I509" i="108" s="1"/>
  <c r="K525" i="108" a="1"/>
  <c r="K525" i="108" s="1"/>
  <c r="M518" i="108" a="1"/>
  <c r="M518" i="108" s="1"/>
  <c r="H526" i="108" a="1"/>
  <c r="H526" i="108" s="1"/>
  <c r="M526" i="108" a="1"/>
  <c r="M526" i="108" s="1"/>
  <c r="K502" i="108" a="1"/>
  <c r="K502" i="108" s="1"/>
  <c r="E522" i="108"/>
  <c r="J509" i="108" a="1"/>
  <c r="J509" i="108" s="1"/>
  <c r="H504" i="108" a="1"/>
  <c r="H504" i="108" s="1"/>
  <c r="K508" i="108" a="1"/>
  <c r="K508" i="108" s="1"/>
  <c r="R14" i="108"/>
  <c r="R20" i="108"/>
  <c r="R26" i="108"/>
  <c r="R32" i="108"/>
  <c r="R38" i="108"/>
  <c r="R45" i="108"/>
  <c r="R57" i="108"/>
  <c r="R63" i="108"/>
  <c r="R69" i="108"/>
  <c r="L519" i="108" a="1"/>
  <c r="L519" i="108" s="1"/>
  <c r="L527" i="108" a="1"/>
  <c r="L527" i="108" s="1"/>
  <c r="N518" i="108" a="1"/>
  <c r="N518" i="108" s="1"/>
  <c r="H518" i="108" a="1"/>
  <c r="H518" i="108" s="1"/>
  <c r="E528" i="108"/>
  <c r="N526" i="108" a="1"/>
  <c r="N526" i="108" s="1"/>
  <c r="E523" i="108"/>
  <c r="M510" i="108" a="1"/>
  <c r="M510" i="108" s="1"/>
  <c r="J526" i="108" a="1"/>
  <c r="J526" i="108" s="1"/>
  <c r="O526" i="108" a="1"/>
  <c r="O526" i="108" s="1"/>
  <c r="I527" i="108" a="1"/>
  <c r="I527" i="108" s="1"/>
  <c r="M502" i="108" a="1"/>
  <c r="M502" i="108" s="1"/>
  <c r="O527" i="108" a="1"/>
  <c r="O527" i="108" s="1"/>
  <c r="O508" i="108" a="1"/>
  <c r="O508" i="108" s="1"/>
  <c r="L504" i="108" a="1"/>
  <c r="L504" i="108" s="1"/>
  <c r="O511" i="108" a="1"/>
  <c r="O511" i="108" s="1"/>
  <c r="P511" i="108" s="1"/>
  <c r="K519" i="108" a="1"/>
  <c r="K519" i="108" s="1"/>
  <c r="O502" i="108" a="1"/>
  <c r="O502" i="108" s="1"/>
  <c r="K527" i="108" a="1"/>
  <c r="K527" i="108" s="1"/>
  <c r="L508" i="108" a="1"/>
  <c r="L508" i="108" s="1"/>
  <c r="H509" i="108" a="1"/>
  <c r="H509" i="108" s="1"/>
  <c r="R9" i="108"/>
  <c r="R15" i="108"/>
  <c r="R21" i="108"/>
  <c r="R27" i="108"/>
  <c r="R33" i="108"/>
  <c r="R39" i="108"/>
  <c r="R52" i="108"/>
  <c r="R64" i="108"/>
  <c r="R70" i="108"/>
  <c r="K504" i="108" a="1"/>
  <c r="K504" i="108" s="1"/>
  <c r="I525" i="108" a="1"/>
  <c r="I525" i="108" s="1"/>
  <c r="I526" i="108" a="1"/>
  <c r="I526" i="108" s="1"/>
  <c r="K518" i="108" a="1"/>
  <c r="K518" i="108" s="1"/>
  <c r="M509" i="108" a="1"/>
  <c r="M509" i="108" s="1"/>
  <c r="O525" i="108" a="1"/>
  <c r="O525" i="108" s="1"/>
  <c r="H525" i="108" a="1"/>
  <c r="H525" i="108" s="1"/>
  <c r="N524" i="108" a="1"/>
  <c r="N524" i="108" s="1"/>
  <c r="E521" i="108"/>
  <c r="I508" i="108" a="1"/>
  <c r="I508" i="108" s="1"/>
  <c r="I526" i="112" a="1"/>
  <c r="I526" i="112" s="1"/>
  <c r="L510" i="112" a="1"/>
  <c r="L510" i="112" s="1"/>
  <c r="R36" i="112"/>
  <c r="N526" i="112" a="1"/>
  <c r="N526" i="112" s="1"/>
  <c r="J500" i="112" a="1"/>
  <c r="J500" i="112" s="1"/>
  <c r="M500" i="112" a="1"/>
  <c r="M500" i="112" s="1"/>
  <c r="E525" i="112"/>
  <c r="L525" i="112" s="1" a="1"/>
  <c r="L525" i="112" s="1"/>
  <c r="N507" i="112" a="1"/>
  <c r="N507" i="112" s="1"/>
  <c r="N509" i="112" a="1"/>
  <c r="N509" i="112" s="1"/>
  <c r="O500" i="112" a="1"/>
  <c r="O500" i="112" s="1"/>
  <c r="R28" i="112"/>
  <c r="H506" i="112" a="1"/>
  <c r="H506" i="112" s="1"/>
  <c r="E530" i="112"/>
  <c r="N530" i="112" s="1" a="1"/>
  <c r="N530" i="112" s="1"/>
  <c r="K507" i="112" a="1"/>
  <c r="K507" i="112" s="1"/>
  <c r="O506" i="112" a="1"/>
  <c r="O506" i="112" s="1"/>
  <c r="H500" i="112" a="1"/>
  <c r="H500" i="112" s="1"/>
  <c r="J523" i="112" a="1"/>
  <c r="J523" i="112" s="1"/>
  <c r="M507" i="112" a="1"/>
  <c r="M507" i="112" s="1"/>
  <c r="K500" i="112" a="1"/>
  <c r="K500" i="112" s="1"/>
  <c r="R17" i="112"/>
  <c r="R34" i="112"/>
  <c r="J509" i="112" a="1"/>
  <c r="J509" i="112" s="1"/>
  <c r="L526" i="112" a="1"/>
  <c r="L526" i="112" s="1"/>
  <c r="O510" i="112" a="1"/>
  <c r="O510" i="112" s="1"/>
  <c r="J511" i="112" a="1"/>
  <c r="J511" i="112" s="1"/>
  <c r="L507" i="112" a="1"/>
  <c r="L507" i="112" s="1"/>
  <c r="H521" i="112" a="1"/>
  <c r="H521" i="112" s="1"/>
  <c r="I523" i="112" a="1"/>
  <c r="I523" i="112" s="1"/>
  <c r="J507" i="112" a="1"/>
  <c r="J507" i="112" s="1"/>
  <c r="P507" i="112" s="1"/>
  <c r="E519" i="112"/>
  <c r="R6" i="112"/>
  <c r="L509" i="112" a="1"/>
  <c r="L509" i="112" s="1"/>
  <c r="H507" i="112" a="1"/>
  <c r="H507" i="112" s="1"/>
  <c r="L500" i="112" a="1"/>
  <c r="L500" i="112" s="1"/>
  <c r="I507" i="112" a="1"/>
  <c r="I507" i="112" s="1"/>
  <c r="I500" i="112" a="1"/>
  <c r="I500" i="112" s="1"/>
  <c r="K521" i="112" a="1"/>
  <c r="K521" i="112" s="1"/>
  <c r="M523" i="112" a="1"/>
  <c r="M523" i="112" s="1"/>
  <c r="I510" i="112" a="1"/>
  <c r="I510" i="112" s="1"/>
  <c r="R24" i="112"/>
  <c r="O509" i="112" a="1"/>
  <c r="O509" i="112" s="1"/>
  <c r="N525" i="112" a="1"/>
  <c r="N525" i="112" s="1"/>
  <c r="H525" i="112" a="1"/>
  <c r="H525" i="112" s="1"/>
  <c r="M505" i="112" a="1"/>
  <c r="M505" i="112" s="1"/>
  <c r="H508" i="112" a="1"/>
  <c r="H508" i="112" s="1"/>
  <c r="H528" i="112" a="1"/>
  <c r="H528" i="112" s="1"/>
  <c r="L499" i="112" a="1"/>
  <c r="L499" i="112" s="1"/>
  <c r="I503" i="112" a="1"/>
  <c r="I503" i="112" s="1"/>
  <c r="I508" i="112" a="1"/>
  <c r="I508" i="112" s="1"/>
  <c r="H511" i="112" a="1"/>
  <c r="H511" i="112" s="1"/>
  <c r="J528" i="112" a="1"/>
  <c r="J528" i="112" s="1"/>
  <c r="L521" i="112" a="1"/>
  <c r="L521" i="112" s="1"/>
  <c r="I518" i="112" a="1"/>
  <c r="I518" i="112" s="1"/>
  <c r="K526" i="112" a="1"/>
  <c r="K526" i="112" s="1"/>
  <c r="N523" i="112" a="1"/>
  <c r="N523" i="112" s="1"/>
  <c r="K525" i="112" a="1"/>
  <c r="K525" i="112" s="1"/>
  <c r="E527" i="112"/>
  <c r="M503" i="112" a="1"/>
  <c r="M503" i="112" s="1"/>
  <c r="K502" i="112" a="1"/>
  <c r="K502" i="112" s="1"/>
  <c r="P502" i="112" s="1"/>
  <c r="O501" i="112" a="1"/>
  <c r="O501" i="112" s="1"/>
  <c r="R12" i="112"/>
  <c r="N499" i="112" a="1"/>
  <c r="N499" i="112" s="1"/>
  <c r="K503" i="112" a="1"/>
  <c r="K503" i="112" s="1"/>
  <c r="I506" i="112" a="1"/>
  <c r="I506" i="112" s="1"/>
  <c r="K508" i="112" a="1"/>
  <c r="K508" i="112" s="1"/>
  <c r="I511" i="112" a="1"/>
  <c r="I511" i="112" s="1"/>
  <c r="K528" i="112" a="1"/>
  <c r="K528" i="112" s="1"/>
  <c r="H503" i="112" a="1"/>
  <c r="H503" i="112" s="1"/>
  <c r="I521" i="112" a="1"/>
  <c r="I521" i="112" s="1"/>
  <c r="M526" i="112" a="1"/>
  <c r="M526" i="112" s="1"/>
  <c r="K523" i="112" a="1"/>
  <c r="K523" i="112" s="1"/>
  <c r="M525" i="112" a="1"/>
  <c r="M525" i="112" s="1"/>
  <c r="M509" i="112" a="1"/>
  <c r="M509" i="112" s="1"/>
  <c r="J503" i="112" a="1"/>
  <c r="J503" i="112" s="1"/>
  <c r="H501" i="112" a="1"/>
  <c r="H501" i="112" s="1"/>
  <c r="R23" i="112"/>
  <c r="O499" i="112" a="1"/>
  <c r="O499" i="112" s="1"/>
  <c r="L503" i="112" a="1"/>
  <c r="L503" i="112" s="1"/>
  <c r="J506" i="112" a="1"/>
  <c r="J506" i="112" s="1"/>
  <c r="L508" i="112" a="1"/>
  <c r="L508" i="112" s="1"/>
  <c r="K511" i="112" a="1"/>
  <c r="K511" i="112" s="1"/>
  <c r="J508" i="112" a="1"/>
  <c r="J508" i="112" s="1"/>
  <c r="L528" i="112" a="1"/>
  <c r="L528" i="112" s="1"/>
  <c r="N528" i="112" a="1"/>
  <c r="N528" i="112" s="1"/>
  <c r="M521" i="112" a="1"/>
  <c r="M521" i="112" s="1"/>
  <c r="N518" i="112" a="1"/>
  <c r="N518" i="112" s="1"/>
  <c r="O526" i="112" a="1"/>
  <c r="O526" i="112" s="1"/>
  <c r="O523" i="112" a="1"/>
  <c r="O523" i="112" s="1"/>
  <c r="O525" i="112" a="1"/>
  <c r="O525" i="112" s="1"/>
  <c r="H509" i="112" a="1"/>
  <c r="H509" i="112" s="1"/>
  <c r="E522" i="112"/>
  <c r="N506" i="112" a="1"/>
  <c r="N506" i="112" s="1"/>
  <c r="K501" i="112" a="1"/>
  <c r="K501" i="112" s="1"/>
  <c r="L501" i="112" a="1"/>
  <c r="L501" i="112" s="1"/>
  <c r="N503" i="112" a="1"/>
  <c r="N503" i="112" s="1"/>
  <c r="M506" i="112" a="1"/>
  <c r="M506" i="112" s="1"/>
  <c r="N508" i="112" a="1"/>
  <c r="N508" i="112" s="1"/>
  <c r="N511" i="112" a="1"/>
  <c r="N511" i="112" s="1"/>
  <c r="I505" i="112" a="1"/>
  <c r="I505" i="112" s="1"/>
  <c r="M518" i="112" a="1"/>
  <c r="M518" i="112" s="1"/>
  <c r="M530" i="112" a="1"/>
  <c r="M530" i="112" s="1"/>
  <c r="J521" i="112" a="1"/>
  <c r="J521" i="112" s="1"/>
  <c r="H526" i="112" a="1"/>
  <c r="H526" i="112" s="1"/>
  <c r="J519" i="112" a="1"/>
  <c r="J519" i="112" s="1"/>
  <c r="H523" i="112" a="1"/>
  <c r="H523" i="112" s="1"/>
  <c r="M499" i="112" a="1"/>
  <c r="M499" i="112" s="1"/>
  <c r="K506" i="112" a="1"/>
  <c r="K506" i="112" s="1"/>
  <c r="I504" i="112" a="1"/>
  <c r="I504" i="112" s="1"/>
  <c r="P504" i="112" s="1"/>
  <c r="M501" i="112" a="1"/>
  <c r="M501" i="112" s="1"/>
  <c r="O508" i="112" a="1"/>
  <c r="O508" i="112" s="1"/>
  <c r="K518" i="112" a="1"/>
  <c r="K518" i="112" s="1"/>
  <c r="L505" i="112" a="1"/>
  <c r="L505" i="112" s="1"/>
  <c r="M528" i="112" a="1"/>
  <c r="M528" i="112" s="1"/>
  <c r="H518" i="112" a="1"/>
  <c r="H518" i="112" s="1"/>
  <c r="N505" i="112" a="1"/>
  <c r="N505" i="112" s="1"/>
  <c r="L518" i="112" a="1"/>
  <c r="L518" i="112" s="1"/>
  <c r="I525" i="112" a="1"/>
  <c r="I525" i="112" s="1"/>
  <c r="E524" i="112"/>
  <c r="N519" i="112" a="1"/>
  <c r="N519" i="112" s="1"/>
  <c r="J499" i="112" a="1"/>
  <c r="J499" i="112" s="1"/>
  <c r="I501" i="112" a="1"/>
  <c r="I501" i="112" s="1"/>
  <c r="O528" i="112" a="1"/>
  <c r="O528" i="112" s="1"/>
  <c r="O518" i="112" a="1"/>
  <c r="O518" i="112" s="1"/>
  <c r="J525" i="112" a="1"/>
  <c r="J525" i="112" s="1"/>
  <c r="O505" i="112" a="1"/>
  <c r="O505" i="112" s="1"/>
  <c r="E520" i="112"/>
  <c r="R9" i="112"/>
  <c r="H505" i="112" a="1"/>
  <c r="H505" i="112" s="1"/>
  <c r="K505" i="112" a="1"/>
  <c r="K505" i="112" s="1"/>
  <c r="R15" i="112"/>
  <c r="O527" i="120" a="1"/>
  <c r="O527" i="120" s="1"/>
  <c r="M527" i="120" a="1"/>
  <c r="M527" i="120" s="1"/>
  <c r="N527" i="120" a="1"/>
  <c r="N527" i="120" s="1"/>
  <c r="L527" i="120" a="1"/>
  <c r="L527" i="120" s="1"/>
  <c r="J527" i="120" a="1"/>
  <c r="J527" i="120" s="1"/>
  <c r="H527" i="120" a="1"/>
  <c r="H527" i="120" s="1"/>
  <c r="K527" i="120" a="1"/>
  <c r="K527" i="120" s="1"/>
  <c r="I527" i="120" a="1"/>
  <c r="I527" i="120" s="1"/>
  <c r="H506" i="120" a="1"/>
  <c r="H506" i="120" s="1"/>
  <c r="N505" i="120" a="1"/>
  <c r="N505" i="120" s="1"/>
  <c r="H500" i="120" a="1"/>
  <c r="H500" i="120" s="1"/>
  <c r="M506" i="120" a="1"/>
  <c r="M506" i="120" s="1"/>
  <c r="K500" i="120" a="1"/>
  <c r="K500" i="120" s="1"/>
  <c r="J506" i="120" a="1"/>
  <c r="J506" i="120" s="1"/>
  <c r="E528" i="120"/>
  <c r="L510" i="120" a="1"/>
  <c r="L510" i="120" s="1"/>
  <c r="L500" i="120" a="1"/>
  <c r="L500" i="120" s="1"/>
  <c r="L506" i="120" a="1"/>
  <c r="L506" i="120" s="1"/>
  <c r="K518" i="120" a="1"/>
  <c r="K518" i="120" s="1"/>
  <c r="M505" i="120" a="1"/>
  <c r="M505" i="120" s="1"/>
  <c r="L505" i="120" a="1"/>
  <c r="L505" i="120" s="1"/>
  <c r="I509" i="120" a="1"/>
  <c r="I509" i="120" s="1"/>
  <c r="H510" i="120" a="1"/>
  <c r="H510" i="120" s="1"/>
  <c r="N499" i="120" a="1"/>
  <c r="N499" i="120" s="1"/>
  <c r="O500" i="120" a="1"/>
  <c r="O500" i="120" s="1"/>
  <c r="N506" i="120" a="1"/>
  <c r="N506" i="120" s="1"/>
  <c r="N518" i="120" a="1"/>
  <c r="N518" i="120" s="1"/>
  <c r="R24" i="120"/>
  <c r="E525" i="120"/>
  <c r="K525" i="120" s="1" a="1"/>
  <c r="K525" i="120" s="1"/>
  <c r="R25" i="120"/>
  <c r="I506" i="120" a="1"/>
  <c r="I506" i="120" s="1"/>
  <c r="I505" i="120" a="1"/>
  <c r="I505" i="120" s="1"/>
  <c r="J499" i="120" a="1"/>
  <c r="J499" i="120" s="1"/>
  <c r="O518" i="120" a="1"/>
  <c r="O518" i="120" s="1"/>
  <c r="J505" i="120" a="1"/>
  <c r="J505" i="120" s="1"/>
  <c r="K509" i="120" a="1"/>
  <c r="K509" i="120" s="1"/>
  <c r="J509" i="120" a="1"/>
  <c r="J509" i="120" s="1"/>
  <c r="L499" i="120" a="1"/>
  <c r="L499" i="120" s="1"/>
  <c r="R5" i="120"/>
  <c r="R11" i="120"/>
  <c r="R16" i="120"/>
  <c r="R27" i="120"/>
  <c r="R33" i="120"/>
  <c r="O506" i="120" a="1"/>
  <c r="O506" i="120" s="1"/>
  <c r="L511" i="120" a="1"/>
  <c r="L511" i="120" s="1"/>
  <c r="I500" i="120" a="1"/>
  <c r="I500" i="120" s="1"/>
  <c r="O509" i="120" a="1"/>
  <c r="O509" i="120" s="1"/>
  <c r="I499" i="120" a="1"/>
  <c r="I499" i="120" s="1"/>
  <c r="M499" i="120" a="1"/>
  <c r="M499" i="120" s="1"/>
  <c r="R6" i="120"/>
  <c r="R12" i="120"/>
  <c r="R28" i="120"/>
  <c r="I518" i="120" a="1"/>
  <c r="I518" i="120" s="1"/>
  <c r="M518" i="120" a="1"/>
  <c r="M518" i="120" s="1"/>
  <c r="H518" i="120" a="1"/>
  <c r="H518" i="120" s="1"/>
  <c r="L509" i="120" a="1"/>
  <c r="L509" i="120" s="1"/>
  <c r="E524" i="120"/>
  <c r="H524" i="120" s="1" a="1"/>
  <c r="H524" i="120" s="1"/>
  <c r="M509" i="120" a="1"/>
  <c r="M509" i="120" s="1"/>
  <c r="O499" i="120" a="1"/>
  <c r="O499" i="120" s="1"/>
  <c r="H509" i="120" a="1"/>
  <c r="H509" i="120" s="1"/>
  <c r="K505" i="120" a="1"/>
  <c r="K505" i="120" s="1"/>
  <c r="R7" i="120"/>
  <c r="K510" i="120" a="1"/>
  <c r="K510" i="120" s="1"/>
  <c r="O510" i="120" a="1"/>
  <c r="O510" i="120" s="1"/>
  <c r="I504" i="120" a="1"/>
  <c r="I504" i="120" s="1"/>
  <c r="N520" i="120" a="1"/>
  <c r="N520" i="120" s="1"/>
  <c r="K503" i="120" a="1"/>
  <c r="K503" i="120" s="1"/>
  <c r="M503" i="120" a="1"/>
  <c r="M503" i="120" s="1"/>
  <c r="H501" i="120" a="1"/>
  <c r="H501" i="120" s="1"/>
  <c r="H502" i="120" a="1"/>
  <c r="H502" i="120" s="1"/>
  <c r="K504" i="120" a="1"/>
  <c r="K504" i="120" s="1"/>
  <c r="O520" i="120" a="1"/>
  <c r="O520" i="120" s="1"/>
  <c r="I510" i="120" a="1"/>
  <c r="I510" i="120" s="1"/>
  <c r="N503" i="120" a="1"/>
  <c r="N503" i="120" s="1"/>
  <c r="J520" i="120" a="1"/>
  <c r="J520" i="120" s="1"/>
  <c r="E529" i="120"/>
  <c r="M510" i="120" a="1"/>
  <c r="M510" i="120" s="1"/>
  <c r="H511" i="120" a="1"/>
  <c r="H511" i="120" s="1"/>
  <c r="L520" i="120" a="1"/>
  <c r="L520" i="120" s="1"/>
  <c r="L521" i="120" a="1"/>
  <c r="L521" i="120" s="1"/>
  <c r="J503" i="120" a="1"/>
  <c r="J503" i="120" s="1"/>
  <c r="K501" i="120" a="1"/>
  <c r="K501" i="120" s="1"/>
  <c r="R23" i="120"/>
  <c r="I502" i="120" a="1"/>
  <c r="I502" i="120" s="1"/>
  <c r="L504" i="120" a="1"/>
  <c r="L504" i="120" s="1"/>
  <c r="M502" i="120" a="1"/>
  <c r="M502" i="120" s="1"/>
  <c r="M504" i="120" a="1"/>
  <c r="M504" i="120" s="1"/>
  <c r="I501" i="120" a="1"/>
  <c r="I501" i="120" s="1"/>
  <c r="K502" i="120" a="1"/>
  <c r="K502" i="120" s="1"/>
  <c r="O504" i="120" a="1"/>
  <c r="O504" i="120" s="1"/>
  <c r="I521" i="120" a="1"/>
  <c r="I521" i="120" s="1"/>
  <c r="J502" i="120" a="1"/>
  <c r="J502" i="120" s="1"/>
  <c r="E522" i="120"/>
  <c r="J504" i="120" a="1"/>
  <c r="J504" i="120" s="1"/>
  <c r="J501" i="120" a="1"/>
  <c r="J501" i="120" s="1"/>
  <c r="N501" i="120" a="1"/>
  <c r="N501" i="120" s="1"/>
  <c r="R18" i="120"/>
  <c r="R29" i="120"/>
  <c r="L502" i="120" a="1"/>
  <c r="L502" i="120" s="1"/>
  <c r="E523" i="120"/>
  <c r="L501" i="120" a="1"/>
  <c r="L501" i="120" s="1"/>
  <c r="R19" i="120"/>
  <c r="R30" i="120"/>
  <c r="N502" i="120" a="1"/>
  <c r="N502" i="120" s="1"/>
  <c r="I503" i="120" a="1"/>
  <c r="I503" i="120" s="1"/>
  <c r="H520" i="120" a="1"/>
  <c r="H520" i="120" s="1"/>
  <c r="I528" i="120" a="1"/>
  <c r="I528" i="120" s="1"/>
  <c r="E530" i="120"/>
  <c r="R14" i="120"/>
  <c r="K519" i="131" a="1"/>
  <c r="K519" i="131" s="1"/>
  <c r="L519" i="131" a="1"/>
  <c r="L519" i="131" s="1"/>
  <c r="N519" i="131" a="1"/>
  <c r="N519" i="131" s="1"/>
  <c r="J519" i="131" a="1"/>
  <c r="J519" i="131" s="1"/>
  <c r="M519" i="131" a="1"/>
  <c r="M519" i="131" s="1"/>
  <c r="I519" i="131" a="1"/>
  <c r="I519" i="131" s="1"/>
  <c r="H519" i="131" a="1"/>
  <c r="H519" i="131" s="1"/>
  <c r="I520" i="131" a="1"/>
  <c r="I520" i="131" s="1"/>
  <c r="M520" i="131" a="1"/>
  <c r="M520" i="131" s="1"/>
  <c r="H520" i="131" a="1"/>
  <c r="H520" i="131" s="1"/>
  <c r="N520" i="131" a="1"/>
  <c r="N520" i="131" s="1"/>
  <c r="L520" i="131" a="1"/>
  <c r="L520" i="131" s="1"/>
  <c r="K520" i="131" a="1"/>
  <c r="K520" i="131" s="1"/>
  <c r="J520" i="131" a="1"/>
  <c r="J520" i="131" s="1"/>
  <c r="I527" i="131" a="1"/>
  <c r="I527" i="131" s="1"/>
  <c r="N527" i="131" a="1"/>
  <c r="N527" i="131" s="1"/>
  <c r="K527" i="131" a="1"/>
  <c r="K527" i="131" s="1"/>
  <c r="L527" i="131" a="1"/>
  <c r="L527" i="131" s="1"/>
  <c r="M527" i="131" a="1"/>
  <c r="M527" i="131" s="1"/>
  <c r="J527" i="131" a="1"/>
  <c r="J527" i="131" s="1"/>
  <c r="H527" i="131" a="1"/>
  <c r="H527" i="131" s="1"/>
  <c r="L524" i="131" a="1"/>
  <c r="L524" i="131" s="1"/>
  <c r="N524" i="131" a="1"/>
  <c r="N524" i="131" s="1"/>
  <c r="M524" i="131" a="1"/>
  <c r="M524" i="131" s="1"/>
  <c r="K524" i="131" a="1"/>
  <c r="K524" i="131" s="1"/>
  <c r="H524" i="131" a="1"/>
  <c r="H524" i="131" s="1"/>
  <c r="I524" i="131" a="1"/>
  <c r="I524" i="131" s="1"/>
  <c r="J524" i="131" a="1"/>
  <c r="J524" i="131" s="1"/>
  <c r="H505" i="131" a="1"/>
  <c r="H505" i="131" s="1"/>
  <c r="M526" i="131" a="1"/>
  <c r="M526" i="131" s="1"/>
  <c r="K500" i="131" a="1"/>
  <c r="K500" i="131" s="1"/>
  <c r="H504" i="131" a="1"/>
  <c r="H504" i="131" s="1"/>
  <c r="K503" i="131" a="1"/>
  <c r="K503" i="131" s="1"/>
  <c r="N505" i="131" a="1"/>
  <c r="N505" i="131" s="1"/>
  <c r="I508" i="131" a="1"/>
  <c r="I508" i="131" s="1"/>
  <c r="K510" i="131" a="1"/>
  <c r="K510" i="131" s="1"/>
  <c r="N521" i="131" a="1"/>
  <c r="N521" i="131" s="1"/>
  <c r="L511" i="131" a="1"/>
  <c r="L511" i="131" s="1"/>
  <c r="L503" i="131" a="1"/>
  <c r="L503" i="131" s="1"/>
  <c r="E529" i="131"/>
  <c r="N528" i="131" a="1"/>
  <c r="N528" i="131" s="1"/>
  <c r="L518" i="131" a="1"/>
  <c r="L518" i="131" s="1"/>
  <c r="I501" i="131" a="1"/>
  <c r="I501" i="131" s="1"/>
  <c r="M503" i="131" a="1"/>
  <c r="M503" i="131" s="1"/>
  <c r="K508" i="131" a="1"/>
  <c r="K508" i="131" s="1"/>
  <c r="M510" i="131" a="1"/>
  <c r="M510" i="131" s="1"/>
  <c r="I500" i="131" a="1"/>
  <c r="I500" i="131" s="1"/>
  <c r="I505" i="131" a="1"/>
  <c r="I505" i="131" s="1"/>
  <c r="J500" i="131" a="1"/>
  <c r="J500" i="131" s="1"/>
  <c r="K528" i="131" a="1"/>
  <c r="K528" i="131" s="1"/>
  <c r="N500" i="131" a="1"/>
  <c r="N500" i="131" s="1"/>
  <c r="I503" i="131" a="1"/>
  <c r="I503" i="131" s="1"/>
  <c r="M505" i="131" a="1"/>
  <c r="M505" i="131" s="1"/>
  <c r="H508" i="131" a="1"/>
  <c r="H508" i="131" s="1"/>
  <c r="H500" i="131" a="1"/>
  <c r="H500" i="131" s="1"/>
  <c r="M528" i="131" a="1"/>
  <c r="M528" i="131" s="1"/>
  <c r="J511" i="131" a="1"/>
  <c r="J511" i="131" s="1"/>
  <c r="J503" i="131" a="1"/>
  <c r="J503" i="131" s="1"/>
  <c r="J530" i="131" a="1"/>
  <c r="J530" i="131" s="1"/>
  <c r="H518" i="131" a="1"/>
  <c r="H518" i="131" s="1"/>
  <c r="K501" i="131" a="1"/>
  <c r="K501" i="131" s="1"/>
  <c r="N503" i="131" a="1"/>
  <c r="N503" i="131" s="1"/>
  <c r="M508" i="131" a="1"/>
  <c r="M508" i="131" s="1"/>
  <c r="N510" i="131" a="1"/>
  <c r="N510" i="131" s="1"/>
  <c r="L500" i="131" a="1"/>
  <c r="L500" i="131" s="1"/>
  <c r="N526" i="131" a="1"/>
  <c r="N526" i="131" s="1"/>
  <c r="I528" i="131" a="1"/>
  <c r="I528" i="131" s="1"/>
  <c r="M500" i="131" a="1"/>
  <c r="M500" i="131" s="1"/>
  <c r="I510" i="131" a="1"/>
  <c r="I510" i="131" s="1"/>
  <c r="J521" i="131" a="1"/>
  <c r="J521" i="131" s="1"/>
  <c r="I530" i="131" a="1"/>
  <c r="I530" i="131" s="1"/>
  <c r="L528" i="131" a="1"/>
  <c r="L528" i="131" s="1"/>
  <c r="N508" i="131" a="1"/>
  <c r="N508" i="131" s="1"/>
  <c r="L510" i="131" a="1"/>
  <c r="L510" i="131" s="1"/>
  <c r="K530" i="131" a="1"/>
  <c r="K530" i="131" s="1"/>
  <c r="K518" i="131" a="1"/>
  <c r="K518" i="131" s="1"/>
  <c r="H528" i="131" a="1"/>
  <c r="H528" i="131" s="1"/>
  <c r="L530" i="131" a="1"/>
  <c r="L530" i="131" s="1"/>
  <c r="N501" i="131" a="1"/>
  <c r="N501" i="131" s="1"/>
  <c r="I504" i="131" a="1"/>
  <c r="I504" i="131" s="1"/>
  <c r="I511" i="131" a="1"/>
  <c r="I511" i="131" s="1"/>
  <c r="J510" i="131" a="1"/>
  <c r="J510" i="131" s="1"/>
  <c r="M530" i="131" a="1"/>
  <c r="M530" i="131" s="1"/>
  <c r="M518" i="131" a="1"/>
  <c r="M518" i="131" s="1"/>
  <c r="J526" i="131" a="1"/>
  <c r="J526" i="131" s="1"/>
  <c r="H530" i="131" a="1"/>
  <c r="H530" i="131" s="1"/>
  <c r="Q20" i="131"/>
  <c r="M499" i="131" a="1"/>
  <c r="M499" i="131" s="1"/>
  <c r="K504" i="131" a="1"/>
  <c r="K504" i="131" s="1"/>
  <c r="I509" i="131" a="1"/>
  <c r="I509" i="131" s="1"/>
  <c r="K511" i="131" a="1"/>
  <c r="K511" i="131" s="1"/>
  <c r="E522" i="131"/>
  <c r="K526" i="131" a="1"/>
  <c r="K526" i="131" s="1"/>
  <c r="K505" i="131" a="1"/>
  <c r="K505" i="131" s="1"/>
  <c r="E523" i="131"/>
  <c r="Q9" i="131"/>
  <c r="S24" i="145"/>
  <c r="F517" i="145"/>
  <c r="M499" i="145" a="1"/>
  <c r="M499" i="145" s="1"/>
  <c r="O501" i="145" a="1"/>
  <c r="O501" i="145" s="1"/>
  <c r="F523" i="145"/>
  <c r="N505" i="145" a="1"/>
  <c r="N505" i="145" s="1"/>
  <c r="P509" i="145" a="1"/>
  <c r="P509" i="145" s="1"/>
  <c r="O505" i="145" a="1"/>
  <c r="O505" i="145" s="1"/>
  <c r="I498" i="145" a="1"/>
  <c r="I498" i="145" s="1"/>
  <c r="I500" i="145" a="1"/>
  <c r="I500" i="145" s="1"/>
  <c r="I504" i="145" a="1"/>
  <c r="I504" i="145" s="1"/>
  <c r="J500" i="145" a="1"/>
  <c r="J500" i="145" s="1"/>
  <c r="O506" i="145" a="1"/>
  <c r="O506" i="145" s="1"/>
  <c r="J504" i="145" a="1"/>
  <c r="J504" i="145" s="1"/>
  <c r="K504" i="145" a="1"/>
  <c r="K504" i="145" s="1"/>
  <c r="F524" i="145"/>
  <c r="L498" i="145" a="1"/>
  <c r="L498" i="145" s="1"/>
  <c r="I503" i="145" a="1"/>
  <c r="I503" i="145" s="1"/>
  <c r="S22" i="145"/>
  <c r="N498" i="145" a="1"/>
  <c r="N498" i="145" s="1"/>
  <c r="I501" i="145" a="1"/>
  <c r="I501" i="145" s="1"/>
  <c r="J503" i="145" a="1"/>
  <c r="J503" i="145" s="1"/>
  <c r="M504" i="145" a="1"/>
  <c r="M504" i="145" s="1"/>
  <c r="O498" i="145" a="1"/>
  <c r="O498" i="145" s="1"/>
  <c r="J501" i="145" a="1"/>
  <c r="J501" i="145" s="1"/>
  <c r="K503" i="145" a="1"/>
  <c r="K503" i="145" s="1"/>
  <c r="N504" i="145" a="1"/>
  <c r="N504" i="145" s="1"/>
  <c r="J498" i="145" a="1"/>
  <c r="J498" i="145" s="1"/>
  <c r="N500" i="145" a="1"/>
  <c r="N500" i="145" s="1"/>
  <c r="L504" i="145" a="1"/>
  <c r="L504" i="145" s="1"/>
  <c r="P498" i="145" a="1"/>
  <c r="P498" i="145" s="1"/>
  <c r="K501" i="145" a="1"/>
  <c r="K501" i="145" s="1"/>
  <c r="N503" i="145" a="1"/>
  <c r="N503" i="145" s="1"/>
  <c r="O504" i="145" a="1"/>
  <c r="O504" i="145" s="1"/>
  <c r="K498" i="145" a="1"/>
  <c r="K498" i="145" s="1"/>
  <c r="L501" i="145" a="1"/>
  <c r="L501" i="145" s="1"/>
  <c r="O503" i="145" a="1"/>
  <c r="O503" i="145" s="1"/>
  <c r="L509" i="145" a="1"/>
  <c r="L509" i="145" s="1"/>
  <c r="S20" i="145"/>
  <c r="S16" i="145"/>
  <c r="S17" i="145"/>
  <c r="R33" i="164"/>
  <c r="R12" i="164"/>
  <c r="Q31" i="135"/>
  <c r="Q29" i="135"/>
  <c r="Q33" i="135"/>
  <c r="Q30" i="135"/>
  <c r="Q26" i="135"/>
  <c r="H507" i="135" a="1"/>
  <c r="H507" i="135" s="1"/>
  <c r="L507" i="135" a="1"/>
  <c r="L507" i="135" s="1"/>
  <c r="J507" i="135" a="1"/>
  <c r="J507" i="135" s="1"/>
  <c r="Q32" i="135"/>
  <c r="Q27" i="135"/>
  <c r="Q25" i="135"/>
  <c r="Q34" i="135"/>
  <c r="K488" i="135" a="1"/>
  <c r="K488" i="135" s="1"/>
  <c r="Q8" i="135"/>
  <c r="Q28" i="135"/>
  <c r="I488" i="135" a="1"/>
  <c r="I488" i="135" s="1"/>
  <c r="M496" i="135" a="1"/>
  <c r="M496" i="135" s="1"/>
  <c r="K496" i="135" a="1"/>
  <c r="K496" i="135" s="1"/>
  <c r="I496" i="135" a="1"/>
  <c r="I496" i="135" s="1"/>
  <c r="Q36" i="135"/>
  <c r="L488" i="135" a="1"/>
  <c r="L488" i="135" s="1"/>
  <c r="E519" i="135"/>
  <c r="M519" i="135" s="1" a="1"/>
  <c r="M519" i="135" s="1"/>
  <c r="I513" i="135" a="1"/>
  <c r="I513" i="135" s="1"/>
  <c r="I490" i="135" a="1"/>
  <c r="I490" i="135" s="1"/>
  <c r="M488" i="135" a="1"/>
  <c r="M488" i="135" s="1"/>
  <c r="Q24" i="135"/>
  <c r="L500" i="135" a="1"/>
  <c r="L500" i="135" s="1"/>
  <c r="M513" i="135" a="1"/>
  <c r="M513" i="135" s="1"/>
  <c r="N513" i="135" a="1"/>
  <c r="N513" i="135" s="1"/>
  <c r="K507" i="135" a="1"/>
  <c r="K507" i="135" s="1"/>
  <c r="M507" i="135" a="1"/>
  <c r="M507" i="135" s="1"/>
  <c r="K500" i="135" a="1"/>
  <c r="K500" i="135" s="1"/>
  <c r="I494" i="135" a="1"/>
  <c r="I494" i="135" s="1"/>
  <c r="M500" i="135" a="1"/>
  <c r="M500" i="135" s="1"/>
  <c r="L494" i="135" a="1"/>
  <c r="L494" i="135" s="1"/>
  <c r="N507" i="135" a="1"/>
  <c r="N507" i="135" s="1"/>
  <c r="I500" i="135" a="1"/>
  <c r="I500" i="135" s="1"/>
  <c r="N492" i="135" a="1"/>
  <c r="N492" i="135" s="1"/>
  <c r="K513" i="135" a="1"/>
  <c r="K513" i="135" s="1"/>
  <c r="Q20" i="135"/>
  <c r="I507" i="135" a="1"/>
  <c r="I507" i="135" s="1"/>
  <c r="N500" i="135" a="1"/>
  <c r="N500" i="135" s="1"/>
  <c r="K494" i="135" a="1"/>
  <c r="K494" i="135" s="1"/>
  <c r="N498" i="135" a="1"/>
  <c r="N498" i="135" s="1"/>
  <c r="M492" i="135" a="1"/>
  <c r="M492" i="135" s="1"/>
  <c r="L496" i="135" a="1"/>
  <c r="L496" i="135" s="1"/>
  <c r="L492" i="135" a="1"/>
  <c r="L492" i="135" s="1"/>
  <c r="K492" i="135" a="1"/>
  <c r="K492" i="135" s="1"/>
  <c r="J513" i="135" a="1"/>
  <c r="J513" i="135" s="1"/>
  <c r="I492" i="135" a="1"/>
  <c r="I492" i="135" s="1"/>
  <c r="H513" i="135" a="1"/>
  <c r="H513" i="135" s="1"/>
  <c r="I498" i="135" a="1"/>
  <c r="I498" i="135" s="1"/>
  <c r="N490" i="135" a="1"/>
  <c r="N490" i="135" s="1"/>
  <c r="L490" i="135" a="1"/>
  <c r="L490" i="135" s="1"/>
  <c r="L498" i="135" a="1"/>
  <c r="L498" i="135" s="1"/>
  <c r="K497" i="135" a="1"/>
  <c r="K497" i="135" s="1"/>
  <c r="M490" i="135" a="1"/>
  <c r="M490" i="135" s="1"/>
  <c r="N514" i="135" a="1"/>
  <c r="N514" i="135" s="1"/>
  <c r="I514" i="135" a="1"/>
  <c r="I514" i="135" s="1"/>
  <c r="L514" i="135" a="1"/>
  <c r="L514" i="135" s="1"/>
  <c r="M514" i="135" a="1"/>
  <c r="M514" i="135" s="1"/>
  <c r="J514" i="135" a="1"/>
  <c r="J514" i="135" s="1"/>
  <c r="H514" i="135" a="1"/>
  <c r="H514" i="135" s="1"/>
  <c r="K514" i="135" a="1"/>
  <c r="K514" i="135" s="1"/>
  <c r="I515" i="135" a="1"/>
  <c r="I515" i="135" s="1"/>
  <c r="J515" i="135" a="1"/>
  <c r="J515" i="135" s="1"/>
  <c r="L515" i="135" a="1"/>
  <c r="L515" i="135" s="1"/>
  <c r="K515" i="135" a="1"/>
  <c r="K515" i="135" s="1"/>
  <c r="N515" i="135" a="1"/>
  <c r="N515" i="135" s="1"/>
  <c r="H515" i="135" a="1"/>
  <c r="H515" i="135" s="1"/>
  <c r="M515" i="135" a="1"/>
  <c r="M515" i="135" s="1"/>
  <c r="N508" i="135" a="1"/>
  <c r="N508" i="135" s="1"/>
  <c r="I508" i="135" a="1"/>
  <c r="I508" i="135" s="1"/>
  <c r="L508" i="135" a="1"/>
  <c r="L508" i="135" s="1"/>
  <c r="J508" i="135" a="1"/>
  <c r="J508" i="135" s="1"/>
  <c r="H508" i="135" a="1"/>
  <c r="H508" i="135" s="1"/>
  <c r="M508" i="135" a="1"/>
  <c r="M508" i="135" s="1"/>
  <c r="K508" i="135" a="1"/>
  <c r="K508" i="135" s="1"/>
  <c r="J516" i="135" a="1"/>
  <c r="J516" i="135" s="1"/>
  <c r="H516" i="135" a="1"/>
  <c r="H516" i="135" s="1"/>
  <c r="I516" i="135" a="1"/>
  <c r="I516" i="135" s="1"/>
  <c r="K516" i="135" a="1"/>
  <c r="K516" i="135" s="1"/>
  <c r="M516" i="135" a="1"/>
  <c r="M516" i="135" s="1"/>
  <c r="N516" i="135" a="1"/>
  <c r="N516" i="135" s="1"/>
  <c r="L516" i="135" a="1"/>
  <c r="L516" i="135" s="1"/>
  <c r="H489" i="135" a="1"/>
  <c r="H489" i="135" s="1"/>
  <c r="H491" i="135" a="1"/>
  <c r="H491" i="135" s="1"/>
  <c r="H493" i="135" a="1"/>
  <c r="H493" i="135" s="1"/>
  <c r="H495" i="135" a="1"/>
  <c r="H495" i="135" s="1"/>
  <c r="H497" i="135" a="1"/>
  <c r="H497" i="135" s="1"/>
  <c r="H499" i="135" a="1"/>
  <c r="H499" i="135" s="1"/>
  <c r="I497" i="135" a="1"/>
  <c r="I497" i="135" s="1"/>
  <c r="K493" i="135" a="1"/>
  <c r="K493" i="135" s="1"/>
  <c r="I493" i="135" a="1"/>
  <c r="I493" i="135" s="1"/>
  <c r="N489" i="135" a="1"/>
  <c r="N489" i="135" s="1"/>
  <c r="Q16" i="135"/>
  <c r="J489" i="135" a="1"/>
  <c r="J489" i="135" s="1"/>
  <c r="J491" i="135" a="1"/>
  <c r="J491" i="135" s="1"/>
  <c r="J493" i="135" a="1"/>
  <c r="J493" i="135" s="1"/>
  <c r="J495" i="135" a="1"/>
  <c r="J495" i="135" s="1"/>
  <c r="J497" i="135" a="1"/>
  <c r="J497" i="135" s="1"/>
  <c r="J499" i="135" a="1"/>
  <c r="J499" i="135" s="1"/>
  <c r="E518" i="135"/>
  <c r="M499" i="135" a="1"/>
  <c r="M499" i="135" s="1"/>
  <c r="M489" i="135" a="1"/>
  <c r="M489" i="135" s="1"/>
  <c r="Q5" i="135"/>
  <c r="Q17" i="135"/>
  <c r="L489" i="135" a="1"/>
  <c r="L489" i="135" s="1"/>
  <c r="L491" i="135" a="1"/>
  <c r="L491" i="135" s="1"/>
  <c r="L493" i="135" a="1"/>
  <c r="L493" i="135" s="1"/>
  <c r="L495" i="135" a="1"/>
  <c r="L495" i="135" s="1"/>
  <c r="L497" i="135" a="1"/>
  <c r="L497" i="135" s="1"/>
  <c r="L499" i="135" a="1"/>
  <c r="L499" i="135" s="1"/>
  <c r="K489" i="135" a="1"/>
  <c r="K489" i="135" s="1"/>
  <c r="E510" i="135"/>
  <c r="K499" i="135" a="1"/>
  <c r="K499" i="135" s="1"/>
  <c r="I499" i="135" a="1"/>
  <c r="I499" i="135" s="1"/>
  <c r="N495" i="135" a="1"/>
  <c r="N495" i="135" s="1"/>
  <c r="I489" i="135" a="1"/>
  <c r="I489" i="135" s="1"/>
  <c r="Q12" i="135"/>
  <c r="Q18" i="135"/>
  <c r="N488" i="135" a="1"/>
  <c r="N488" i="135" s="1"/>
  <c r="E509" i="135"/>
  <c r="E511" i="135"/>
  <c r="N494" i="135" a="1"/>
  <c r="N494" i="135" s="1"/>
  <c r="N496" i="135" a="1"/>
  <c r="N496" i="135" s="1"/>
  <c r="E517" i="135"/>
  <c r="M493" i="135" a="1"/>
  <c r="M493" i="135" s="1"/>
  <c r="M495" i="135" a="1"/>
  <c r="M495" i="135" s="1"/>
  <c r="H488" i="135" a="1"/>
  <c r="H488" i="135" s="1"/>
  <c r="H490" i="135" a="1"/>
  <c r="H490" i="135" s="1"/>
  <c r="H492" i="135" a="1"/>
  <c r="H492" i="135" s="1"/>
  <c r="H494" i="135" a="1"/>
  <c r="H494" i="135" s="1"/>
  <c r="H496" i="135" a="1"/>
  <c r="H496" i="135" s="1"/>
  <c r="H498" i="135" a="1"/>
  <c r="H498" i="135" s="1"/>
  <c r="H500" i="135" a="1"/>
  <c r="H500" i="135" s="1"/>
  <c r="M491" i="135" a="1"/>
  <c r="M491" i="135" s="1"/>
  <c r="I495" i="135" a="1"/>
  <c r="I495" i="135" s="1"/>
  <c r="K491" i="135" a="1"/>
  <c r="K491" i="135" s="1"/>
  <c r="J488" i="135" a="1"/>
  <c r="J488" i="135" s="1"/>
  <c r="J490" i="135" a="1"/>
  <c r="J490" i="135" s="1"/>
  <c r="J492" i="135" a="1"/>
  <c r="J492" i="135" s="1"/>
  <c r="J494" i="135" a="1"/>
  <c r="J494" i="135" s="1"/>
  <c r="J496" i="135" a="1"/>
  <c r="J496" i="135" s="1"/>
  <c r="J498" i="135" a="1"/>
  <c r="J498" i="135" s="1"/>
  <c r="J500" i="135" a="1"/>
  <c r="J500" i="135" s="1"/>
  <c r="E512" i="135"/>
  <c r="I491" i="135" a="1"/>
  <c r="I491" i="135" s="1"/>
  <c r="K495" i="135" a="1"/>
  <c r="K495" i="135" s="1"/>
  <c r="N497" i="135" a="1"/>
  <c r="N497" i="135" s="1"/>
  <c r="M497" i="135" a="1"/>
  <c r="M497" i="135" s="1"/>
  <c r="Q9" i="135"/>
  <c r="Q15" i="135"/>
  <c r="S13" i="158"/>
  <c r="S11" i="158"/>
  <c r="S18" i="158"/>
  <c r="S19" i="158"/>
  <c r="S14" i="158"/>
  <c r="S9" i="158"/>
  <c r="S20" i="158"/>
  <c r="S15" i="158"/>
  <c r="S10" i="158"/>
  <c r="S5" i="158"/>
  <c r="S6" i="158"/>
  <c r="S22" i="158"/>
  <c r="S17" i="158"/>
  <c r="K527" i="158" a="1"/>
  <c r="K527" i="158" s="1"/>
  <c r="M518" i="158" a="1"/>
  <c r="M518" i="158" s="1"/>
  <c r="P525" i="158" a="1"/>
  <c r="P525" i="158" s="1"/>
  <c r="N503" i="158" a="1"/>
  <c r="N503" i="158" s="1"/>
  <c r="K518" i="158" a="1"/>
  <c r="K518" i="158" s="1"/>
  <c r="K516" i="158" a="1"/>
  <c r="K516" i="158" s="1"/>
  <c r="N516" i="158" a="1"/>
  <c r="N516" i="158" s="1"/>
  <c r="O496" i="158" a="1"/>
  <c r="O496" i="158" s="1"/>
  <c r="M496" i="158" a="1"/>
  <c r="M496" i="158" s="1"/>
  <c r="J527" i="158" a="1"/>
  <c r="J527" i="158" s="1"/>
  <c r="O504" i="158" a="1"/>
  <c r="O504" i="158" s="1"/>
  <c r="M504" i="158" a="1"/>
  <c r="M504" i="158" s="1"/>
  <c r="O527" i="158" a="1"/>
  <c r="O527" i="158" s="1"/>
  <c r="L503" i="158" a="1"/>
  <c r="L503" i="158" s="1"/>
  <c r="O518" i="158" a="1"/>
  <c r="O518" i="158" s="1"/>
  <c r="O516" i="158" a="1"/>
  <c r="O516" i="158" s="1"/>
  <c r="P516" i="158" a="1"/>
  <c r="P516" i="158" s="1"/>
  <c r="I496" i="158" a="1"/>
  <c r="I496" i="158" s="1"/>
  <c r="I502" i="158" a="1"/>
  <c r="I502" i="158" s="1"/>
  <c r="I525" i="158" a="1"/>
  <c r="I525" i="158" s="1"/>
  <c r="P527" i="158" a="1"/>
  <c r="P527" i="158" s="1"/>
  <c r="M502" i="158" a="1"/>
  <c r="M502" i="158" s="1"/>
  <c r="I504" i="158" a="1"/>
  <c r="I504" i="158" s="1"/>
  <c r="N527" i="158" a="1"/>
  <c r="N527" i="158" s="1"/>
  <c r="J503" i="158" a="1"/>
  <c r="J503" i="158" s="1"/>
  <c r="K501" i="158" a="1"/>
  <c r="K501" i="158" s="1"/>
  <c r="I501" i="158" a="1"/>
  <c r="I501" i="158" s="1"/>
  <c r="M501" i="158" a="1"/>
  <c r="M501" i="158" s="1"/>
  <c r="F522" i="158"/>
  <c r="K504" i="158" a="1"/>
  <c r="K504" i="158" s="1"/>
  <c r="I506" i="158" a="1"/>
  <c r="I506" i="158" s="1"/>
  <c r="S12" i="154"/>
  <c r="S18" i="154"/>
  <c r="S19" i="154"/>
  <c r="S9" i="154"/>
  <c r="S22" i="154"/>
  <c r="S23" i="154"/>
  <c r="S8" i="154"/>
  <c r="Q502" i="154"/>
  <c r="S26" i="154"/>
  <c r="I506" i="154" a="1"/>
  <c r="I506" i="154" s="1"/>
  <c r="L506" i="154" a="1"/>
  <c r="L506" i="154" s="1"/>
  <c r="M506" i="154" a="1"/>
  <c r="M506" i="154" s="1"/>
  <c r="P506" i="154" a="1"/>
  <c r="P506" i="154" s="1"/>
  <c r="O506" i="154" a="1"/>
  <c r="O506" i="154" s="1"/>
  <c r="J506" i="154" a="1"/>
  <c r="J506" i="154" s="1"/>
  <c r="F525" i="154"/>
  <c r="I529" i="154" a="1"/>
  <c r="I529" i="154" s="1"/>
  <c r="L507" i="154" a="1"/>
  <c r="L507" i="154" s="1"/>
  <c r="N507" i="154" a="1"/>
  <c r="N507" i="154" s="1"/>
  <c r="O507" i="154" a="1"/>
  <c r="O507" i="154" s="1"/>
  <c r="F526" i="154"/>
  <c r="I507" i="154" a="1"/>
  <c r="I507" i="154" s="1"/>
  <c r="M519" i="154" a="1"/>
  <c r="M519" i="154" s="1"/>
  <c r="P519" i="154" a="1"/>
  <c r="P519" i="154" s="1"/>
  <c r="K519" i="154" a="1"/>
  <c r="K519" i="154" s="1"/>
  <c r="O510" i="154" a="1"/>
  <c r="O510" i="154" s="1"/>
  <c r="I510" i="154" a="1"/>
  <c r="I510" i="154" s="1"/>
  <c r="N510" i="154" a="1"/>
  <c r="N510" i="154" s="1"/>
  <c r="K510" i="154" a="1"/>
  <c r="K510" i="154" s="1"/>
  <c r="J510" i="154" a="1"/>
  <c r="J510" i="154" s="1"/>
  <c r="M510" i="154" a="1"/>
  <c r="M510" i="154" s="1"/>
  <c r="I499" i="154" a="1"/>
  <c r="I499" i="154" s="1"/>
  <c r="J499" i="154" a="1"/>
  <c r="J499" i="154" s="1"/>
  <c r="M499" i="154" a="1"/>
  <c r="M499" i="154" s="1"/>
  <c r="P499" i="154" a="1"/>
  <c r="P499" i="154" s="1"/>
  <c r="N499" i="154" a="1"/>
  <c r="N499" i="154" s="1"/>
  <c r="L499" i="154" a="1"/>
  <c r="L499" i="154" s="1"/>
  <c r="N529" i="154" a="1"/>
  <c r="N529" i="154" s="1"/>
  <c r="O499" i="154" a="1"/>
  <c r="O499" i="154" s="1"/>
  <c r="L510" i="154" a="1"/>
  <c r="L510" i="154" s="1"/>
  <c r="F518" i="154"/>
  <c r="N500" i="154" a="1"/>
  <c r="N500" i="154" s="1"/>
  <c r="O500" i="154" a="1"/>
  <c r="O500" i="154" s="1"/>
  <c r="L500" i="154" a="1"/>
  <c r="L500" i="154" s="1"/>
  <c r="J500" i="154" a="1"/>
  <c r="J500" i="154" s="1"/>
  <c r="P500" i="154" a="1"/>
  <c r="P500" i="154" s="1"/>
  <c r="K500" i="154" a="1"/>
  <c r="K500" i="154" s="1"/>
  <c r="P507" i="154" a="1"/>
  <c r="P507" i="154" s="1"/>
  <c r="J529" i="154" a="1"/>
  <c r="J529" i="154" s="1"/>
  <c r="N506" i="154" a="1"/>
  <c r="N506" i="154" s="1"/>
  <c r="M501" i="154" a="1"/>
  <c r="M501" i="154" s="1"/>
  <c r="L501" i="154" a="1"/>
  <c r="L501" i="154" s="1"/>
  <c r="O501" i="154" a="1"/>
  <c r="O501" i="154" s="1"/>
  <c r="F520" i="154"/>
  <c r="J501" i="154" a="1"/>
  <c r="J501" i="154" s="1"/>
  <c r="P501" i="154" a="1"/>
  <c r="P501" i="154" s="1"/>
  <c r="K529" i="154" a="1"/>
  <c r="K529" i="154" s="1"/>
  <c r="L529" i="154" a="1"/>
  <c r="L529" i="154" s="1"/>
  <c r="O529" i="154" a="1"/>
  <c r="O529" i="154" s="1"/>
  <c r="I519" i="154" a="1"/>
  <c r="I519" i="154" s="1"/>
  <c r="O519" i="154" a="1"/>
  <c r="O519" i="154" s="1"/>
  <c r="K523" i="154" a="1"/>
  <c r="K523" i="154" s="1"/>
  <c r="N523" i="154" a="1"/>
  <c r="N523" i="154" s="1"/>
  <c r="L523" i="154" a="1"/>
  <c r="L523" i="154" s="1"/>
  <c r="M523" i="154" a="1"/>
  <c r="M523" i="154" s="1"/>
  <c r="P510" i="154" a="1"/>
  <c r="P510" i="154" s="1"/>
  <c r="J524" i="154" a="1"/>
  <c r="J524" i="154" s="1"/>
  <c r="I524" i="154" a="1"/>
  <c r="I524" i="154" s="1"/>
  <c r="O527" i="154" a="1"/>
  <c r="O527" i="154" s="1"/>
  <c r="L527" i="154" a="1"/>
  <c r="L527" i="154" s="1"/>
  <c r="M505" i="154" a="1"/>
  <c r="M505" i="154" s="1"/>
  <c r="P505" i="154" a="1"/>
  <c r="P505" i="154" s="1"/>
  <c r="I508" i="154" a="1"/>
  <c r="I508" i="154" s="1"/>
  <c r="O508" i="154" a="1"/>
  <c r="O508" i="154" s="1"/>
  <c r="K508" i="154" a="1"/>
  <c r="K508" i="154" s="1"/>
  <c r="L509" i="154" a="1"/>
  <c r="L509" i="154" s="1"/>
  <c r="F528" i="154"/>
  <c r="N509" i="154" a="1"/>
  <c r="N509" i="154" s="1"/>
  <c r="J527" i="154" a="1"/>
  <c r="J527" i="154" s="1"/>
  <c r="M508" i="154" a="1"/>
  <c r="M508" i="154" s="1"/>
  <c r="S21" i="154"/>
  <c r="S508" i="154" s="1" a="1"/>
  <c r="S508" i="154" s="1"/>
  <c r="N12" i="153" s="1"/>
  <c r="N524" i="154" a="1"/>
  <c r="N524" i="154" s="1"/>
  <c r="S30" i="154"/>
  <c r="M509" i="154" a="1"/>
  <c r="M509" i="154" s="1"/>
  <c r="F530" i="154"/>
  <c r="S7" i="149"/>
  <c r="S14" i="149"/>
  <c r="S15" i="149"/>
  <c r="L525" i="149" a="1"/>
  <c r="L525" i="149" s="1"/>
  <c r="N525" i="149" a="1"/>
  <c r="N525" i="149" s="1"/>
  <c r="O525" i="149" a="1"/>
  <c r="O525" i="149" s="1"/>
  <c r="P525" i="149" a="1"/>
  <c r="P525" i="149" s="1"/>
  <c r="J525" i="149" a="1"/>
  <c r="J525" i="149" s="1"/>
  <c r="K525" i="149" a="1"/>
  <c r="K525" i="149" s="1"/>
  <c r="I525" i="149" a="1"/>
  <c r="I525" i="149" s="1"/>
  <c r="M525" i="149" a="1"/>
  <c r="M525" i="149" s="1"/>
  <c r="K529" i="149" a="1"/>
  <c r="K529" i="149" s="1"/>
  <c r="I529" i="149" a="1"/>
  <c r="I529" i="149" s="1"/>
  <c r="P529" i="149" a="1"/>
  <c r="P529" i="149" s="1"/>
  <c r="F520" i="149"/>
  <c r="O501" i="149" a="1"/>
  <c r="O501" i="149" s="1"/>
  <c r="L501" i="149" a="1"/>
  <c r="L501" i="149" s="1"/>
  <c r="I501" i="149" a="1"/>
  <c r="I501" i="149" s="1"/>
  <c r="J501" i="149" a="1"/>
  <c r="J501" i="149" s="1"/>
  <c r="J526" i="149" a="1"/>
  <c r="J526" i="149" s="1"/>
  <c r="I526" i="149" a="1"/>
  <c r="I526" i="149" s="1"/>
  <c r="K526" i="149" a="1"/>
  <c r="K526" i="149" s="1"/>
  <c r="O526" i="149" a="1"/>
  <c r="O526" i="149" s="1"/>
  <c r="M526" i="149" a="1"/>
  <c r="M526" i="149" s="1"/>
  <c r="Q504" i="149"/>
  <c r="F521" i="149"/>
  <c r="K502" i="149" a="1"/>
  <c r="K502" i="149" s="1"/>
  <c r="N502" i="149" a="1"/>
  <c r="N502" i="149" s="1"/>
  <c r="M502" i="149" a="1"/>
  <c r="M502" i="149" s="1"/>
  <c r="P502" i="149" a="1"/>
  <c r="P502" i="149" s="1"/>
  <c r="L502" i="149" a="1"/>
  <c r="L502" i="149" s="1"/>
  <c r="L510" i="149" a="1"/>
  <c r="L510" i="149" s="1"/>
  <c r="N510" i="149" a="1"/>
  <c r="N510" i="149" s="1"/>
  <c r="K510" i="149" a="1"/>
  <c r="K510" i="149" s="1"/>
  <c r="P510" i="149" a="1"/>
  <c r="P510" i="149" s="1"/>
  <c r="I510" i="149" a="1"/>
  <c r="I510" i="149" s="1"/>
  <c r="M528" i="149" a="1"/>
  <c r="M528" i="149" s="1"/>
  <c r="K528" i="149" a="1"/>
  <c r="K528" i="149" s="1"/>
  <c r="P528" i="149" a="1"/>
  <c r="P528" i="149" s="1"/>
  <c r="O528" i="149" a="1"/>
  <c r="O528" i="149" s="1"/>
  <c r="I528" i="149" a="1"/>
  <c r="I528" i="149" s="1"/>
  <c r="F530" i="149"/>
  <c r="L511" i="149" a="1"/>
  <c r="L511" i="149" s="1"/>
  <c r="O511" i="149" a="1"/>
  <c r="O511" i="149" s="1"/>
  <c r="J511" i="149" a="1"/>
  <c r="J511" i="149" s="1"/>
  <c r="P518" i="149" a="1"/>
  <c r="P518" i="149" s="1"/>
  <c r="M518" i="149" a="1"/>
  <c r="M518" i="149" s="1"/>
  <c r="N518" i="149" a="1"/>
  <c r="N518" i="149" s="1"/>
  <c r="L518" i="149" a="1"/>
  <c r="L518" i="149" s="1"/>
  <c r="K518" i="149" a="1"/>
  <c r="K518" i="149" s="1"/>
  <c r="J528" i="149" a="1"/>
  <c r="J528" i="149" s="1"/>
  <c r="O523" i="149" a="1"/>
  <c r="O523" i="149" s="1"/>
  <c r="N523" i="149" a="1"/>
  <c r="N523" i="149" s="1"/>
  <c r="M523" i="149" a="1"/>
  <c r="M523" i="149" s="1"/>
  <c r="J523" i="149" a="1"/>
  <c r="J523" i="149" s="1"/>
  <c r="L523" i="149" a="1"/>
  <c r="L523" i="149" s="1"/>
  <c r="K523" i="149" a="1"/>
  <c r="K523" i="149" s="1"/>
  <c r="L528" i="149" a="1"/>
  <c r="L528" i="149" s="1"/>
  <c r="I519" i="149" a="1"/>
  <c r="I519" i="149" s="1"/>
  <c r="O519" i="149" a="1"/>
  <c r="O519" i="149" s="1"/>
  <c r="J519" i="149" a="1"/>
  <c r="J519" i="149" s="1"/>
  <c r="L519" i="149" a="1"/>
  <c r="L519" i="149" s="1"/>
  <c r="N519" i="149" a="1"/>
  <c r="N519" i="149" s="1"/>
  <c r="N506" i="149" a="1"/>
  <c r="N506" i="149" s="1"/>
  <c r="M506" i="149" a="1"/>
  <c r="M506" i="149" s="1"/>
  <c r="O506" i="149" a="1"/>
  <c r="O506" i="149" s="1"/>
  <c r="P506" i="149" a="1"/>
  <c r="P506" i="149" s="1"/>
  <c r="L499" i="149" a="1"/>
  <c r="L499" i="149" s="1"/>
  <c r="J509" i="149" a="1"/>
  <c r="J509" i="149" s="1"/>
  <c r="J499" i="149" a="1"/>
  <c r="J499" i="149" s="1"/>
  <c r="I499" i="149" a="1"/>
  <c r="I499" i="149" s="1"/>
  <c r="I505" i="149" a="1"/>
  <c r="I505" i="149" s="1"/>
  <c r="F524" i="149"/>
  <c r="K505" i="149" a="1"/>
  <c r="K505" i="149" s="1"/>
  <c r="P522" i="149" a="1"/>
  <c r="P522" i="149" s="1"/>
  <c r="S509" i="149" a="1"/>
  <c r="S509" i="149" s="1"/>
  <c r="N13" i="148" s="1"/>
  <c r="K509" i="149" a="1"/>
  <c r="K509" i="149" s="1"/>
  <c r="M509" i="149" a="1"/>
  <c r="M509" i="149" s="1"/>
  <c r="K499" i="149" a="1"/>
  <c r="K499" i="149" s="1"/>
  <c r="Q508" i="149"/>
  <c r="S18" i="145"/>
  <c r="S13" i="145"/>
  <c r="S8" i="145"/>
  <c r="S25" i="145"/>
  <c r="S10" i="145"/>
  <c r="S5" i="145"/>
  <c r="S7" i="145"/>
  <c r="F527" i="145"/>
  <c r="J518" i="145" a="1"/>
  <c r="J518" i="145" s="1"/>
  <c r="P518" i="145" a="1"/>
  <c r="P518" i="145" s="1"/>
  <c r="M518" i="145" a="1"/>
  <c r="M518" i="145" s="1"/>
  <c r="O518" i="145" a="1"/>
  <c r="O518" i="145" s="1"/>
  <c r="L518" i="145" a="1"/>
  <c r="L518" i="145" s="1"/>
  <c r="I518" i="145" a="1"/>
  <c r="I518" i="145" s="1"/>
  <c r="N518" i="145" a="1"/>
  <c r="N518" i="145" s="1"/>
  <c r="K518" i="145" a="1"/>
  <c r="K518" i="145" s="1"/>
  <c r="L508" i="145" a="1"/>
  <c r="L508" i="145" s="1"/>
  <c r="N508" i="145" a="1"/>
  <c r="N508" i="145" s="1"/>
  <c r="M508" i="145" a="1"/>
  <c r="M508" i="145" s="1"/>
  <c r="K508" i="145" a="1"/>
  <c r="K508" i="145" s="1"/>
  <c r="I508" i="145" a="1"/>
  <c r="I508" i="145" s="1"/>
  <c r="J508" i="145" a="1"/>
  <c r="J508" i="145" s="1"/>
  <c r="O508" i="145" a="1"/>
  <c r="O508" i="145" s="1"/>
  <c r="I524" i="145" a="1"/>
  <c r="I524" i="145" s="1"/>
  <c r="L524" i="145" a="1"/>
  <c r="L524" i="145" s="1"/>
  <c r="O524" i="145" a="1"/>
  <c r="O524" i="145" s="1"/>
  <c r="N521" i="145" a="1"/>
  <c r="N521" i="145" s="1"/>
  <c r="L521" i="145" a="1"/>
  <c r="L521" i="145" s="1"/>
  <c r="O521" i="145" a="1"/>
  <c r="O521" i="145" s="1"/>
  <c r="K521" i="145" a="1"/>
  <c r="K521" i="145" s="1"/>
  <c r="M506" i="145" a="1"/>
  <c r="M506" i="145" s="1"/>
  <c r="F525" i="145"/>
  <c r="L506" i="145" a="1"/>
  <c r="L506" i="145" s="1"/>
  <c r="N524" i="145" a="1"/>
  <c r="N524" i="145" s="1"/>
  <c r="P502" i="145" a="1"/>
  <c r="P502" i="145" s="1"/>
  <c r="K502" i="145" a="1"/>
  <c r="K502" i="145" s="1"/>
  <c r="J502" i="145" a="1"/>
  <c r="J502" i="145" s="1"/>
  <c r="O502" i="145" a="1"/>
  <c r="O502" i="145" s="1"/>
  <c r="I502" i="145" a="1"/>
  <c r="I502" i="145" s="1"/>
  <c r="N506" i="145" a="1"/>
  <c r="N506" i="145" s="1"/>
  <c r="K520" i="145" a="1"/>
  <c r="K520" i="145" s="1"/>
  <c r="N520" i="145" a="1"/>
  <c r="N520" i="145" s="1"/>
  <c r="P505" i="145" a="1"/>
  <c r="P505" i="145" s="1"/>
  <c r="K505" i="145" a="1"/>
  <c r="K505" i="145" s="1"/>
  <c r="J505" i="145" a="1"/>
  <c r="J505" i="145" s="1"/>
  <c r="P507" i="145" a="1"/>
  <c r="P507" i="145" s="1"/>
  <c r="K507" i="145" a="1"/>
  <c r="K507" i="145" s="1"/>
  <c r="J507" i="145" a="1"/>
  <c r="J507" i="145" s="1"/>
  <c r="O507" i="145" a="1"/>
  <c r="O507" i="145" s="1"/>
  <c r="I507" i="145" a="1"/>
  <c r="I507" i="145" s="1"/>
  <c r="N507" i="145" a="1"/>
  <c r="N507" i="145" s="1"/>
  <c r="L497" i="145" a="1"/>
  <c r="L497" i="145" s="1"/>
  <c r="P497" i="145" a="1"/>
  <c r="P497" i="145" s="1"/>
  <c r="F516" i="145"/>
  <c r="K497" i="145" a="1"/>
  <c r="K497" i="145" s="1"/>
  <c r="O497" i="145" a="1"/>
  <c r="O497" i="145" s="1"/>
  <c r="N499" i="145" a="1"/>
  <c r="N499" i="145" s="1"/>
  <c r="O500" i="145" a="1"/>
  <c r="O500" i="145" s="1"/>
  <c r="M502" i="145" a="1"/>
  <c r="M502" i="145" s="1"/>
  <c r="I506" i="145" a="1"/>
  <c r="I506" i="145" s="1"/>
  <c r="J524" i="145" a="1"/>
  <c r="J524" i="145" s="1"/>
  <c r="I521" i="145" a="1"/>
  <c r="I521" i="145" s="1"/>
  <c r="I505" i="145" a="1"/>
  <c r="I505" i="145" s="1"/>
  <c r="M524" i="145" a="1"/>
  <c r="M524" i="145" s="1"/>
  <c r="F519" i="145"/>
  <c r="N502" i="145" a="1"/>
  <c r="N502" i="145" s="1"/>
  <c r="J506" i="145" a="1"/>
  <c r="J506" i="145" s="1"/>
  <c r="F526" i="145"/>
  <c r="S6" i="145"/>
  <c r="M500" i="145" a="1"/>
  <c r="M500" i="145" s="1"/>
  <c r="L500" i="145" a="1"/>
  <c r="L500" i="145" s="1"/>
  <c r="K500" i="145" a="1"/>
  <c r="K500" i="145" s="1"/>
  <c r="L505" i="145" a="1"/>
  <c r="L505" i="145" s="1"/>
  <c r="K506" i="145" a="1"/>
  <c r="K506" i="145" s="1"/>
  <c r="L507" i="145" a="1"/>
  <c r="L507" i="145" s="1"/>
  <c r="K499" i="145" a="1"/>
  <c r="K499" i="145" s="1"/>
  <c r="P499" i="145" a="1"/>
  <c r="P499" i="145" s="1"/>
  <c r="J499" i="145" a="1"/>
  <c r="J499" i="145" s="1"/>
  <c r="O499" i="145" a="1"/>
  <c r="O499" i="145" s="1"/>
  <c r="I499" i="145" a="1"/>
  <c r="I499" i="145" s="1"/>
  <c r="P521" i="145" a="1"/>
  <c r="P521" i="145" s="1"/>
  <c r="N523" i="145" a="1"/>
  <c r="N523" i="145" s="1"/>
  <c r="N509" i="145" a="1"/>
  <c r="N509" i="145" s="1"/>
  <c r="F522" i="145"/>
  <c r="L503" i="145" a="1"/>
  <c r="L503" i="145" s="1"/>
  <c r="I509" i="145" a="1"/>
  <c r="I509" i="145" s="1"/>
  <c r="O509" i="145" a="1"/>
  <c r="O509" i="145" s="1"/>
  <c r="F528" i="145"/>
  <c r="R14" i="141"/>
  <c r="R15" i="141"/>
  <c r="R6" i="141"/>
  <c r="R16" i="141"/>
  <c r="R11" i="141"/>
  <c r="R17" i="141"/>
  <c r="R22" i="141"/>
  <c r="R13" i="141"/>
  <c r="R19" i="141"/>
  <c r="R20" i="141"/>
  <c r="R10" i="141"/>
  <c r="P527" i="141"/>
  <c r="P501" i="141"/>
  <c r="P502" i="141"/>
  <c r="S11" i="139"/>
  <c r="S13" i="139"/>
  <c r="S8" i="139"/>
  <c r="S509" i="139" a="1"/>
  <c r="S509" i="139" s="1"/>
  <c r="N13" i="138" s="1"/>
  <c r="S502" i="139" a="1"/>
  <c r="S502" i="139" s="1"/>
  <c r="N6" i="138" s="1"/>
  <c r="S510" i="139" a="1"/>
  <c r="S510" i="139" s="1"/>
  <c r="S501" i="139" a="1"/>
  <c r="S501" i="139" s="1"/>
  <c r="N5" i="138" s="1"/>
  <c r="S506" i="139" a="1"/>
  <c r="S506" i="139" s="1"/>
  <c r="N10" i="138" s="1"/>
  <c r="S507" i="139" a="1"/>
  <c r="S507" i="139" s="1"/>
  <c r="N11" i="138" s="1"/>
  <c r="S500" i="139" a="1"/>
  <c r="S500" i="139" s="1"/>
  <c r="N4" i="138" s="1"/>
  <c r="S511" i="139" a="1"/>
  <c r="S511" i="139" s="1"/>
  <c r="S508" i="139" a="1"/>
  <c r="S508" i="139" s="1"/>
  <c r="N12" i="138" s="1"/>
  <c r="P506" i="139" a="1"/>
  <c r="P506" i="139" s="1"/>
  <c r="N506" i="139" a="1"/>
  <c r="N506" i="139" s="1"/>
  <c r="J506" i="139" a="1"/>
  <c r="J506" i="139" s="1"/>
  <c r="M506" i="139" a="1"/>
  <c r="M506" i="139" s="1"/>
  <c r="L506" i="139" a="1"/>
  <c r="L506" i="139" s="1"/>
  <c r="O506" i="139" a="1"/>
  <c r="O506" i="139" s="1"/>
  <c r="F525" i="139"/>
  <c r="N527" i="139" a="1"/>
  <c r="N527" i="139" s="1"/>
  <c r="M527" i="139" a="1"/>
  <c r="M527" i="139" s="1"/>
  <c r="K527" i="139" a="1"/>
  <c r="K527" i="139" s="1"/>
  <c r="I527" i="139" a="1"/>
  <c r="I527" i="139" s="1"/>
  <c r="P527" i="139" a="1"/>
  <c r="P527" i="139" s="1"/>
  <c r="I502" i="139" a="1"/>
  <c r="I502" i="139" s="1"/>
  <c r="P502" i="139" a="1"/>
  <c r="P502" i="139" s="1"/>
  <c r="F521" i="139"/>
  <c r="K502" i="139" a="1"/>
  <c r="K502" i="139" s="1"/>
  <c r="J502" i="139" a="1"/>
  <c r="J502" i="139" s="1"/>
  <c r="J527" i="139" a="1"/>
  <c r="J527" i="139" s="1"/>
  <c r="J529" i="139" a="1"/>
  <c r="J529" i="139" s="1"/>
  <c r="I529" i="139" a="1"/>
  <c r="I529" i="139" s="1"/>
  <c r="K529" i="139" a="1"/>
  <c r="K529" i="139" s="1"/>
  <c r="P529" i="139" a="1"/>
  <c r="P529" i="139" s="1"/>
  <c r="I530" i="139" a="1"/>
  <c r="I530" i="139" s="1"/>
  <c r="P530" i="139" a="1"/>
  <c r="P530" i="139" s="1"/>
  <c r="M530" i="139" a="1"/>
  <c r="M530" i="139" s="1"/>
  <c r="O530" i="139" a="1"/>
  <c r="O530" i="139" s="1"/>
  <c r="N530" i="139" a="1"/>
  <c r="N530" i="139" s="1"/>
  <c r="L524" i="139" a="1"/>
  <c r="L524" i="139" s="1"/>
  <c r="P524" i="139" a="1"/>
  <c r="P524" i="139" s="1"/>
  <c r="M524" i="139" a="1"/>
  <c r="M524" i="139" s="1"/>
  <c r="N524" i="139" a="1"/>
  <c r="N524" i="139" s="1"/>
  <c r="I524" i="139" a="1"/>
  <c r="I524" i="139" s="1"/>
  <c r="J530" i="139" a="1"/>
  <c r="J530" i="139" s="1"/>
  <c r="O524" i="139" a="1"/>
  <c r="O524" i="139" s="1"/>
  <c r="L527" i="139" a="1"/>
  <c r="L527" i="139" s="1"/>
  <c r="K510" i="139" a="1"/>
  <c r="K510" i="139" s="1"/>
  <c r="I510" i="139" a="1"/>
  <c r="I510" i="139" s="1"/>
  <c r="O510" i="139" a="1"/>
  <c r="O510" i="139" s="1"/>
  <c r="M510" i="139" a="1"/>
  <c r="M510" i="139" s="1"/>
  <c r="P510" i="139" a="1"/>
  <c r="P510" i="139" s="1"/>
  <c r="N510" i="139" a="1"/>
  <c r="N510" i="139" s="1"/>
  <c r="F518" i="139"/>
  <c r="K499" i="139" a="1"/>
  <c r="K499" i="139" s="1"/>
  <c r="P499" i="139" a="1"/>
  <c r="P499" i="139" s="1"/>
  <c r="N499" i="139" a="1"/>
  <c r="N499" i="139" s="1"/>
  <c r="P503" i="139" a="1"/>
  <c r="P503" i="139" s="1"/>
  <c r="S503" i="139" a="1"/>
  <c r="S503" i="139" s="1"/>
  <c r="N7" i="138" s="1"/>
  <c r="N503" i="139" a="1"/>
  <c r="N503" i="139" s="1"/>
  <c r="F522" i="139"/>
  <c r="J503" i="139" a="1"/>
  <c r="J503" i="139" s="1"/>
  <c r="O503" i="139" a="1"/>
  <c r="O503" i="139" s="1"/>
  <c r="F526" i="139"/>
  <c r="M507" i="139" a="1"/>
  <c r="M507" i="139" s="1"/>
  <c r="K507" i="139" a="1"/>
  <c r="K507" i="139" s="1"/>
  <c r="P507" i="139" a="1"/>
  <c r="P507" i="139" s="1"/>
  <c r="S5" i="139"/>
  <c r="L499" i="139" a="1"/>
  <c r="L499" i="139" s="1"/>
  <c r="F523" i="139"/>
  <c r="O504" i="139" a="1"/>
  <c r="O504" i="139" s="1"/>
  <c r="S504" i="139" a="1"/>
  <c r="S504" i="139" s="1"/>
  <c r="N8" i="138" s="1"/>
  <c r="L507" i="139" a="1"/>
  <c r="L507" i="139" s="1"/>
  <c r="S499" i="139" a="1"/>
  <c r="S499" i="139" s="1"/>
  <c r="I507" i="139" a="1"/>
  <c r="I507" i="139" s="1"/>
  <c r="K503" i="139" a="1"/>
  <c r="K503" i="139" s="1"/>
  <c r="N504" i="139" a="1"/>
  <c r="N504" i="139" s="1"/>
  <c r="P500" i="139" a="1"/>
  <c r="P500" i="139" s="1"/>
  <c r="M500" i="139" a="1"/>
  <c r="M500" i="139" s="1"/>
  <c r="F519" i="139"/>
  <c r="J500" i="139" a="1"/>
  <c r="J500" i="139" s="1"/>
  <c r="I500" i="139" a="1"/>
  <c r="I500" i="139" s="1"/>
  <c r="I499" i="139" a="1"/>
  <c r="I499" i="139" s="1"/>
  <c r="O501" i="139" a="1"/>
  <c r="O501" i="139" s="1"/>
  <c r="J501" i="139" a="1"/>
  <c r="J501" i="139" s="1"/>
  <c r="K501" i="139" a="1"/>
  <c r="K501" i="139" s="1"/>
  <c r="P504" i="139" a="1"/>
  <c r="P504" i="139" s="1"/>
  <c r="F528" i="139"/>
  <c r="K509" i="139" a="1"/>
  <c r="K509" i="139" s="1"/>
  <c r="J509" i="139" a="1"/>
  <c r="J509" i="139" s="1"/>
  <c r="N509" i="139" a="1"/>
  <c r="N509" i="139" s="1"/>
  <c r="N507" i="139" a="1"/>
  <c r="N507" i="139" s="1"/>
  <c r="P508" i="139" a="1"/>
  <c r="P508" i="139" s="1"/>
  <c r="J508" i="139" a="1"/>
  <c r="J508" i="139" s="1"/>
  <c r="N508" i="139" a="1"/>
  <c r="N508" i="139" s="1"/>
  <c r="O508" i="139" a="1"/>
  <c r="O508" i="139" s="1"/>
  <c r="M503" i="139" a="1"/>
  <c r="M503" i="139" s="1"/>
  <c r="M499" i="139" a="1"/>
  <c r="M499" i="139" s="1"/>
  <c r="I504" i="139" a="1"/>
  <c r="I504" i="139" s="1"/>
  <c r="K500" i="139" a="1"/>
  <c r="K500" i="139" s="1"/>
  <c r="L505" i="139" a="1"/>
  <c r="L505" i="139" s="1"/>
  <c r="M505" i="139" a="1"/>
  <c r="M505" i="139" s="1"/>
  <c r="S505" i="139" a="1"/>
  <c r="S505" i="139" s="1"/>
  <c r="N9" i="138" s="1"/>
  <c r="I505" i="139" a="1"/>
  <c r="I505" i="139" s="1"/>
  <c r="F520" i="139"/>
  <c r="R34" i="133"/>
  <c r="R28" i="133"/>
  <c r="R24" i="133"/>
  <c r="R20" i="133"/>
  <c r="R10" i="133"/>
  <c r="R25" i="122"/>
  <c r="M526" i="122" a="1"/>
  <c r="M526" i="122" s="1"/>
  <c r="O528" i="122" a="1"/>
  <c r="O528" i="122" s="1"/>
  <c r="M528" i="122" a="1"/>
  <c r="M528" i="122" s="1"/>
  <c r="K528" i="122" a="1"/>
  <c r="K528" i="122" s="1"/>
  <c r="N528" i="122" a="1"/>
  <c r="N528" i="122" s="1"/>
  <c r="H528" i="122" a="1"/>
  <c r="H528" i="122" s="1"/>
  <c r="I528" i="122" a="1"/>
  <c r="I528" i="122" s="1"/>
  <c r="L528" i="122" a="1"/>
  <c r="L528" i="122" s="1"/>
  <c r="I519" i="122" a="1"/>
  <c r="I519" i="122" s="1"/>
  <c r="N519" i="122" a="1"/>
  <c r="N519" i="122" s="1"/>
  <c r="L519" i="122" a="1"/>
  <c r="L519" i="122" s="1"/>
  <c r="O519" i="122" a="1"/>
  <c r="O519" i="122" s="1"/>
  <c r="M519" i="122" a="1"/>
  <c r="M519" i="122" s="1"/>
  <c r="K519" i="122" a="1"/>
  <c r="K519" i="122" s="1"/>
  <c r="J528" i="122" a="1"/>
  <c r="J528" i="122" s="1"/>
  <c r="M509" i="122" a="1"/>
  <c r="M509" i="122" s="1"/>
  <c r="L509" i="122" a="1"/>
  <c r="L509" i="122" s="1"/>
  <c r="K509" i="122" a="1"/>
  <c r="K509" i="122" s="1"/>
  <c r="J509" i="122" a="1"/>
  <c r="J509" i="122" s="1"/>
  <c r="O509" i="122" a="1"/>
  <c r="O509" i="122" s="1"/>
  <c r="I509" i="122" a="1"/>
  <c r="I509" i="122" s="1"/>
  <c r="N509" i="122" a="1"/>
  <c r="N509" i="122" s="1"/>
  <c r="O518" i="122" a="1"/>
  <c r="O518" i="122" s="1"/>
  <c r="L518" i="122" a="1"/>
  <c r="L518" i="122" s="1"/>
  <c r="J518" i="122" a="1"/>
  <c r="J518" i="122" s="1"/>
  <c r="N518" i="122" a="1"/>
  <c r="N518" i="122" s="1"/>
  <c r="H518" i="122" a="1"/>
  <c r="H518" i="122" s="1"/>
  <c r="M518" i="122" a="1"/>
  <c r="M518" i="122" s="1"/>
  <c r="K530" i="122" a="1"/>
  <c r="K530" i="122" s="1"/>
  <c r="L530" i="122" a="1"/>
  <c r="L530" i="122" s="1"/>
  <c r="E523" i="122"/>
  <c r="M504" i="122" a="1"/>
  <c r="M504" i="122" s="1"/>
  <c r="L504" i="122" a="1"/>
  <c r="L504" i="122" s="1"/>
  <c r="K504" i="122" a="1"/>
  <c r="K504" i="122" s="1"/>
  <c r="O504" i="122" a="1"/>
  <c r="O504" i="122" s="1"/>
  <c r="N504" i="122" a="1"/>
  <c r="N504" i="122" s="1"/>
  <c r="J504" i="122" a="1"/>
  <c r="J504" i="122" s="1"/>
  <c r="L529" i="122" a="1"/>
  <c r="L529" i="122" s="1"/>
  <c r="J529" i="122" a="1"/>
  <c r="J529" i="122" s="1"/>
  <c r="O529" i="122" a="1"/>
  <c r="O529" i="122" s="1"/>
  <c r="H529" i="122" a="1"/>
  <c r="H529" i="122" s="1"/>
  <c r="K529" i="122" a="1"/>
  <c r="K529" i="122" s="1"/>
  <c r="I504" i="122" a="1"/>
  <c r="I504" i="122" s="1"/>
  <c r="R5" i="122"/>
  <c r="R22" i="122"/>
  <c r="M529" i="122" a="1"/>
  <c r="M529" i="122" s="1"/>
  <c r="R11" i="122"/>
  <c r="R17" i="122"/>
  <c r="L500" i="122" a="1"/>
  <c r="L500" i="122" s="1"/>
  <c r="P500" i="122" s="1"/>
  <c r="O500" i="122" a="1"/>
  <c r="O500" i="122" s="1"/>
  <c r="N500" i="122" a="1"/>
  <c r="N500" i="122" s="1"/>
  <c r="M500" i="122" a="1"/>
  <c r="M500" i="122" s="1"/>
  <c r="K500" i="122" a="1"/>
  <c r="K500" i="122" s="1"/>
  <c r="O520" i="122" a="1"/>
  <c r="O520" i="122" s="1"/>
  <c r="M520" i="122" a="1"/>
  <c r="M520" i="122" s="1"/>
  <c r="N520" i="122" a="1"/>
  <c r="N520" i="122" s="1"/>
  <c r="I520" i="122" a="1"/>
  <c r="I520" i="122" s="1"/>
  <c r="K520" i="122" a="1"/>
  <c r="K520" i="122" s="1"/>
  <c r="L522" i="122" a="1"/>
  <c r="L522" i="122" s="1"/>
  <c r="H522" i="122" a="1"/>
  <c r="H522" i="122" s="1"/>
  <c r="O522" i="122" a="1"/>
  <c r="O522" i="122" s="1"/>
  <c r="R12" i="122"/>
  <c r="R18" i="122"/>
  <c r="N508" i="122" a="1"/>
  <c r="N508" i="122" s="1"/>
  <c r="E527" i="122"/>
  <c r="M508" i="122" a="1"/>
  <c r="M508" i="122" s="1"/>
  <c r="L508" i="122" a="1"/>
  <c r="L508" i="122" s="1"/>
  <c r="K508" i="122" a="1"/>
  <c r="K508" i="122" s="1"/>
  <c r="M499" i="122" a="1"/>
  <c r="M499" i="122" s="1"/>
  <c r="K499" i="122" a="1"/>
  <c r="K499" i="122" s="1"/>
  <c r="L499" i="122" a="1"/>
  <c r="L499" i="122" s="1"/>
  <c r="E524" i="122"/>
  <c r="L505" i="122" a="1"/>
  <c r="L505" i="122" s="1"/>
  <c r="K505" i="122" a="1"/>
  <c r="K505" i="122" s="1"/>
  <c r="J505" i="122" a="1"/>
  <c r="J505" i="122" s="1"/>
  <c r="I505" i="122" a="1"/>
  <c r="I505" i="122" s="1"/>
  <c r="P508" i="122"/>
  <c r="N510" i="122" a="1"/>
  <c r="N510" i="122" s="1"/>
  <c r="M511" i="122" a="1"/>
  <c r="M511" i="122" s="1"/>
  <c r="I503" i="122" a="1"/>
  <c r="I503" i="122" s="1"/>
  <c r="N506" i="122" a="1"/>
  <c r="N506" i="122" s="1"/>
  <c r="M507" i="122" a="1"/>
  <c r="M507" i="122" s="1"/>
  <c r="K525" i="122" a="1"/>
  <c r="K525" i="122" s="1"/>
  <c r="R8" i="122"/>
  <c r="R14" i="122"/>
  <c r="R20" i="122"/>
  <c r="P506" i="122"/>
  <c r="O510" i="122" a="1"/>
  <c r="O510" i="122" s="1"/>
  <c r="N511" i="122" a="1"/>
  <c r="N511" i="122" s="1"/>
  <c r="J510" i="122" a="1"/>
  <c r="J510" i="122" s="1"/>
  <c r="O511" i="122" a="1"/>
  <c r="O511" i="122" s="1"/>
  <c r="H525" i="122" a="1"/>
  <c r="H525" i="122" s="1"/>
  <c r="P525" i="122" s="1"/>
  <c r="O507" i="122" a="1"/>
  <c r="O507" i="122" s="1"/>
  <c r="I511" i="122" a="1"/>
  <c r="I511" i="122" s="1"/>
  <c r="M525" i="122" a="1"/>
  <c r="M525" i="122" s="1"/>
  <c r="R10" i="122"/>
  <c r="R16" i="122"/>
  <c r="S55" i="110"/>
  <c r="I484" i="110" a="1"/>
  <c r="I484" i="110" s="1"/>
  <c r="J484" i="110" a="1"/>
  <c r="J484" i="110" s="1"/>
  <c r="K490" i="110" a="1"/>
  <c r="K490" i="110" s="1"/>
  <c r="S38" i="110"/>
  <c r="S50" i="110"/>
  <c r="F500" i="110"/>
  <c r="P500" i="110" s="1" a="1"/>
  <c r="P500" i="110" s="1"/>
  <c r="P484" i="110" a="1"/>
  <c r="P484" i="110" s="1"/>
  <c r="O492" i="110" a="1"/>
  <c r="O492" i="110" s="1"/>
  <c r="S31" i="110"/>
  <c r="P491" i="110" a="1"/>
  <c r="P491" i="110" s="1"/>
  <c r="K491" i="110" a="1"/>
  <c r="K491" i="110" s="1"/>
  <c r="F510" i="110"/>
  <c r="J510" i="110" s="1" a="1"/>
  <c r="J510" i="110" s="1"/>
  <c r="S35" i="110"/>
  <c r="S9" i="110"/>
  <c r="S15" i="110"/>
  <c r="S25" i="110"/>
  <c r="S11" i="110"/>
  <c r="S12" i="110"/>
  <c r="S46" i="110"/>
  <c r="S52" i="110"/>
  <c r="J487" i="110" a="1"/>
  <c r="J487" i="110" s="1"/>
  <c r="P505" i="110" a="1"/>
  <c r="P505" i="110" s="1"/>
  <c r="J483" i="110" a="1"/>
  <c r="J483" i="110" s="1"/>
  <c r="L492" i="110" a="1"/>
  <c r="L492" i="110" s="1"/>
  <c r="S7" i="110"/>
  <c r="S47" i="110"/>
  <c r="S53" i="110"/>
  <c r="F503" i="110"/>
  <c r="J503" i="110" s="1" a="1"/>
  <c r="J503" i="110" s="1"/>
  <c r="L488" i="110" a="1"/>
  <c r="L488" i="110" s="1"/>
  <c r="M492" i="110" a="1"/>
  <c r="M492" i="110" s="1"/>
  <c r="S14" i="110"/>
  <c r="S24" i="110"/>
  <c r="L505" i="110" a="1"/>
  <c r="L505" i="110" s="1"/>
  <c r="N505" i="110" a="1"/>
  <c r="N505" i="110" s="1"/>
  <c r="S8" i="110"/>
  <c r="S13" i="110"/>
  <c r="S36" i="110"/>
  <c r="S56" i="110"/>
  <c r="I483" i="110" a="1"/>
  <c r="I483" i="110" s="1"/>
  <c r="I487" i="110" a="1"/>
  <c r="I487" i="110" s="1"/>
  <c r="O489" i="110" a="1"/>
  <c r="O489" i="110" s="1"/>
  <c r="N489" i="110" a="1"/>
  <c r="N489" i="110" s="1"/>
  <c r="I486" i="110" a="1"/>
  <c r="I486" i="110" s="1"/>
  <c r="K487" i="110" a="1"/>
  <c r="K487" i="110" s="1"/>
  <c r="L489" i="110" a="1"/>
  <c r="L489" i="110" s="1"/>
  <c r="N490" i="110" a="1"/>
  <c r="N490" i="110" s="1"/>
  <c r="L481" i="110" a="1"/>
  <c r="L481" i="110" s="1"/>
  <c r="L483" i="110" a="1"/>
  <c r="L483" i="110" s="1"/>
  <c r="L484" i="110" a="1"/>
  <c r="L484" i="110" s="1"/>
  <c r="J490" i="110" a="1"/>
  <c r="J490" i="110" s="1"/>
  <c r="N491" i="110" a="1"/>
  <c r="N491" i="110" s="1"/>
  <c r="M490" i="110" a="1"/>
  <c r="M490" i="110" s="1"/>
  <c r="S44" i="110"/>
  <c r="S49" i="110"/>
  <c r="N481" i="110" a="1"/>
  <c r="N481" i="110" s="1"/>
  <c r="M483" i="110" a="1"/>
  <c r="M483" i="110" s="1"/>
  <c r="L486" i="110" a="1"/>
  <c r="L486" i="110" s="1"/>
  <c r="N487" i="110" a="1"/>
  <c r="N487" i="110" s="1"/>
  <c r="O490" i="110" a="1"/>
  <c r="O490" i="110" s="1"/>
  <c r="F508" i="110"/>
  <c r="S27" i="110"/>
  <c r="K483" i="110" a="1"/>
  <c r="K483" i="110" s="1"/>
  <c r="J489" i="110" a="1"/>
  <c r="J489" i="110" s="1"/>
  <c r="P490" i="110" a="1"/>
  <c r="P490" i="110" s="1"/>
  <c r="S34" i="110"/>
  <c r="S40" i="110"/>
  <c r="O483" i="110" a="1"/>
  <c r="O483" i="110" s="1"/>
  <c r="P487" i="110" a="1"/>
  <c r="P487" i="110" s="1"/>
  <c r="J491" i="110" a="1"/>
  <c r="J491" i="110" s="1"/>
  <c r="K505" i="110" a="1"/>
  <c r="K505" i="110" s="1"/>
  <c r="J481" i="110" a="1"/>
  <c r="J481" i="110" s="1"/>
  <c r="J486" i="110" a="1"/>
  <c r="J486" i="110" s="1"/>
  <c r="L487" i="110" a="1"/>
  <c r="L487" i="110" s="1"/>
  <c r="M486" i="110" a="1"/>
  <c r="M486" i="110" s="1"/>
  <c r="J505" i="110" a="1"/>
  <c r="J505" i="110" s="1"/>
  <c r="L490" i="110" a="1"/>
  <c r="L490" i="110" s="1"/>
  <c r="N484" i="110" a="1"/>
  <c r="N484" i="110" s="1"/>
  <c r="N486" i="110" a="1"/>
  <c r="N486" i="110" s="1"/>
  <c r="M505" i="110" a="1"/>
  <c r="M505" i="110" s="1"/>
  <c r="K489" i="110" a="1"/>
  <c r="K489" i="110" s="1"/>
  <c r="M484" i="110" a="1"/>
  <c r="M484" i="110" s="1"/>
  <c r="P510" i="110" a="1"/>
  <c r="P510" i="110" s="1"/>
  <c r="M510" i="110" a="1"/>
  <c r="M510" i="110" s="1"/>
  <c r="F509" i="110"/>
  <c r="J509" i="110" s="1" a="1"/>
  <c r="J509" i="110" s="1"/>
  <c r="S41" i="110"/>
  <c r="F502" i="110"/>
  <c r="P483" i="110" a="1"/>
  <c r="P483" i="110" s="1"/>
  <c r="O484" i="110" a="1"/>
  <c r="O484" i="110" s="1"/>
  <c r="M499" i="110" a="1"/>
  <c r="M499" i="110" s="1"/>
  <c r="O499" i="110" a="1"/>
  <c r="O499" i="110" s="1"/>
  <c r="K499" i="110" a="1"/>
  <c r="K499" i="110" s="1"/>
  <c r="I499" i="110" a="1"/>
  <c r="I499" i="110" s="1"/>
  <c r="L499" i="110" a="1"/>
  <c r="L499" i="110" s="1"/>
  <c r="J499" i="110" a="1"/>
  <c r="J499" i="110" s="1"/>
  <c r="P499" i="110" a="1"/>
  <c r="P499" i="110" s="1"/>
  <c r="N499" i="110" a="1"/>
  <c r="N499" i="110" s="1"/>
  <c r="O510" i="110" a="1"/>
  <c r="O510" i="110" s="1"/>
  <c r="S17" i="110"/>
  <c r="M480" i="110" a="1"/>
  <c r="M480" i="110" s="1"/>
  <c r="P480" i="110" a="1"/>
  <c r="P480" i="110" s="1"/>
  <c r="O480" i="110" a="1"/>
  <c r="O480" i="110" s="1"/>
  <c r="N480" i="110" a="1"/>
  <c r="N480" i="110" s="1"/>
  <c r="L480" i="110" a="1"/>
  <c r="L480" i="110" s="1"/>
  <c r="K480" i="110" a="1"/>
  <c r="K480" i="110" s="1"/>
  <c r="I480" i="110" a="1"/>
  <c r="I480" i="110" s="1"/>
  <c r="J480" i="110" a="1"/>
  <c r="J480" i="110" s="1"/>
  <c r="O488" i="110" a="1"/>
  <c r="O488" i="110" s="1"/>
  <c r="I488" i="110" a="1"/>
  <c r="I488" i="110" s="1"/>
  <c r="M488" i="110" a="1"/>
  <c r="M488" i="110" s="1"/>
  <c r="K488" i="110" a="1"/>
  <c r="K488" i="110" s="1"/>
  <c r="N488" i="110" a="1"/>
  <c r="N488" i="110" s="1"/>
  <c r="P488" i="110" a="1"/>
  <c r="P488" i="110" s="1"/>
  <c r="F507" i="110"/>
  <c r="K510" i="110" a="1"/>
  <c r="K510" i="110" s="1"/>
  <c r="I510" i="110" a="1"/>
  <c r="I510" i="110" s="1"/>
  <c r="N510" i="110" a="1"/>
  <c r="N510" i="110" s="1"/>
  <c r="L510" i="110" a="1"/>
  <c r="L510" i="110" s="1"/>
  <c r="L509" i="110" a="1"/>
  <c r="L509" i="110" s="1"/>
  <c r="O509" i="110" a="1"/>
  <c r="O509" i="110" s="1"/>
  <c r="L482" i="110" a="1"/>
  <c r="L482" i="110" s="1"/>
  <c r="O482" i="110" a="1"/>
  <c r="O482" i="110" s="1"/>
  <c r="F501" i="110"/>
  <c r="N482" i="110" a="1"/>
  <c r="N482" i="110" s="1"/>
  <c r="K482" i="110" a="1"/>
  <c r="K482" i="110" s="1"/>
  <c r="I482" i="110" a="1"/>
  <c r="I482" i="110" s="1"/>
  <c r="P482" i="110" a="1"/>
  <c r="P482" i="110" s="1"/>
  <c r="J482" i="110" a="1"/>
  <c r="J482" i="110" s="1"/>
  <c r="M482" i="110" a="1"/>
  <c r="M482" i="110" s="1"/>
  <c r="L485" i="110" a="1"/>
  <c r="L485" i="110" s="1"/>
  <c r="M485" i="110" a="1"/>
  <c r="M485" i="110" s="1"/>
  <c r="P485" i="110" a="1"/>
  <c r="P485" i="110" s="1"/>
  <c r="N485" i="110" a="1"/>
  <c r="N485" i="110" s="1"/>
  <c r="F504" i="110"/>
  <c r="K492" i="110" a="1"/>
  <c r="K492" i="110" s="1"/>
  <c r="P492" i="110" a="1"/>
  <c r="P492" i="110" s="1"/>
  <c r="N492" i="110" a="1"/>
  <c r="N492" i="110" s="1"/>
  <c r="F511" i="110"/>
  <c r="S5" i="110"/>
  <c r="S10" i="110"/>
  <c r="S29" i="110"/>
  <c r="J485" i="110" a="1"/>
  <c r="J485" i="110" s="1"/>
  <c r="K485" i="110" a="1"/>
  <c r="K485" i="110" s="1"/>
  <c r="S21" i="110"/>
  <c r="S30" i="110"/>
  <c r="S43" i="110"/>
  <c r="I492" i="110" a="1"/>
  <c r="I492" i="110" s="1"/>
  <c r="O485" i="110" a="1"/>
  <c r="O485" i="110" s="1"/>
  <c r="S39" i="110"/>
  <c r="K481" i="110" a="1"/>
  <c r="K481" i="110" s="1"/>
  <c r="O491" i="110" a="1"/>
  <c r="O491" i="110" s="1"/>
  <c r="L491" i="110" a="1"/>
  <c r="L491" i="110" s="1"/>
  <c r="S33" i="110"/>
  <c r="O505" i="110" a="1"/>
  <c r="O505" i="110" s="1"/>
  <c r="P486" i="110" a="1"/>
  <c r="P486" i="110" s="1"/>
  <c r="M487" i="110" a="1"/>
  <c r="M487" i="110" s="1"/>
  <c r="I489" i="110" a="1"/>
  <c r="I489" i="110" s="1"/>
  <c r="I491" i="110" a="1"/>
  <c r="I491" i="110" s="1"/>
  <c r="K486" i="110" a="1"/>
  <c r="K486" i="110" s="1"/>
  <c r="F506" i="110"/>
  <c r="M491" i="110" a="1"/>
  <c r="M491" i="110" s="1"/>
  <c r="O481" i="110" a="1"/>
  <c r="O481" i="110" s="1"/>
  <c r="I481" i="110" a="1"/>
  <c r="I481" i="110" s="1"/>
  <c r="P481" i="110" a="1"/>
  <c r="P481" i="110" s="1"/>
  <c r="S51" i="110"/>
  <c r="P489" i="110" a="1"/>
  <c r="P489" i="110" s="1"/>
  <c r="Q14" i="131"/>
  <c r="Q10" i="131"/>
  <c r="Q12" i="131"/>
  <c r="Q21" i="131"/>
  <c r="Q7" i="131"/>
  <c r="Q17" i="131"/>
  <c r="Q8" i="131"/>
  <c r="Q11" i="131"/>
  <c r="Q18" i="131"/>
  <c r="Q5" i="131"/>
  <c r="O506" i="131"/>
  <c r="R24" i="129"/>
  <c r="R14" i="129"/>
  <c r="R9" i="129"/>
  <c r="R15" i="129"/>
  <c r="R16" i="129"/>
  <c r="R17" i="129"/>
  <c r="R31" i="129"/>
  <c r="R7" i="129"/>
  <c r="R18" i="129"/>
  <c r="R8" i="129"/>
  <c r="R23" i="129"/>
  <c r="R13" i="129"/>
  <c r="P507" i="129"/>
  <c r="N510" i="128" a="1"/>
  <c r="N510" i="128" s="1"/>
  <c r="O510" i="128" a="1"/>
  <c r="O510" i="128" s="1"/>
  <c r="R15" i="128"/>
  <c r="R27" i="128"/>
  <c r="E529" i="128"/>
  <c r="I510" i="128" a="1"/>
  <c r="I510" i="128" s="1"/>
  <c r="H510" i="128" a="1"/>
  <c r="H510" i="128" s="1"/>
  <c r="R18" i="128"/>
  <c r="R23" i="128"/>
  <c r="R29" i="128"/>
  <c r="R6" i="128"/>
  <c r="R7" i="128"/>
  <c r="R16" i="128"/>
  <c r="R25" i="128"/>
  <c r="R30" i="128"/>
  <c r="R12" i="128"/>
  <c r="R26" i="128"/>
  <c r="R22" i="128"/>
  <c r="R28" i="128"/>
  <c r="R19" i="128"/>
  <c r="R13" i="126"/>
  <c r="R19" i="126"/>
  <c r="R25" i="126"/>
  <c r="R31" i="126"/>
  <c r="R37" i="126"/>
  <c r="R61" i="126"/>
  <c r="R67" i="126"/>
  <c r="E529" i="126"/>
  <c r="I510" i="126" a="1"/>
  <c r="I510" i="126" s="1"/>
  <c r="R15" i="126"/>
  <c r="R21" i="126"/>
  <c r="R27" i="126"/>
  <c r="R33" i="126"/>
  <c r="R39" i="126"/>
  <c r="R51" i="126"/>
  <c r="R57" i="126"/>
  <c r="R62" i="126"/>
  <c r="R63" i="126"/>
  <c r="R44" i="126"/>
  <c r="R40" i="126"/>
  <c r="R34" i="126"/>
  <c r="R28" i="126"/>
  <c r="R18" i="126"/>
  <c r="R11" i="126"/>
  <c r="R9" i="126"/>
  <c r="P508" i="126"/>
  <c r="P509" i="126"/>
  <c r="M529" i="124" a="1"/>
  <c r="M529" i="124" s="1"/>
  <c r="O529" i="124" a="1"/>
  <c r="O529" i="124" s="1"/>
  <c r="R21" i="124"/>
  <c r="R27" i="124"/>
  <c r="R38" i="124"/>
  <c r="R61" i="124"/>
  <c r="H529" i="124" a="1"/>
  <c r="H529" i="124" s="1"/>
  <c r="K529" i="124" a="1"/>
  <c r="K529" i="124" s="1"/>
  <c r="J529" i="124" a="1"/>
  <c r="J529" i="124" s="1"/>
  <c r="L529" i="124" a="1"/>
  <c r="L529" i="124" s="1"/>
  <c r="R34" i="124"/>
  <c r="R68" i="124"/>
  <c r="R74" i="124"/>
  <c r="R17" i="124"/>
  <c r="R23" i="124"/>
  <c r="R57" i="124"/>
  <c r="R63" i="124"/>
  <c r="R73" i="124"/>
  <c r="R69" i="124"/>
  <c r="R62" i="124"/>
  <c r="R52" i="124"/>
  <c r="R51" i="124"/>
  <c r="R45" i="124"/>
  <c r="R35" i="124"/>
  <c r="R29" i="124"/>
  <c r="R28" i="124"/>
  <c r="R25" i="124"/>
  <c r="R19" i="124"/>
  <c r="R18" i="124"/>
  <c r="R13" i="124"/>
  <c r="R8" i="124"/>
  <c r="R6" i="124"/>
  <c r="P508" i="124"/>
  <c r="P507" i="124"/>
  <c r="R17" i="120"/>
  <c r="R10" i="120"/>
  <c r="R8" i="120"/>
  <c r="P526" i="120"/>
  <c r="P507" i="120"/>
  <c r="R79" i="116"/>
  <c r="R75" i="116"/>
  <c r="R74" i="116"/>
  <c r="R66" i="116"/>
  <c r="R64" i="116"/>
  <c r="R62" i="116"/>
  <c r="R58" i="116"/>
  <c r="R56" i="116"/>
  <c r="R55" i="116"/>
  <c r="R54" i="116"/>
  <c r="R52" i="116"/>
  <c r="R51" i="116"/>
  <c r="R50" i="116"/>
  <c r="R46" i="116"/>
  <c r="R45" i="116"/>
  <c r="R44" i="116"/>
  <c r="R43" i="116"/>
  <c r="R42" i="116"/>
  <c r="R40" i="116"/>
  <c r="R39" i="116"/>
  <c r="R38" i="116"/>
  <c r="R34" i="116"/>
  <c r="R33" i="116"/>
  <c r="R32" i="116"/>
  <c r="R31" i="116"/>
  <c r="R30" i="116"/>
  <c r="R28" i="116"/>
  <c r="R27" i="116"/>
  <c r="R26" i="116"/>
  <c r="R22" i="116"/>
  <c r="R21" i="116"/>
  <c r="R20" i="116"/>
  <c r="R19" i="116"/>
  <c r="R16" i="116"/>
  <c r="R15" i="116"/>
  <c r="R14" i="116"/>
  <c r="R13" i="116"/>
  <c r="R10" i="116"/>
  <c r="R9" i="116"/>
  <c r="R8" i="116"/>
  <c r="R7" i="116"/>
  <c r="R6" i="116"/>
  <c r="P507" i="116"/>
  <c r="K511" i="116"/>
  <c r="R89" i="114"/>
  <c r="R80" i="114"/>
  <c r="R78" i="114"/>
  <c r="R74" i="114"/>
  <c r="R72" i="114"/>
  <c r="R68" i="114"/>
  <c r="R62" i="114"/>
  <c r="R56" i="114"/>
  <c r="R52" i="114"/>
  <c r="R50" i="114"/>
  <c r="R43" i="114"/>
  <c r="R38" i="114"/>
  <c r="R32" i="114"/>
  <c r="R21" i="114"/>
  <c r="R15" i="114"/>
  <c r="O512" i="114"/>
  <c r="P525" i="114"/>
  <c r="P507" i="114"/>
  <c r="P509" i="114"/>
  <c r="E529" i="112"/>
  <c r="M510" i="112" a="1"/>
  <c r="M510" i="112" s="1"/>
  <c r="K510" i="112" a="1"/>
  <c r="K510" i="112" s="1"/>
  <c r="H510" i="112" a="1"/>
  <c r="H510" i="112" s="1"/>
  <c r="R20" i="112"/>
  <c r="R11" i="112"/>
  <c r="R7" i="112"/>
  <c r="R26" i="112"/>
  <c r="R31" i="112"/>
  <c r="R22" i="112"/>
  <c r="R27" i="112"/>
  <c r="R18" i="112"/>
  <c r="R19" i="112"/>
  <c r="R38" i="112"/>
  <c r="R10" i="112"/>
  <c r="R39" i="112"/>
  <c r="R25" i="112"/>
  <c r="R30" i="112"/>
  <c r="R35" i="112"/>
  <c r="R50" i="108"/>
  <c r="R65" i="108"/>
  <c r="R71" i="108"/>
  <c r="R66" i="108"/>
  <c r="R49" i="108"/>
  <c r="R61" i="108"/>
  <c r="R51" i="108"/>
  <c r="R46" i="108"/>
  <c r="R59" i="108"/>
  <c r="R41" i="108"/>
  <c r="R35" i="108"/>
  <c r="R34" i="108"/>
  <c r="R29" i="108"/>
  <c r="R22" i="108"/>
  <c r="R10" i="108"/>
  <c r="R8" i="108"/>
  <c r="R7" i="108"/>
  <c r="R5" i="108"/>
  <c r="Q11" i="135"/>
  <c r="Q6" i="135"/>
  <c r="Q7" i="135"/>
  <c r="Q39" i="135"/>
  <c r="P530" i="108"/>
  <c r="P505" i="108"/>
  <c r="E41" i="107" s="1"/>
  <c r="G41" i="107" s="1"/>
  <c r="P506" i="108"/>
  <c r="R45" i="4"/>
  <c r="R44" i="4"/>
  <c r="R41" i="4"/>
  <c r="R40" i="4"/>
  <c r="R33" i="4"/>
  <c r="R32" i="4"/>
  <c r="R29" i="4"/>
  <c r="R28" i="4"/>
  <c r="R24" i="4"/>
  <c r="R18" i="4"/>
  <c r="R12" i="4"/>
  <c r="R11" i="4"/>
  <c r="R6" i="4"/>
  <c r="R5" i="4"/>
  <c r="I500" i="4" a="1"/>
  <c r="I500" i="4" s="1"/>
  <c r="K500" i="4" a="1"/>
  <c r="K500" i="4" s="1"/>
  <c r="J500" i="4" a="1"/>
  <c r="J500" i="4" s="1"/>
  <c r="E519" i="4"/>
  <c r="H500" i="4" a="1"/>
  <c r="H500" i="4" s="1"/>
  <c r="N529" i="4" a="1"/>
  <c r="N529" i="4" s="1"/>
  <c r="L529" i="4" a="1"/>
  <c r="L529" i="4" s="1"/>
  <c r="L509" i="4" a="1"/>
  <c r="L509" i="4" s="1"/>
  <c r="E528" i="4"/>
  <c r="N504" i="4" a="1"/>
  <c r="N504" i="4" s="1"/>
  <c r="E523" i="4"/>
  <c r="K504" i="4" a="1"/>
  <c r="K504" i="4" s="1"/>
  <c r="O500" i="4" a="1"/>
  <c r="O500" i="4" s="1"/>
  <c r="H521" i="4" a="1"/>
  <c r="H521" i="4" s="1"/>
  <c r="M521" i="4" a="1"/>
  <c r="M521" i="4" s="1"/>
  <c r="N521" i="4" a="1"/>
  <c r="N521" i="4" s="1"/>
  <c r="J521" i="4" a="1"/>
  <c r="J521" i="4" s="1"/>
  <c r="L521" i="4" a="1"/>
  <c r="L521" i="4" s="1"/>
  <c r="M509" i="4" a="1"/>
  <c r="M509" i="4" s="1"/>
  <c r="L500" i="4" a="1"/>
  <c r="L500" i="4" s="1"/>
  <c r="N500" i="4" a="1"/>
  <c r="N500" i="4" s="1"/>
  <c r="J504" i="4" a="1"/>
  <c r="J504" i="4" s="1"/>
  <c r="J529" i="4" a="1"/>
  <c r="J529" i="4" s="1"/>
  <c r="O529" i="4" a="1"/>
  <c r="O529" i="4" s="1"/>
  <c r="L510" i="4" a="1"/>
  <c r="L510" i="4" s="1"/>
  <c r="O510" i="4" a="1"/>
  <c r="O510" i="4" s="1"/>
  <c r="N510" i="4" a="1"/>
  <c r="N510" i="4" s="1"/>
  <c r="I510" i="4" a="1"/>
  <c r="I510" i="4" s="1"/>
  <c r="H529" i="4" a="1"/>
  <c r="H529" i="4" s="1"/>
  <c r="I529" i="4" a="1"/>
  <c r="I529" i="4" s="1"/>
  <c r="M500" i="4" a="1"/>
  <c r="M500" i="4" s="1"/>
  <c r="R50" i="4"/>
  <c r="R39" i="4"/>
  <c r="R27" i="4"/>
  <c r="K509" i="4" a="1"/>
  <c r="K509" i="4" s="1"/>
  <c r="J509" i="4" a="1"/>
  <c r="J509" i="4" s="1"/>
  <c r="K530" i="4" a="1"/>
  <c r="K530" i="4" s="1"/>
  <c r="R48" i="4"/>
  <c r="R37" i="4"/>
  <c r="R14" i="4"/>
  <c r="M530" i="4" a="1"/>
  <c r="M530" i="4" s="1"/>
  <c r="O526" i="4" a="1"/>
  <c r="O526" i="4" s="1"/>
  <c r="N526" i="4" a="1"/>
  <c r="N526" i="4" s="1"/>
  <c r="M526" i="4" a="1"/>
  <c r="M526" i="4" s="1"/>
  <c r="I526" i="4" a="1"/>
  <c r="I526" i="4" s="1"/>
  <c r="I504" i="4" a="1"/>
  <c r="I504" i="4" s="1"/>
  <c r="O520" i="4" a="1"/>
  <c r="O520" i="4" s="1"/>
  <c r="N520" i="4" a="1"/>
  <c r="N520" i="4" s="1"/>
  <c r="I520" i="4" a="1"/>
  <c r="I520" i="4" s="1"/>
  <c r="I509" i="4" a="1"/>
  <c r="I509" i="4" s="1"/>
  <c r="R36" i="4"/>
  <c r="R13" i="4"/>
  <c r="M504" i="4" a="1"/>
  <c r="M504" i="4" s="1"/>
  <c r="R46" i="4"/>
  <c r="R34" i="4"/>
  <c r="R23" i="4"/>
  <c r="N522" i="4" a="1"/>
  <c r="N522" i="4" s="1"/>
  <c r="E525" i="4"/>
  <c r="L501" i="4" a="1"/>
  <c r="L501" i="4" s="1"/>
  <c r="J501" i="4" a="1"/>
  <c r="J501" i="4" s="1"/>
  <c r="R43" i="4"/>
  <c r="R31" i="4"/>
  <c r="R20" i="4"/>
  <c r="M522" i="4" a="1"/>
  <c r="M522" i="4" s="1"/>
  <c r="L507" i="4" a="1"/>
  <c r="L507" i="4" s="1"/>
  <c r="L518" i="4" a="1"/>
  <c r="L518" i="4" s="1"/>
  <c r="M518" i="4" a="1"/>
  <c r="M518" i="4" s="1"/>
  <c r="E527" i="4"/>
  <c r="I507" i="4" a="1"/>
  <c r="I507" i="4" s="1"/>
  <c r="L506" i="4" a="1"/>
  <c r="L506" i="4" s="1"/>
  <c r="N506" i="4" a="1"/>
  <c r="N506" i="4" s="1"/>
  <c r="R42" i="4"/>
  <c r="R30" i="4"/>
  <c r="R19" i="4"/>
  <c r="R8" i="4"/>
  <c r="R49" i="4"/>
  <c r="R38" i="4"/>
  <c r="R26" i="4"/>
  <c r="R15" i="4"/>
  <c r="R11" i="143"/>
  <c r="R33" i="143"/>
  <c r="R5" i="143"/>
  <c r="R16" i="143"/>
  <c r="R21" i="143"/>
  <c r="R7" i="143"/>
  <c r="R17" i="143"/>
  <c r="R40" i="143"/>
  <c r="R13" i="143"/>
  <c r="R41" i="143"/>
  <c r="R9" i="143"/>
  <c r="R32" i="143"/>
  <c r="R37" i="143"/>
  <c r="R20" i="143"/>
  <c r="R29" i="143"/>
  <c r="P525" i="143"/>
  <c r="P520" i="143"/>
  <c r="P508" i="143"/>
  <c r="Q38" i="135"/>
  <c r="Q14" i="135"/>
  <c r="Q22" i="135"/>
  <c r="Q13" i="135"/>
  <c r="Q19" i="135"/>
  <c r="Q10" i="135"/>
  <c r="R19" i="160"/>
  <c r="R5" i="160"/>
  <c r="R6" i="160"/>
  <c r="R7" i="160"/>
  <c r="R12" i="160"/>
  <c r="R8" i="160"/>
  <c r="R17" i="160"/>
  <c r="P508" i="160"/>
  <c r="P506" i="160"/>
  <c r="P520" i="160"/>
  <c r="P500" i="160"/>
  <c r="P511" i="160"/>
  <c r="R30" i="156"/>
  <c r="R25" i="156"/>
  <c r="R5" i="156"/>
  <c r="R10" i="156"/>
  <c r="R6" i="156"/>
  <c r="N512" i="156"/>
  <c r="P509" i="156"/>
  <c r="P506" i="156"/>
  <c r="O512" i="156"/>
  <c r="K512" i="156"/>
  <c r="P500" i="156"/>
  <c r="B5" i="175"/>
  <c r="B5" i="203"/>
  <c r="A1" i="202"/>
  <c r="D1" i="202" s="1"/>
  <c r="B6" i="203"/>
  <c r="B4" i="183"/>
  <c r="B4" i="213"/>
  <c r="B4" i="203"/>
  <c r="B6" i="205"/>
  <c r="D2" i="183"/>
  <c r="B6" i="181"/>
  <c r="H6" i="213"/>
  <c r="B5" i="205"/>
  <c r="A1" i="128"/>
  <c r="F2" i="128" s="1"/>
  <c r="B5" i="173"/>
  <c r="A1" i="133"/>
  <c r="F2" i="133" s="1"/>
  <c r="B5" i="185"/>
  <c r="B5" i="187"/>
  <c r="H6" i="169"/>
  <c r="D2" i="195"/>
  <c r="B5" i="111"/>
  <c r="D2" i="191"/>
  <c r="D2" i="111"/>
  <c r="B4" i="127"/>
  <c r="D2" i="173"/>
  <c r="B4" i="191"/>
  <c r="H6" i="132"/>
  <c r="H6" i="173"/>
  <c r="D2" i="167"/>
  <c r="B6" i="185"/>
  <c r="B6" i="187"/>
  <c r="B6" i="193"/>
  <c r="D2" i="140"/>
  <c r="H6" i="193"/>
  <c r="B5" i="140"/>
  <c r="B5" i="177"/>
  <c r="B5" i="214"/>
  <c r="D2" i="192"/>
  <c r="D1" i="192"/>
  <c r="D1" i="170"/>
  <c r="D2" i="170"/>
  <c r="G2" i="145"/>
  <c r="G1" i="145"/>
  <c r="H6" i="146"/>
  <c r="B5" i="189"/>
  <c r="A1" i="168"/>
  <c r="D1" i="168" s="1"/>
  <c r="B4" i="119"/>
  <c r="H6" i="189"/>
  <c r="A1" i="116"/>
  <c r="F2" i="116" s="1"/>
  <c r="B5" i="119"/>
  <c r="B4" i="144"/>
  <c r="B4" i="189"/>
  <c r="B6" i="115"/>
  <c r="B6" i="119"/>
  <c r="B6" i="144"/>
  <c r="A1" i="147"/>
  <c r="D2" i="148"/>
  <c r="B6" i="189"/>
  <c r="H6" i="144"/>
  <c r="A1" i="141"/>
  <c r="B4" i="107"/>
  <c r="H6" i="119"/>
  <c r="H6" i="121"/>
  <c r="D2" i="169"/>
  <c r="D2" i="185"/>
  <c r="B4" i="212"/>
  <c r="B4" i="185"/>
  <c r="B5" i="169"/>
  <c r="A1" i="154"/>
  <c r="G2" i="154" s="1"/>
  <c r="B6" i="163"/>
  <c r="B6" i="167"/>
  <c r="A1" i="182"/>
  <c r="H6" i="191"/>
  <c r="D2" i="214"/>
  <c r="A1" i="206"/>
  <c r="H6" i="205"/>
  <c r="D2" i="144"/>
  <c r="B4" i="167"/>
  <c r="B5" i="191"/>
  <c r="H6" i="185"/>
  <c r="B5" i="167"/>
  <c r="B6" i="191"/>
  <c r="B4" i="169"/>
  <c r="B6" i="153"/>
  <c r="F1" i="108"/>
  <c r="D2" i="146"/>
  <c r="A1" i="190"/>
  <c r="B4" i="140"/>
  <c r="B4" i="146"/>
  <c r="H6" i="157"/>
  <c r="D2" i="181"/>
  <c r="D2" i="205"/>
  <c r="B5" i="146"/>
  <c r="D2" i="153"/>
  <c r="D2" i="194"/>
  <c r="H6" i="107"/>
  <c r="D2" i="119"/>
  <c r="A1" i="172"/>
  <c r="B4" i="181"/>
  <c r="G2" i="139"/>
  <c r="G1" i="139"/>
  <c r="F2" i="160"/>
  <c r="F1" i="160"/>
  <c r="D2" i="196"/>
  <c r="D1" i="196"/>
  <c r="D1" i="174"/>
  <c r="D2" i="174"/>
  <c r="D1" i="186"/>
  <c r="D2" i="186"/>
  <c r="F1" i="164"/>
  <c r="F2" i="164"/>
  <c r="F1" i="135"/>
  <c r="F2" i="135"/>
  <c r="D1" i="204"/>
  <c r="D2" i="204"/>
  <c r="D2" i="132"/>
  <c r="B6" i="134"/>
  <c r="B5" i="201"/>
  <c r="A1" i="200"/>
  <c r="B5" i="155"/>
  <c r="B5" i="127"/>
  <c r="B5" i="199"/>
  <c r="D2" i="215"/>
  <c r="B6" i="127"/>
  <c r="B5" i="132"/>
  <c r="D2" i="134"/>
  <c r="B4" i="201"/>
  <c r="B6" i="199"/>
  <c r="D2" i="155"/>
  <c r="F2" i="120"/>
  <c r="D2" i="130"/>
  <c r="B4" i="175"/>
  <c r="H6" i="199"/>
  <c r="B5" i="215"/>
  <c r="B6" i="215"/>
  <c r="A1" i="131"/>
  <c r="H6" i="215"/>
  <c r="A1" i="114"/>
  <c r="H6" i="125"/>
  <c r="H6" i="123"/>
  <c r="H6" i="153"/>
  <c r="B4" i="195"/>
  <c r="D2" i="193"/>
  <c r="A1" i="198"/>
  <c r="D2" i="121"/>
  <c r="H6" i="163"/>
  <c r="D2" i="171"/>
  <c r="B4" i="173"/>
  <c r="H6" i="203"/>
  <c r="H6" i="214"/>
  <c r="B5" i="211"/>
  <c r="B5" i="125"/>
  <c r="D2" i="197"/>
  <c r="B6" i="125"/>
  <c r="H6" i="130"/>
  <c r="H6" i="177"/>
  <c r="B4" i="193"/>
  <c r="A1" i="180"/>
  <c r="B4" i="211"/>
  <c r="B4" i="132"/>
  <c r="B6" i="195"/>
  <c r="B4" i="197"/>
  <c r="B6" i="155"/>
  <c r="B5" i="107"/>
  <c r="A1" i="110"/>
  <c r="B4" i="109"/>
  <c r="B4" i="121"/>
  <c r="D2" i="142"/>
  <c r="B4" i="171"/>
  <c r="B6" i="173"/>
  <c r="D2" i="179"/>
  <c r="B5" i="181"/>
  <c r="D2" i="201"/>
  <c r="D2" i="212"/>
  <c r="B5" i="212"/>
  <c r="B5" i="109"/>
  <c r="H6" i="113"/>
  <c r="H6" i="127"/>
  <c r="H6" i="201"/>
  <c r="B5" i="195"/>
  <c r="B5" i="197"/>
  <c r="B4" i="177"/>
  <c r="A1" i="176"/>
  <c r="B5" i="157"/>
  <c r="B5" i="113"/>
  <c r="D2" i="138"/>
  <c r="B5" i="142"/>
  <c r="A1" i="143"/>
  <c r="B6" i="171"/>
  <c r="B5" i="179"/>
  <c r="H6" i="211"/>
  <c r="D2" i="213"/>
  <c r="B6" i="213"/>
  <c r="B5" i="171"/>
  <c r="B4" i="179"/>
  <c r="B6" i="212"/>
  <c r="D2" i="109"/>
  <c r="B4" i="134"/>
  <c r="H6" i="195"/>
  <c r="B6" i="197"/>
  <c r="A1" i="178"/>
  <c r="D2" i="157"/>
  <c r="B6" i="157"/>
  <c r="A1" i="158"/>
  <c r="B6" i="113"/>
  <c r="A1" i="122"/>
  <c r="B4" i="138"/>
  <c r="B6" i="142"/>
  <c r="D2" i="159"/>
  <c r="B6" i="179"/>
  <c r="D2" i="199"/>
  <c r="A1" i="126"/>
  <c r="B5" i="130"/>
  <c r="B6" i="175"/>
  <c r="H6" i="175"/>
  <c r="B5" i="121"/>
  <c r="B5" i="138"/>
  <c r="B4" i="159"/>
  <c r="I17" i="205"/>
  <c r="P509" i="168" l="1" a="1"/>
  <c r="P509" i="168" s="1"/>
  <c r="N13" i="167" s="1"/>
  <c r="P504" i="168" a="1"/>
  <c r="P504" i="168" s="1"/>
  <c r="N8" i="167" s="1"/>
  <c r="P505" i="168" a="1"/>
  <c r="P505" i="168" s="1"/>
  <c r="N9" i="167" s="1"/>
  <c r="P507" i="168" a="1"/>
  <c r="P507" i="168" s="1"/>
  <c r="N11" i="167" s="1"/>
  <c r="P503" i="168" a="1"/>
  <c r="P503" i="168" s="1"/>
  <c r="N7" i="167" s="1"/>
  <c r="P499" i="168" a="1"/>
  <c r="P499" i="168" s="1"/>
  <c r="P501" i="168" a="1"/>
  <c r="P501" i="168" s="1"/>
  <c r="N5" i="167" s="1"/>
  <c r="P506" i="168" a="1"/>
  <c r="P506" i="168" s="1"/>
  <c r="N10" i="167" s="1"/>
  <c r="P510" i="168" a="1"/>
  <c r="P510" i="168" s="1"/>
  <c r="N3" i="167"/>
  <c r="N531" i="168"/>
  <c r="E26" i="167"/>
  <c r="G26" i="167" s="1"/>
  <c r="I26" i="167" s="1"/>
  <c r="N512" i="168"/>
  <c r="F13" i="167" s="1"/>
  <c r="H13" i="167" s="1"/>
  <c r="E24" i="167"/>
  <c r="G24" i="167" s="1"/>
  <c r="I24" i="167" s="1"/>
  <c r="E23" i="167"/>
  <c r="G23" i="167" s="1"/>
  <c r="I23" i="167" s="1"/>
  <c r="G22" i="167"/>
  <c r="I22" i="167" s="1"/>
  <c r="E25" i="167"/>
  <c r="G25" i="167" s="1"/>
  <c r="I25" i="167" s="1"/>
  <c r="N529" i="122" a="1"/>
  <c r="N529" i="122" s="1"/>
  <c r="N519" i="120" a="1"/>
  <c r="N519" i="120" s="1"/>
  <c r="I519" i="120" a="1"/>
  <c r="I519" i="120" s="1"/>
  <c r="J519" i="120" a="1"/>
  <c r="J519" i="120" s="1"/>
  <c r="K519" i="120" a="1"/>
  <c r="K519" i="120" s="1"/>
  <c r="L524" i="120" a="1"/>
  <c r="L524" i="120" s="1"/>
  <c r="H519" i="120" a="1"/>
  <c r="H519" i="120" s="1"/>
  <c r="L519" i="120" a="1"/>
  <c r="L519" i="120" s="1"/>
  <c r="J524" i="120" a="1"/>
  <c r="J524" i="120" s="1"/>
  <c r="M519" i="120" a="1"/>
  <c r="M519" i="120" s="1"/>
  <c r="O524" i="120" a="1"/>
  <c r="O524" i="120" s="1"/>
  <c r="P508" i="120"/>
  <c r="M521" i="120" a="1"/>
  <c r="M521" i="120" s="1"/>
  <c r="O521" i="120" a="1"/>
  <c r="O521" i="120" s="1"/>
  <c r="K521" i="120" a="1"/>
  <c r="K521" i="120" s="1"/>
  <c r="J521" i="120" a="1"/>
  <c r="J521" i="120" s="1"/>
  <c r="N521" i="120" a="1"/>
  <c r="N521" i="120" s="1"/>
  <c r="L525" i="120" a="1"/>
  <c r="L525" i="120" s="1"/>
  <c r="H521" i="120" a="1"/>
  <c r="H521" i="120" s="1"/>
  <c r="P521" i="120" s="1"/>
  <c r="P511" i="120"/>
  <c r="R511" i="164" a="1"/>
  <c r="R511" i="164" s="1"/>
  <c r="R505" i="164" a="1"/>
  <c r="R505" i="164" s="1"/>
  <c r="N9" i="163" s="1"/>
  <c r="Q10" i="103"/>
  <c r="Q11" i="103"/>
  <c r="J10" i="103"/>
  <c r="N10" i="103"/>
  <c r="K10" i="103"/>
  <c r="P11" i="103"/>
  <c r="J11" i="103"/>
  <c r="O10" i="103"/>
  <c r="K11" i="103"/>
  <c r="L11" i="103"/>
  <c r="N9" i="103"/>
  <c r="Q9" i="103"/>
  <c r="M11" i="103"/>
  <c r="O11" i="103"/>
  <c r="M10" i="103"/>
  <c r="C19" i="103"/>
  <c r="H11" i="213" s="1"/>
  <c r="P500" i="129"/>
  <c r="P499" i="129"/>
  <c r="P501" i="129"/>
  <c r="P526" i="129"/>
  <c r="L512" i="129"/>
  <c r="P508" i="129"/>
  <c r="P502" i="129"/>
  <c r="P511" i="129"/>
  <c r="P503" i="129"/>
  <c r="P509" i="129"/>
  <c r="P519" i="129"/>
  <c r="P524" i="129"/>
  <c r="P521" i="128"/>
  <c r="P507" i="128"/>
  <c r="P511" i="128"/>
  <c r="P525" i="128"/>
  <c r="P522" i="128"/>
  <c r="P506" i="128"/>
  <c r="P526" i="128"/>
  <c r="P524" i="128"/>
  <c r="P527" i="126"/>
  <c r="P507" i="126"/>
  <c r="P522" i="126"/>
  <c r="P504" i="126"/>
  <c r="P502" i="126"/>
  <c r="P510" i="126"/>
  <c r="P501" i="126"/>
  <c r="L512" i="126"/>
  <c r="J512" i="126"/>
  <c r="P525" i="126"/>
  <c r="P521" i="126"/>
  <c r="N512" i="126"/>
  <c r="P530" i="126"/>
  <c r="P511" i="126"/>
  <c r="P506" i="124"/>
  <c r="P505" i="124"/>
  <c r="E41" i="123" s="1"/>
  <c r="G41" i="123" s="1"/>
  <c r="P527" i="124"/>
  <c r="P526" i="124"/>
  <c r="P509" i="124"/>
  <c r="O512" i="124"/>
  <c r="P510" i="124"/>
  <c r="P521" i="124"/>
  <c r="P502" i="124"/>
  <c r="M512" i="124"/>
  <c r="P500" i="120"/>
  <c r="P527" i="120"/>
  <c r="P505" i="120"/>
  <c r="E41" i="119" s="1"/>
  <c r="G41" i="119" s="1"/>
  <c r="I41" i="119" s="1"/>
  <c r="I52" i="119" s="1"/>
  <c r="F11" i="106" s="1"/>
  <c r="J512" i="120"/>
  <c r="P518" i="120"/>
  <c r="N512" i="120"/>
  <c r="P502" i="120"/>
  <c r="O512" i="120"/>
  <c r="P506" i="120"/>
  <c r="P509" i="120"/>
  <c r="P499" i="120"/>
  <c r="M512" i="120"/>
  <c r="K512" i="120"/>
  <c r="I512" i="120"/>
  <c r="E22" i="119" s="1"/>
  <c r="G22" i="119" s="1"/>
  <c r="I22" i="119" s="1"/>
  <c r="P506" i="112"/>
  <c r="P501" i="112"/>
  <c r="P526" i="112"/>
  <c r="P500" i="112"/>
  <c r="P509" i="112"/>
  <c r="P523" i="112"/>
  <c r="P521" i="112"/>
  <c r="P505" i="112"/>
  <c r="E41" i="111" s="1"/>
  <c r="G41" i="111" s="1"/>
  <c r="O530" i="112" a="1"/>
  <c r="O530" i="112" s="1"/>
  <c r="P518" i="108"/>
  <c r="P500" i="108"/>
  <c r="H512" i="108"/>
  <c r="E26" i="107" s="1"/>
  <c r="G26" i="107" s="1"/>
  <c r="I26" i="107" s="1"/>
  <c r="P526" i="108"/>
  <c r="M512" i="108"/>
  <c r="P499" i="108"/>
  <c r="L512" i="108"/>
  <c r="P525" i="108"/>
  <c r="P501" i="108"/>
  <c r="P527" i="108"/>
  <c r="P507" i="108"/>
  <c r="P503" i="108"/>
  <c r="P502" i="4"/>
  <c r="P503" i="4"/>
  <c r="P508" i="4"/>
  <c r="P511" i="4"/>
  <c r="P505" i="4"/>
  <c r="E41" i="3" s="1"/>
  <c r="G41" i="3" s="1"/>
  <c r="I41" i="3" s="1"/>
  <c r="I52" i="3" s="1"/>
  <c r="F4" i="106" s="1"/>
  <c r="I512" i="108"/>
  <c r="P529" i="108"/>
  <c r="F1" i="124"/>
  <c r="F2" i="156"/>
  <c r="F2" i="118"/>
  <c r="F1" i="4"/>
  <c r="G1" i="149"/>
  <c r="D2" i="202"/>
  <c r="F2" i="112"/>
  <c r="R502" i="164" a="1"/>
  <c r="R502" i="164" s="1"/>
  <c r="N6" i="163" s="1"/>
  <c r="R510" i="164" a="1"/>
  <c r="R510" i="164" s="1"/>
  <c r="R508" i="164" a="1"/>
  <c r="R508" i="164" s="1"/>
  <c r="N12" i="163" s="1"/>
  <c r="R503" i="164" a="1"/>
  <c r="R503" i="164" s="1"/>
  <c r="N7" i="163" s="1"/>
  <c r="R507" i="164" a="1"/>
  <c r="R507" i="164" s="1"/>
  <c r="N11" i="163" s="1"/>
  <c r="R500" i="164" a="1"/>
  <c r="R500" i="164" s="1"/>
  <c r="N4" i="163" s="1"/>
  <c r="R501" i="164" a="1"/>
  <c r="R501" i="164" s="1"/>
  <c r="N5" i="163" s="1"/>
  <c r="R509" i="164" a="1"/>
  <c r="R509" i="164" s="1"/>
  <c r="N13" i="163" s="1"/>
  <c r="R499" i="164" a="1"/>
  <c r="R499" i="164" s="1"/>
  <c r="R504" i="164" a="1"/>
  <c r="R504" i="164" s="1"/>
  <c r="N8" i="163" s="1"/>
  <c r="R506" i="164" a="1"/>
  <c r="R506" i="164" s="1"/>
  <c r="N10" i="163" s="1"/>
  <c r="Q506" i="158"/>
  <c r="Q520" i="158"/>
  <c r="Q505" i="158"/>
  <c r="N509" i="158"/>
  <c r="Q499" i="158"/>
  <c r="S503" i="149" a="1"/>
  <c r="S503" i="149" s="1"/>
  <c r="N7" i="148" s="1"/>
  <c r="S511" i="149" a="1"/>
  <c r="S511" i="149" s="1"/>
  <c r="S499" i="149" a="1"/>
  <c r="S499" i="149" s="1"/>
  <c r="R499" i="143" a="1"/>
  <c r="R499" i="143" s="1"/>
  <c r="R507" i="143" a="1"/>
  <c r="R507" i="143" s="1"/>
  <c r="N11" i="142" s="1"/>
  <c r="R501" i="143" a="1"/>
  <c r="R501" i="143" s="1"/>
  <c r="N5" i="142" s="1"/>
  <c r="R511" i="143" a="1"/>
  <c r="R511" i="143" s="1"/>
  <c r="R504" i="143" a="1"/>
  <c r="R504" i="143" s="1"/>
  <c r="N8" i="142" s="1"/>
  <c r="R509" i="143" a="1"/>
  <c r="R509" i="143" s="1"/>
  <c r="N13" i="142" s="1"/>
  <c r="R508" i="143" a="1"/>
  <c r="R508" i="143" s="1"/>
  <c r="N12" i="142" s="1"/>
  <c r="R505" i="143" a="1"/>
  <c r="R505" i="143" s="1"/>
  <c r="N9" i="142" s="1"/>
  <c r="R510" i="143" a="1"/>
  <c r="R510" i="143" s="1"/>
  <c r="R506" i="143" a="1"/>
  <c r="R506" i="143" s="1"/>
  <c r="N10" i="142" s="1"/>
  <c r="R502" i="143" a="1"/>
  <c r="R502" i="143" s="1"/>
  <c r="N6" i="142" s="1"/>
  <c r="R503" i="143" a="1"/>
  <c r="R503" i="143" s="1"/>
  <c r="N7" i="142" s="1"/>
  <c r="K512" i="129"/>
  <c r="N512" i="164"/>
  <c r="P502" i="164"/>
  <c r="P503" i="164"/>
  <c r="P507" i="164"/>
  <c r="P510" i="164"/>
  <c r="P501" i="164"/>
  <c r="K512" i="164"/>
  <c r="P509" i="164"/>
  <c r="I512" i="164"/>
  <c r="G22" i="163" s="1"/>
  <c r="I22" i="163" s="1"/>
  <c r="R512" i="141"/>
  <c r="D17" i="140" s="1"/>
  <c r="I17" i="140" s="1"/>
  <c r="R503" i="122" a="1"/>
  <c r="R503" i="122" s="1"/>
  <c r="N7" i="121" s="1"/>
  <c r="R501" i="122" a="1"/>
  <c r="R501" i="122" s="1"/>
  <c r="N5" i="121" s="1"/>
  <c r="R509" i="118" a="1"/>
  <c r="R509" i="118" s="1"/>
  <c r="N13" i="117" s="1"/>
  <c r="R501" i="129" a="1"/>
  <c r="R501" i="129" s="1"/>
  <c r="N5" i="152" s="1"/>
  <c r="S500" i="154" a="1"/>
  <c r="S500" i="154" s="1"/>
  <c r="N4" i="153" s="1"/>
  <c r="N3" i="142"/>
  <c r="R502" i="126" a="1"/>
  <c r="R502" i="126" s="1"/>
  <c r="N6" i="125" s="1"/>
  <c r="R505" i="126" a="1"/>
  <c r="R505" i="126" s="1"/>
  <c r="N9" i="125" s="1"/>
  <c r="R511" i="122" a="1"/>
  <c r="R511" i="122" s="1"/>
  <c r="R500" i="122" a="1"/>
  <c r="R500" i="122" s="1"/>
  <c r="N4" i="121" s="1"/>
  <c r="R499" i="122" a="1"/>
  <c r="R499" i="122" s="1"/>
  <c r="N3" i="121" s="1"/>
  <c r="R508" i="120" a="1"/>
  <c r="R508" i="120" s="1"/>
  <c r="N12" i="119" s="1"/>
  <c r="R499" i="118" a="1"/>
  <c r="R499" i="118" s="1"/>
  <c r="N3" i="117" s="1"/>
  <c r="R507" i="118" a="1"/>
  <c r="R507" i="118" s="1"/>
  <c r="N11" i="117" s="1"/>
  <c r="R504" i="114" a="1"/>
  <c r="R504" i="114" s="1"/>
  <c r="N8" i="113" s="1"/>
  <c r="R503" i="112" a="1"/>
  <c r="R503" i="112" s="1"/>
  <c r="N7" i="111" s="1"/>
  <c r="M512" i="164"/>
  <c r="P521" i="164"/>
  <c r="N528" i="164" a="1"/>
  <c r="N528" i="164" s="1"/>
  <c r="O528" i="164" a="1"/>
  <c r="O528" i="164" s="1"/>
  <c r="K528" i="164" a="1"/>
  <c r="K528" i="164" s="1"/>
  <c r="M528" i="164" a="1"/>
  <c r="M528" i="164" s="1"/>
  <c r="M529" i="164" a="1"/>
  <c r="M529" i="164" s="1"/>
  <c r="H529" i="164" a="1"/>
  <c r="H529" i="164" s="1"/>
  <c r="K529" i="164" a="1"/>
  <c r="K529" i="164" s="1"/>
  <c r="J529" i="164" a="1"/>
  <c r="J529" i="164" s="1"/>
  <c r="I522" i="164" a="1"/>
  <c r="I522" i="164" s="1"/>
  <c r="O522" i="164" a="1"/>
  <c r="O522" i="164" s="1"/>
  <c r="P506" i="164"/>
  <c r="P504" i="164"/>
  <c r="P511" i="164"/>
  <c r="H512" i="164"/>
  <c r="E26" i="163" s="1"/>
  <c r="G26" i="163" s="1"/>
  <c r="I26" i="163" s="1"/>
  <c r="P508" i="164"/>
  <c r="L512" i="164"/>
  <c r="P525" i="164"/>
  <c r="O512" i="164"/>
  <c r="P520" i="164"/>
  <c r="N523" i="164" a="1"/>
  <c r="N523" i="164" s="1"/>
  <c r="I523" i="164" a="1"/>
  <c r="I523" i="164" s="1"/>
  <c r="L523" i="164" a="1"/>
  <c r="L523" i="164" s="1"/>
  <c r="M523" i="164" a="1"/>
  <c r="M523" i="164" s="1"/>
  <c r="J523" i="164" a="1"/>
  <c r="J523" i="164" s="1"/>
  <c r="H523" i="164" a="1"/>
  <c r="H523" i="164" s="1"/>
  <c r="O523" i="164" a="1"/>
  <c r="O523" i="164" s="1"/>
  <c r="K523" i="164" a="1"/>
  <c r="K523" i="164" s="1"/>
  <c r="I518" i="164" a="1"/>
  <c r="I518" i="164" s="1"/>
  <c r="H518" i="164" a="1"/>
  <c r="H518" i="164" s="1"/>
  <c r="N518" i="164" a="1"/>
  <c r="N518" i="164" s="1"/>
  <c r="M518" i="164" a="1"/>
  <c r="M518" i="164" s="1"/>
  <c r="L518" i="164" a="1"/>
  <c r="L518" i="164" s="1"/>
  <c r="J518" i="164" a="1"/>
  <c r="J518" i="164" s="1"/>
  <c r="O518" i="164" a="1"/>
  <c r="O518" i="164" s="1"/>
  <c r="K518" i="164" a="1"/>
  <c r="K518" i="164" s="1"/>
  <c r="O519" i="164" a="1"/>
  <c r="O519" i="164" s="1"/>
  <c r="N519" i="164" a="1"/>
  <c r="N519" i="164" s="1"/>
  <c r="J519" i="164" a="1"/>
  <c r="J519" i="164" s="1"/>
  <c r="H519" i="164" a="1"/>
  <c r="H519" i="164" s="1"/>
  <c r="M519" i="164" a="1"/>
  <c r="M519" i="164" s="1"/>
  <c r="I519" i="164" a="1"/>
  <c r="I519" i="164" s="1"/>
  <c r="K519" i="164" a="1"/>
  <c r="K519" i="164" s="1"/>
  <c r="L519" i="164" a="1"/>
  <c r="L519" i="164" s="1"/>
  <c r="J512" i="164"/>
  <c r="P500" i="164"/>
  <c r="J524" i="164" a="1"/>
  <c r="J524" i="164" s="1"/>
  <c r="K524" i="164" a="1"/>
  <c r="K524" i="164" s="1"/>
  <c r="L524" i="164" a="1"/>
  <c r="L524" i="164" s="1"/>
  <c r="O524" i="164" a="1"/>
  <c r="O524" i="164" s="1"/>
  <c r="I524" i="164" a="1"/>
  <c r="I524" i="164" s="1"/>
  <c r="N524" i="164" a="1"/>
  <c r="N524" i="164" s="1"/>
  <c r="H524" i="164" a="1"/>
  <c r="H524" i="164" s="1"/>
  <c r="M524" i="164" a="1"/>
  <c r="M524" i="164" s="1"/>
  <c r="N527" i="164" a="1"/>
  <c r="N527" i="164" s="1"/>
  <c r="O527" i="164" a="1"/>
  <c r="O527" i="164" s="1"/>
  <c r="M527" i="164" a="1"/>
  <c r="M527" i="164" s="1"/>
  <c r="J527" i="164" a="1"/>
  <c r="J527" i="164" s="1"/>
  <c r="I527" i="164" a="1"/>
  <c r="I527" i="164" s="1"/>
  <c r="K527" i="164" a="1"/>
  <c r="K527" i="164" s="1"/>
  <c r="L527" i="164" a="1"/>
  <c r="L527" i="164" s="1"/>
  <c r="H527" i="164" a="1"/>
  <c r="H527" i="164" s="1"/>
  <c r="N530" i="164" a="1"/>
  <c r="N530" i="164" s="1"/>
  <c r="K530" i="164" a="1"/>
  <c r="K530" i="164" s="1"/>
  <c r="H530" i="164" a="1"/>
  <c r="H530" i="164" s="1"/>
  <c r="O530" i="164" a="1"/>
  <c r="O530" i="164" s="1"/>
  <c r="I530" i="164" a="1"/>
  <c r="I530" i="164" s="1"/>
  <c r="M530" i="164" a="1"/>
  <c r="M530" i="164" s="1"/>
  <c r="J530" i="164" a="1"/>
  <c r="J530" i="164" s="1"/>
  <c r="L530" i="164" a="1"/>
  <c r="L530" i="164" s="1"/>
  <c r="J526" i="164" a="1"/>
  <c r="J526" i="164" s="1"/>
  <c r="M526" i="164" a="1"/>
  <c r="M526" i="164" s="1"/>
  <c r="K526" i="164" a="1"/>
  <c r="K526" i="164" s="1"/>
  <c r="N526" i="164" a="1"/>
  <c r="N526" i="164" s="1"/>
  <c r="I526" i="164" a="1"/>
  <c r="I526" i="164" s="1"/>
  <c r="L526" i="164" a="1"/>
  <c r="L526" i="164" s="1"/>
  <c r="H526" i="164" a="1"/>
  <c r="H526" i="164" s="1"/>
  <c r="O526" i="164" a="1"/>
  <c r="O526" i="164" s="1"/>
  <c r="P499" i="164"/>
  <c r="P522" i="160"/>
  <c r="R504" i="160" a="1"/>
  <c r="R504" i="160" s="1"/>
  <c r="N8" i="159" s="1"/>
  <c r="K527" i="160" a="1"/>
  <c r="K527" i="160" s="1"/>
  <c r="O527" i="160" a="1"/>
  <c r="O527" i="160" s="1"/>
  <c r="M527" i="160" a="1"/>
  <c r="M527" i="160" s="1"/>
  <c r="L527" i="160" a="1"/>
  <c r="L527" i="160" s="1"/>
  <c r="P501" i="160"/>
  <c r="O525" i="160" a="1"/>
  <c r="O525" i="160" s="1"/>
  <c r="H525" i="160" a="1"/>
  <c r="H525" i="160" s="1"/>
  <c r="I525" i="160" a="1"/>
  <c r="I525" i="160" s="1"/>
  <c r="J525" i="160" a="1"/>
  <c r="J525" i="160" s="1"/>
  <c r="N525" i="160" a="1"/>
  <c r="N525" i="160" s="1"/>
  <c r="L525" i="160" a="1"/>
  <c r="L525" i="160" s="1"/>
  <c r="P502" i="160"/>
  <c r="R499" i="160" a="1"/>
  <c r="R499" i="160" s="1"/>
  <c r="N3" i="159" s="1"/>
  <c r="K512" i="160"/>
  <c r="P509" i="160"/>
  <c r="N527" i="160" a="1"/>
  <c r="N527" i="160" s="1"/>
  <c r="H527" i="160" a="1"/>
  <c r="H527" i="160" s="1"/>
  <c r="H512" i="160"/>
  <c r="J521" i="160" a="1"/>
  <c r="J521" i="160" s="1"/>
  <c r="M521" i="160" a="1"/>
  <c r="M521" i="160" s="1"/>
  <c r="K521" i="160" a="1"/>
  <c r="K521" i="160" s="1"/>
  <c r="L521" i="160" a="1"/>
  <c r="L521" i="160" s="1"/>
  <c r="I521" i="160" a="1"/>
  <c r="I521" i="160" s="1"/>
  <c r="H521" i="160" a="1"/>
  <c r="H521" i="160" s="1"/>
  <c r="N521" i="160" a="1"/>
  <c r="N521" i="160" s="1"/>
  <c r="O521" i="160" a="1"/>
  <c r="O521" i="160" s="1"/>
  <c r="P505" i="160"/>
  <c r="E41" i="159" s="1"/>
  <c r="G41" i="159" s="1"/>
  <c r="I512" i="160"/>
  <c r="E22" i="159" s="1"/>
  <c r="G22" i="159" s="1"/>
  <c r="I22" i="159" s="1"/>
  <c r="J519" i="160" a="1"/>
  <c r="J519" i="160" s="1"/>
  <c r="N519" i="160" a="1"/>
  <c r="N519" i="160" s="1"/>
  <c r="H519" i="160" a="1"/>
  <c r="H519" i="160" s="1"/>
  <c r="L519" i="160" a="1"/>
  <c r="L519" i="160" s="1"/>
  <c r="O519" i="160" a="1"/>
  <c r="O519" i="160" s="1"/>
  <c r="M519" i="160" a="1"/>
  <c r="M519" i="160" s="1"/>
  <c r="I519" i="160" a="1"/>
  <c r="I519" i="160" s="1"/>
  <c r="K519" i="160" a="1"/>
  <c r="K519" i="160" s="1"/>
  <c r="R509" i="160" a="1"/>
  <c r="R509" i="160" s="1"/>
  <c r="N13" i="159" s="1"/>
  <c r="P507" i="160"/>
  <c r="L528" i="160" a="1"/>
  <c r="L528" i="160" s="1"/>
  <c r="N528" i="160" a="1"/>
  <c r="N528" i="160" s="1"/>
  <c r="M528" i="160" a="1"/>
  <c r="M528" i="160" s="1"/>
  <c r="J528" i="160" a="1"/>
  <c r="J528" i="160" s="1"/>
  <c r="O528" i="160" a="1"/>
  <c r="O528" i="160" s="1"/>
  <c r="H528" i="160" a="1"/>
  <c r="H528" i="160" s="1"/>
  <c r="I528" i="160" a="1"/>
  <c r="I528" i="160" s="1"/>
  <c r="K528" i="160" a="1"/>
  <c r="K528" i="160" s="1"/>
  <c r="O518" i="160" a="1"/>
  <c r="O518" i="160" s="1"/>
  <c r="J518" i="160" a="1"/>
  <c r="J518" i="160" s="1"/>
  <c r="M518" i="160" a="1"/>
  <c r="M518" i="160" s="1"/>
  <c r="I518" i="160" a="1"/>
  <c r="I518" i="160" s="1"/>
  <c r="N518" i="160" a="1"/>
  <c r="N518" i="160" s="1"/>
  <c r="H518" i="160" a="1"/>
  <c r="H518" i="160" s="1"/>
  <c r="L518" i="160" a="1"/>
  <c r="L518" i="160" s="1"/>
  <c r="K518" i="160" a="1"/>
  <c r="K518" i="160" s="1"/>
  <c r="R510" i="160" a="1"/>
  <c r="R510" i="160" s="1"/>
  <c r="R507" i="160" a="1"/>
  <c r="R507" i="160" s="1"/>
  <c r="N11" i="159" s="1"/>
  <c r="O529" i="160" a="1"/>
  <c r="O529" i="160" s="1"/>
  <c r="N529" i="160" a="1"/>
  <c r="N529" i="160" s="1"/>
  <c r="M529" i="160" a="1"/>
  <c r="M529" i="160" s="1"/>
  <c r="H529" i="160" a="1"/>
  <c r="H529" i="160" s="1"/>
  <c r="L529" i="160" a="1"/>
  <c r="L529" i="160" s="1"/>
  <c r="K529" i="160" a="1"/>
  <c r="K529" i="160" s="1"/>
  <c r="I529" i="160" a="1"/>
  <c r="I529" i="160" s="1"/>
  <c r="J529" i="160" a="1"/>
  <c r="J529" i="160" s="1"/>
  <c r="J526" i="160" a="1"/>
  <c r="J526" i="160" s="1"/>
  <c r="H526" i="160" a="1"/>
  <c r="H526" i="160" s="1"/>
  <c r="K526" i="160" a="1"/>
  <c r="K526" i="160" s="1"/>
  <c r="O526" i="160" a="1"/>
  <c r="O526" i="160" s="1"/>
  <c r="N526" i="160" a="1"/>
  <c r="N526" i="160" s="1"/>
  <c r="I526" i="160" a="1"/>
  <c r="I526" i="160" s="1"/>
  <c r="M526" i="160" a="1"/>
  <c r="M526" i="160" s="1"/>
  <c r="L526" i="160" a="1"/>
  <c r="L526" i="160" s="1"/>
  <c r="K524" i="160" a="1"/>
  <c r="K524" i="160" s="1"/>
  <c r="I524" i="160" a="1"/>
  <c r="I524" i="160" s="1"/>
  <c r="H524" i="160" a="1"/>
  <c r="H524" i="160" s="1"/>
  <c r="J524" i="160" a="1"/>
  <c r="J524" i="160" s="1"/>
  <c r="N524" i="160" a="1"/>
  <c r="N524" i="160" s="1"/>
  <c r="L524" i="160" a="1"/>
  <c r="L524" i="160" s="1"/>
  <c r="O524" i="160" a="1"/>
  <c r="O524" i="160" s="1"/>
  <c r="M524" i="160" a="1"/>
  <c r="M524" i="160" s="1"/>
  <c r="M512" i="160"/>
  <c r="P512" i="160" s="1"/>
  <c r="R511" i="160" a="1"/>
  <c r="R511" i="160" s="1"/>
  <c r="R502" i="160" a="1"/>
  <c r="R502" i="160" s="1"/>
  <c r="N6" i="159" s="1"/>
  <c r="R506" i="160" a="1"/>
  <c r="R506" i="160" s="1"/>
  <c r="N10" i="159" s="1"/>
  <c r="R503" i="160" a="1"/>
  <c r="R503" i="160" s="1"/>
  <c r="N7" i="159" s="1"/>
  <c r="R508" i="160" a="1"/>
  <c r="R508" i="160" s="1"/>
  <c r="N12" i="159" s="1"/>
  <c r="R501" i="160" a="1"/>
  <c r="R501" i="160" s="1"/>
  <c r="N5" i="159" s="1"/>
  <c r="R505" i="160" a="1"/>
  <c r="R505" i="160" s="1"/>
  <c r="N9" i="159" s="1"/>
  <c r="R500" i="160" a="1"/>
  <c r="R500" i="160" s="1"/>
  <c r="N4" i="159" s="1"/>
  <c r="Q497" i="158"/>
  <c r="L509" i="158"/>
  <c r="O523" i="158" a="1"/>
  <c r="O523" i="158" s="1"/>
  <c r="P523" i="158" a="1"/>
  <c r="P523" i="158" s="1"/>
  <c r="L523" i="158" a="1"/>
  <c r="L523" i="158" s="1"/>
  <c r="P509" i="158"/>
  <c r="Q500" i="158"/>
  <c r="M515" i="158" a="1"/>
  <c r="M515" i="158" s="1"/>
  <c r="L515" i="158" a="1"/>
  <c r="L515" i="158" s="1"/>
  <c r="O515" i="158" a="1"/>
  <c r="O515" i="158" s="1"/>
  <c r="P515" i="158" a="1"/>
  <c r="P515" i="158" s="1"/>
  <c r="I516" i="158" a="1"/>
  <c r="I516" i="158" s="1"/>
  <c r="L516" i="158" a="1"/>
  <c r="L516" i="158" s="1"/>
  <c r="M516" i="158" a="1"/>
  <c r="M516" i="158" s="1"/>
  <c r="J516" i="158" a="1"/>
  <c r="J516" i="158" s="1"/>
  <c r="S501" i="158" a="1"/>
  <c r="S501" i="158" s="1"/>
  <c r="N8" i="157" s="1"/>
  <c r="O521" i="158" a="1"/>
  <c r="O521" i="158" s="1"/>
  <c r="L521" i="158" a="1"/>
  <c r="L521" i="158" s="1"/>
  <c r="Q508" i="158"/>
  <c r="P520" i="156"/>
  <c r="I512" i="156"/>
  <c r="E22" i="179" s="1"/>
  <c r="P510" i="156"/>
  <c r="P507" i="156"/>
  <c r="P504" i="156"/>
  <c r="P526" i="156"/>
  <c r="L512" i="156"/>
  <c r="M512" i="156"/>
  <c r="N523" i="156" a="1"/>
  <c r="N523" i="156" s="1"/>
  <c r="L523" i="156" a="1"/>
  <c r="L523" i="156" s="1"/>
  <c r="M523" i="156" a="1"/>
  <c r="M523" i="156" s="1"/>
  <c r="K523" i="156" a="1"/>
  <c r="K523" i="156" s="1"/>
  <c r="J523" i="156" a="1"/>
  <c r="J523" i="156" s="1"/>
  <c r="H523" i="156" a="1"/>
  <c r="H523" i="156" s="1"/>
  <c r="I523" i="156" a="1"/>
  <c r="I523" i="156" s="1"/>
  <c r="O523" i="156" a="1"/>
  <c r="O523" i="156" s="1"/>
  <c r="O524" i="156" a="1"/>
  <c r="O524" i="156" s="1"/>
  <c r="I524" i="156" a="1"/>
  <c r="I524" i="156" s="1"/>
  <c r="N524" i="156" a="1"/>
  <c r="N524" i="156" s="1"/>
  <c r="K524" i="156" a="1"/>
  <c r="K524" i="156" s="1"/>
  <c r="M524" i="156" a="1"/>
  <c r="M524" i="156" s="1"/>
  <c r="J524" i="156" a="1"/>
  <c r="J524" i="156" s="1"/>
  <c r="L524" i="156" a="1"/>
  <c r="L524" i="156" s="1"/>
  <c r="H524" i="156" a="1"/>
  <c r="H524" i="156" s="1"/>
  <c r="O521" i="156" a="1"/>
  <c r="O521" i="156" s="1"/>
  <c r="J521" i="156" a="1"/>
  <c r="J521" i="156" s="1"/>
  <c r="H521" i="156" a="1"/>
  <c r="H521" i="156" s="1"/>
  <c r="L521" i="156" a="1"/>
  <c r="L521" i="156" s="1"/>
  <c r="N521" i="156" a="1"/>
  <c r="N521" i="156" s="1"/>
  <c r="M521" i="156" a="1"/>
  <c r="M521" i="156" s="1"/>
  <c r="K521" i="156" a="1"/>
  <c r="K521" i="156" s="1"/>
  <c r="I521" i="156" a="1"/>
  <c r="I521" i="156" s="1"/>
  <c r="O519" i="156" a="1"/>
  <c r="O519" i="156" s="1"/>
  <c r="H519" i="156" a="1"/>
  <c r="H519" i="156" s="1"/>
  <c r="J519" i="156" a="1"/>
  <c r="J519" i="156" s="1"/>
  <c r="N519" i="156" a="1"/>
  <c r="N519" i="156" s="1"/>
  <c r="L519" i="156" a="1"/>
  <c r="L519" i="156" s="1"/>
  <c r="M519" i="156" a="1"/>
  <c r="M519" i="156" s="1"/>
  <c r="I519" i="156" a="1"/>
  <c r="I519" i="156" s="1"/>
  <c r="K519" i="156" a="1"/>
  <c r="K519" i="156" s="1"/>
  <c r="J512" i="156"/>
  <c r="P501" i="156"/>
  <c r="O528" i="156" a="1"/>
  <c r="O528" i="156" s="1"/>
  <c r="M528" i="156" a="1"/>
  <c r="M528" i="156" s="1"/>
  <c r="H528" i="156" a="1"/>
  <c r="H528" i="156" s="1"/>
  <c r="K528" i="156" a="1"/>
  <c r="K528" i="156" s="1"/>
  <c r="J528" i="156" a="1"/>
  <c r="J528" i="156" s="1"/>
  <c r="I528" i="156" a="1"/>
  <c r="I528" i="156" s="1"/>
  <c r="L528" i="156" a="1"/>
  <c r="L528" i="156" s="1"/>
  <c r="N528" i="156" a="1"/>
  <c r="N528" i="156" s="1"/>
  <c r="L530" i="156" a="1"/>
  <c r="L530" i="156" s="1"/>
  <c r="J530" i="156" a="1"/>
  <c r="J530" i="156" s="1"/>
  <c r="H530" i="156" a="1"/>
  <c r="H530" i="156" s="1"/>
  <c r="O530" i="156" a="1"/>
  <c r="O530" i="156" s="1"/>
  <c r="I530" i="156" a="1"/>
  <c r="I530" i="156" s="1"/>
  <c r="M530" i="156" a="1"/>
  <c r="M530" i="156" s="1"/>
  <c r="K530" i="156" a="1"/>
  <c r="K530" i="156" s="1"/>
  <c r="N530" i="156" a="1"/>
  <c r="N530" i="156" s="1"/>
  <c r="N529" i="156" a="1"/>
  <c r="N529" i="156" s="1"/>
  <c r="O529" i="156" a="1"/>
  <c r="O529" i="156" s="1"/>
  <c r="M529" i="156" a="1"/>
  <c r="M529" i="156" s="1"/>
  <c r="K529" i="156" a="1"/>
  <c r="K529" i="156" s="1"/>
  <c r="I529" i="156" a="1"/>
  <c r="I529" i="156" s="1"/>
  <c r="L529" i="156" a="1"/>
  <c r="L529" i="156" s="1"/>
  <c r="H529" i="156" a="1"/>
  <c r="H529" i="156" s="1"/>
  <c r="J529" i="156" a="1"/>
  <c r="J529" i="156" s="1"/>
  <c r="O518" i="156" a="1"/>
  <c r="O518" i="156" s="1"/>
  <c r="M518" i="156" a="1"/>
  <c r="M518" i="156" s="1"/>
  <c r="L518" i="156" a="1"/>
  <c r="L518" i="156" s="1"/>
  <c r="J518" i="156" a="1"/>
  <c r="J518" i="156" s="1"/>
  <c r="I518" i="156" a="1"/>
  <c r="I518" i="156" s="1"/>
  <c r="N518" i="156" a="1"/>
  <c r="N518" i="156" s="1"/>
  <c r="K518" i="156" a="1"/>
  <c r="K518" i="156" s="1"/>
  <c r="H518" i="156" a="1"/>
  <c r="H518" i="156" s="1"/>
  <c r="O527" i="156" a="1"/>
  <c r="O527" i="156" s="1"/>
  <c r="M527" i="156" a="1"/>
  <c r="M527" i="156" s="1"/>
  <c r="K527" i="156" a="1"/>
  <c r="K527" i="156" s="1"/>
  <c r="N527" i="156" a="1"/>
  <c r="N527" i="156" s="1"/>
  <c r="I527" i="156" a="1"/>
  <c r="I527" i="156" s="1"/>
  <c r="L527" i="156" a="1"/>
  <c r="L527" i="156" s="1"/>
  <c r="J527" i="156" a="1"/>
  <c r="J527" i="156" s="1"/>
  <c r="H527" i="156" a="1"/>
  <c r="H527" i="156" s="1"/>
  <c r="N525" i="156" a="1"/>
  <c r="N525" i="156" s="1"/>
  <c r="M525" i="156" a="1"/>
  <c r="M525" i="156" s="1"/>
  <c r="I525" i="156" a="1"/>
  <c r="I525" i="156" s="1"/>
  <c r="L525" i="156" a="1"/>
  <c r="L525" i="156" s="1"/>
  <c r="J525" i="156" a="1"/>
  <c r="J525" i="156" s="1"/>
  <c r="K525" i="156" a="1"/>
  <c r="K525" i="156" s="1"/>
  <c r="H525" i="156" a="1"/>
  <c r="H525" i="156" s="1"/>
  <c r="O525" i="156" a="1"/>
  <c r="O525" i="156" s="1"/>
  <c r="O522" i="149" a="1"/>
  <c r="O522" i="149" s="1"/>
  <c r="J522" i="149" a="1"/>
  <c r="J522" i="149" s="1"/>
  <c r="Q507" i="149"/>
  <c r="S507" i="149" a="1"/>
  <c r="S507" i="149" s="1"/>
  <c r="N11" i="148" s="1"/>
  <c r="S508" i="149" a="1"/>
  <c r="S508" i="149" s="1"/>
  <c r="N12" i="148" s="1"/>
  <c r="S500" i="149" a="1"/>
  <c r="S500" i="149" s="1"/>
  <c r="N4" i="148" s="1"/>
  <c r="I522" i="149" a="1"/>
  <c r="I522" i="149" s="1"/>
  <c r="Q522" i="149" s="1"/>
  <c r="N522" i="149" a="1"/>
  <c r="N522" i="149" s="1"/>
  <c r="S506" i="149" a="1"/>
  <c r="S506" i="149" s="1"/>
  <c r="N10" i="148" s="1"/>
  <c r="S510" i="149" a="1"/>
  <c r="S510" i="149" s="1"/>
  <c r="S502" i="149" a="1"/>
  <c r="S502" i="149" s="1"/>
  <c r="N6" i="148" s="1"/>
  <c r="S505" i="149" a="1"/>
  <c r="S505" i="149" s="1"/>
  <c r="N9" i="148" s="1"/>
  <c r="S504" i="149" a="1"/>
  <c r="S504" i="149" s="1"/>
  <c r="N8" i="148" s="1"/>
  <c r="K522" i="149" a="1"/>
  <c r="K522" i="149" s="1"/>
  <c r="M522" i="149" a="1"/>
  <c r="M522" i="149" s="1"/>
  <c r="I527" i="149" a="1"/>
  <c r="I527" i="149" s="1"/>
  <c r="J527" i="149" a="1"/>
  <c r="J527" i="149" s="1"/>
  <c r="L527" i="149" a="1"/>
  <c r="L527" i="149" s="1"/>
  <c r="N527" i="149" a="1"/>
  <c r="N527" i="149" s="1"/>
  <c r="P527" i="149" a="1"/>
  <c r="P527" i="149" s="1"/>
  <c r="O527" i="149" a="1"/>
  <c r="O527" i="149" s="1"/>
  <c r="M527" i="149" a="1"/>
  <c r="M527" i="149" s="1"/>
  <c r="K527" i="149" a="1"/>
  <c r="K527" i="149" s="1"/>
  <c r="J529" i="149" a="1"/>
  <c r="J529" i="149" s="1"/>
  <c r="Q529" i="149" s="1"/>
  <c r="O529" i="149" a="1"/>
  <c r="O529" i="149" s="1"/>
  <c r="M529" i="149" a="1"/>
  <c r="M529" i="149" s="1"/>
  <c r="L529" i="149" a="1"/>
  <c r="L529" i="149" s="1"/>
  <c r="N529" i="149" a="1"/>
  <c r="N529" i="149" s="1"/>
  <c r="L521" i="147" a="1"/>
  <c r="L521" i="147" s="1"/>
  <c r="N521" i="147" a="1"/>
  <c r="N521" i="147" s="1"/>
  <c r="R509" i="147" a="1"/>
  <c r="R509" i="147" s="1"/>
  <c r="N12" i="146" s="1"/>
  <c r="P504" i="147"/>
  <c r="P523" i="147"/>
  <c r="M527" i="147" a="1"/>
  <c r="M527" i="147" s="1"/>
  <c r="K527" i="147" a="1"/>
  <c r="K527" i="147" s="1"/>
  <c r="I527" i="147" a="1"/>
  <c r="I527" i="147" s="1"/>
  <c r="P527" i="147" s="1"/>
  <c r="N527" i="147" a="1"/>
  <c r="N527" i="147" s="1"/>
  <c r="L527" i="147" a="1"/>
  <c r="L527" i="147" s="1"/>
  <c r="H527" i="147" a="1"/>
  <c r="H527" i="147" s="1"/>
  <c r="R510" i="147" a="1"/>
  <c r="R510" i="147" s="1"/>
  <c r="N13" i="146" s="1"/>
  <c r="L525" i="147" a="1"/>
  <c r="L525" i="147" s="1"/>
  <c r="H525" i="147" a="1"/>
  <c r="H525" i="147" s="1"/>
  <c r="I525" i="147" a="1"/>
  <c r="I525" i="147" s="1"/>
  <c r="O525" i="147" a="1"/>
  <c r="O525" i="147" s="1"/>
  <c r="M525" i="147" a="1"/>
  <c r="M525" i="147" s="1"/>
  <c r="K525" i="147" a="1"/>
  <c r="K525" i="147" s="1"/>
  <c r="N525" i="147" a="1"/>
  <c r="N525" i="147" s="1"/>
  <c r="J525" i="147" a="1"/>
  <c r="J525" i="147" s="1"/>
  <c r="P508" i="147"/>
  <c r="J527" i="147" a="1"/>
  <c r="J527" i="147" s="1"/>
  <c r="P506" i="147"/>
  <c r="E41" i="146" s="1"/>
  <c r="G41" i="146" s="1"/>
  <c r="O520" i="145" a="1"/>
  <c r="O520" i="145" s="1"/>
  <c r="I520" i="145" a="1"/>
  <c r="I520" i="145" s="1"/>
  <c r="J520" i="145" a="1"/>
  <c r="J520" i="145" s="1"/>
  <c r="P520" i="145" a="1"/>
  <c r="P520" i="145" s="1"/>
  <c r="M520" i="145" a="1"/>
  <c r="M520" i="145" s="1"/>
  <c r="N512" i="143"/>
  <c r="L522" i="143" a="1"/>
  <c r="L522" i="143" s="1"/>
  <c r="M522" i="143" a="1"/>
  <c r="M522" i="143" s="1"/>
  <c r="O522" i="143" a="1"/>
  <c r="O522" i="143" s="1"/>
  <c r="P509" i="143"/>
  <c r="H512" i="143"/>
  <c r="P524" i="143"/>
  <c r="N522" i="143" a="1"/>
  <c r="N522" i="143" s="1"/>
  <c r="H522" i="143" a="1"/>
  <c r="H522" i="143" s="1"/>
  <c r="P522" i="143" s="1"/>
  <c r="I522" i="143" a="1"/>
  <c r="I522" i="143" s="1"/>
  <c r="K529" i="143" a="1"/>
  <c r="K529" i="143" s="1"/>
  <c r="H529" i="143" a="1"/>
  <c r="H529" i="143" s="1"/>
  <c r="I529" i="143" a="1"/>
  <c r="I529" i="143" s="1"/>
  <c r="P529" i="143" s="1"/>
  <c r="P505" i="143"/>
  <c r="E41" i="142" s="1"/>
  <c r="G41" i="142" s="1"/>
  <c r="K512" i="143"/>
  <c r="P511" i="143"/>
  <c r="M512" i="143"/>
  <c r="P521" i="143"/>
  <c r="I512" i="143"/>
  <c r="E22" i="142" s="1"/>
  <c r="E23" i="142" s="1"/>
  <c r="G23" i="142" s="1"/>
  <c r="I23" i="142" s="1"/>
  <c r="J512" i="143"/>
  <c r="P507" i="143"/>
  <c r="P523" i="143"/>
  <c r="L512" i="143"/>
  <c r="O512" i="143"/>
  <c r="M520" i="141" a="1"/>
  <c r="M520" i="141" s="1"/>
  <c r="P523" i="141"/>
  <c r="P510" i="141"/>
  <c r="N512" i="141"/>
  <c r="I529" i="141" a="1"/>
  <c r="I529" i="141" s="1"/>
  <c r="P529" i="141" s="1"/>
  <c r="J529" i="141" a="1"/>
  <c r="J529" i="141" s="1"/>
  <c r="N529" i="141" a="1"/>
  <c r="N529" i="141" s="1"/>
  <c r="M512" i="141"/>
  <c r="P526" i="141"/>
  <c r="N520" i="141" a="1"/>
  <c r="N520" i="141" s="1"/>
  <c r="O520" i="141" a="1"/>
  <c r="O520" i="141" s="1"/>
  <c r="P519" i="141"/>
  <c r="P505" i="141"/>
  <c r="E41" i="140" s="1"/>
  <c r="G41" i="140" s="1"/>
  <c r="P507" i="141"/>
  <c r="P500" i="141"/>
  <c r="K520" i="141" a="1"/>
  <c r="K520" i="141" s="1"/>
  <c r="P504" i="141"/>
  <c r="P522" i="141"/>
  <c r="P503" i="141"/>
  <c r="H520" i="141" a="1"/>
  <c r="H520" i="141" s="1"/>
  <c r="I512" i="141"/>
  <c r="E22" i="140" s="1"/>
  <c r="E24" i="140" s="1"/>
  <c r="G24" i="140" s="1"/>
  <c r="I24" i="140" s="1"/>
  <c r="P499" i="141"/>
  <c r="L520" i="141" a="1"/>
  <c r="L520" i="141" s="1"/>
  <c r="H512" i="141"/>
  <c r="P511" i="141"/>
  <c r="P506" i="141"/>
  <c r="N530" i="141" a="1"/>
  <c r="N530" i="141" s="1"/>
  <c r="H530" i="141" a="1"/>
  <c r="H530" i="141" s="1"/>
  <c r="M530" i="141" a="1"/>
  <c r="M530" i="141" s="1"/>
  <c r="L530" i="141" a="1"/>
  <c r="L530" i="141" s="1"/>
  <c r="K530" i="141" a="1"/>
  <c r="K530" i="141" s="1"/>
  <c r="I530" i="141" a="1"/>
  <c r="I530" i="141" s="1"/>
  <c r="O530" i="141" a="1"/>
  <c r="O530" i="141" s="1"/>
  <c r="J530" i="141" a="1"/>
  <c r="J530" i="141" s="1"/>
  <c r="P509" i="141"/>
  <c r="M528" i="141" a="1"/>
  <c r="M528" i="141" s="1"/>
  <c r="L528" i="141" a="1"/>
  <c r="L528" i="141" s="1"/>
  <c r="K528" i="141" a="1"/>
  <c r="K528" i="141" s="1"/>
  <c r="J528" i="141" a="1"/>
  <c r="J528" i="141" s="1"/>
  <c r="I528" i="141" a="1"/>
  <c r="I528" i="141" s="1"/>
  <c r="O528" i="141" a="1"/>
  <c r="O528" i="141" s="1"/>
  <c r="H528" i="141" a="1"/>
  <c r="H528" i="141" s="1"/>
  <c r="N528" i="141" a="1"/>
  <c r="N528" i="141" s="1"/>
  <c r="K518" i="141" a="1"/>
  <c r="K518" i="141" s="1"/>
  <c r="O518" i="141" a="1"/>
  <c r="O518" i="141" s="1"/>
  <c r="O531" i="141" s="1"/>
  <c r="J518" i="141" a="1"/>
  <c r="J518" i="141" s="1"/>
  <c r="J531" i="141" s="1"/>
  <c r="I518" i="141" a="1"/>
  <c r="I518" i="141" s="1"/>
  <c r="H518" i="141" a="1"/>
  <c r="H518" i="141" s="1"/>
  <c r="M518" i="141" a="1"/>
  <c r="M518" i="141" s="1"/>
  <c r="N518" i="141" a="1"/>
  <c r="N518" i="141" s="1"/>
  <c r="L518" i="141" a="1"/>
  <c r="L518" i="141" s="1"/>
  <c r="L531" i="141" s="1"/>
  <c r="K530" i="139" a="1"/>
  <c r="K530" i="139" s="1"/>
  <c r="L530" i="139" a="1"/>
  <c r="L530" i="139" s="1"/>
  <c r="P509" i="133"/>
  <c r="P510" i="133"/>
  <c r="P504" i="133"/>
  <c r="E41" i="132" s="1"/>
  <c r="G41" i="132" s="1"/>
  <c r="H517" i="133" a="1"/>
  <c r="H517" i="133" s="1"/>
  <c r="L523" i="133" a="1"/>
  <c r="L523" i="133" s="1"/>
  <c r="L517" i="133" a="1"/>
  <c r="L517" i="133" s="1"/>
  <c r="O519" i="133" a="1"/>
  <c r="O519" i="133" s="1"/>
  <c r="H519" i="133" a="1"/>
  <c r="H519" i="133" s="1"/>
  <c r="K518" i="133" a="1"/>
  <c r="K518" i="133" s="1"/>
  <c r="I518" i="133" a="1"/>
  <c r="I518" i="133" s="1"/>
  <c r="M518" i="133" a="1"/>
  <c r="M518" i="133" s="1"/>
  <c r="N518" i="133" a="1"/>
  <c r="N518" i="133" s="1"/>
  <c r="L518" i="133" a="1"/>
  <c r="L518" i="133" s="1"/>
  <c r="J518" i="133" a="1"/>
  <c r="J518" i="133" s="1"/>
  <c r="H518" i="133" a="1"/>
  <c r="H518" i="133" s="1"/>
  <c r="O518" i="133" a="1"/>
  <c r="O518" i="133" s="1"/>
  <c r="M517" i="133" a="1"/>
  <c r="M517" i="133" s="1"/>
  <c r="O517" i="133" a="1"/>
  <c r="O517" i="133" s="1"/>
  <c r="K523" i="133" a="1"/>
  <c r="K523" i="133" s="1"/>
  <c r="O523" i="133" a="1"/>
  <c r="O523" i="133" s="1"/>
  <c r="M523" i="133" a="1"/>
  <c r="M523" i="133" s="1"/>
  <c r="I523" i="133" a="1"/>
  <c r="I523" i="133" s="1"/>
  <c r="P523" i="133" s="1"/>
  <c r="R508" i="133" a="1"/>
  <c r="R508" i="133" s="1"/>
  <c r="N13" i="132" s="1"/>
  <c r="N517" i="133" a="1"/>
  <c r="N517" i="133" s="1"/>
  <c r="P517" i="133" s="1"/>
  <c r="N523" i="133" a="1"/>
  <c r="N523" i="133" s="1"/>
  <c r="L525" i="133" a="1"/>
  <c r="L525" i="133" s="1"/>
  <c r="M525" i="133" a="1"/>
  <c r="M525" i="133" s="1"/>
  <c r="O525" i="133" a="1"/>
  <c r="O525" i="133" s="1"/>
  <c r="K525" i="133" a="1"/>
  <c r="K525" i="133" s="1"/>
  <c r="I525" i="133" a="1"/>
  <c r="I525" i="133" s="1"/>
  <c r="N525" i="133" a="1"/>
  <c r="N525" i="133" s="1"/>
  <c r="K521" i="131" a="1"/>
  <c r="K521" i="131" s="1"/>
  <c r="O499" i="131"/>
  <c r="L521" i="131" a="1"/>
  <c r="L521" i="131" s="1"/>
  <c r="H521" i="131" a="1"/>
  <c r="H521" i="131" s="1"/>
  <c r="O521" i="131" s="1"/>
  <c r="O502" i="131"/>
  <c r="O507" i="131"/>
  <c r="I521" i="131" a="1"/>
  <c r="I521" i="131" s="1"/>
  <c r="K525" i="131" a="1"/>
  <c r="K525" i="131" s="1"/>
  <c r="J525" i="131" a="1"/>
  <c r="J525" i="131" s="1"/>
  <c r="H525" i="131" a="1"/>
  <c r="H525" i="131" s="1"/>
  <c r="N525" i="131" a="1"/>
  <c r="N525" i="131" s="1"/>
  <c r="I525" i="131" a="1"/>
  <c r="I525" i="131" s="1"/>
  <c r="L525" i="131" a="1"/>
  <c r="L525" i="131" s="1"/>
  <c r="M525" i="131" a="1"/>
  <c r="M525" i="131" s="1"/>
  <c r="O525" i="129" a="1"/>
  <c r="O525" i="129" s="1"/>
  <c r="J525" i="129" a="1"/>
  <c r="J525" i="129" s="1"/>
  <c r="M527" i="129" a="1"/>
  <c r="M527" i="129" s="1"/>
  <c r="J527" i="129" a="1"/>
  <c r="J527" i="129" s="1"/>
  <c r="I527" i="129" a="1"/>
  <c r="I527" i="129" s="1"/>
  <c r="N527" i="129" a="1"/>
  <c r="N527" i="129" s="1"/>
  <c r="R503" i="129" a="1"/>
  <c r="R503" i="129" s="1"/>
  <c r="N7" i="152" s="1"/>
  <c r="M512" i="129"/>
  <c r="R504" i="129" a="1"/>
  <c r="R504" i="129" s="1"/>
  <c r="N8" i="152" s="1"/>
  <c r="H521" i="129" a="1"/>
  <c r="H521" i="129" s="1"/>
  <c r="N521" i="129" a="1"/>
  <c r="N521" i="129" s="1"/>
  <c r="O521" i="129" a="1"/>
  <c r="O521" i="129" s="1"/>
  <c r="L521" i="129" a="1"/>
  <c r="L521" i="129" s="1"/>
  <c r="I521" i="129" a="1"/>
  <c r="I521" i="129" s="1"/>
  <c r="K521" i="129" a="1"/>
  <c r="K521" i="129" s="1"/>
  <c r="P506" i="129"/>
  <c r="I512" i="129"/>
  <c r="E22" i="152" s="1"/>
  <c r="G22" i="152" s="1"/>
  <c r="I22" i="152" s="1"/>
  <c r="P504" i="129"/>
  <c r="P529" i="129"/>
  <c r="K523" i="129" a="1"/>
  <c r="K523" i="129" s="1"/>
  <c r="H523" i="129" a="1"/>
  <c r="H523" i="129" s="1"/>
  <c r="P530" i="129"/>
  <c r="O512" i="129"/>
  <c r="J512" i="129"/>
  <c r="H512" i="129"/>
  <c r="E26" i="152" s="1"/>
  <c r="G26" i="152" s="1"/>
  <c r="I26" i="152" s="1"/>
  <c r="M522" i="129" a="1"/>
  <c r="M522" i="129" s="1"/>
  <c r="L522" i="129" a="1"/>
  <c r="L522" i="129" s="1"/>
  <c r="I522" i="129" a="1"/>
  <c r="I522" i="129" s="1"/>
  <c r="N512" i="129"/>
  <c r="J518" i="129" a="1"/>
  <c r="J518" i="129" s="1"/>
  <c r="O518" i="129" a="1"/>
  <c r="O518" i="129" s="1"/>
  <c r="R499" i="129" a="1"/>
  <c r="R499" i="129" s="1"/>
  <c r="R510" i="129" a="1"/>
  <c r="R510" i="129" s="1"/>
  <c r="N14" i="152" s="1"/>
  <c r="R500" i="129" a="1"/>
  <c r="R500" i="129" s="1"/>
  <c r="N4" i="152" s="1"/>
  <c r="R507" i="129" a="1"/>
  <c r="R507" i="129" s="1"/>
  <c r="N11" i="152" s="1"/>
  <c r="M520" i="129" a="1"/>
  <c r="M520" i="129" s="1"/>
  <c r="K520" i="129" a="1"/>
  <c r="K520" i="129" s="1"/>
  <c r="H520" i="129" a="1"/>
  <c r="H520" i="129" s="1"/>
  <c r="I520" i="129" a="1"/>
  <c r="I520" i="129" s="1"/>
  <c r="O520" i="129" a="1"/>
  <c r="O520" i="129" s="1"/>
  <c r="J520" i="129" a="1"/>
  <c r="J520" i="129" s="1"/>
  <c r="N520" i="129" a="1"/>
  <c r="N520" i="129" s="1"/>
  <c r="L520" i="129" a="1"/>
  <c r="L520" i="129" s="1"/>
  <c r="R511" i="129" a="1"/>
  <c r="R511" i="129" s="1"/>
  <c r="N15" i="152" s="1"/>
  <c r="O528" i="129" a="1"/>
  <c r="O528" i="129" s="1"/>
  <c r="L528" i="129" a="1"/>
  <c r="L528" i="129" s="1"/>
  <c r="M528" i="129" a="1"/>
  <c r="M528" i="129" s="1"/>
  <c r="H528" i="129" a="1"/>
  <c r="H528" i="129" s="1"/>
  <c r="I528" i="129" a="1"/>
  <c r="I528" i="129" s="1"/>
  <c r="N528" i="129" a="1"/>
  <c r="N528" i="129" s="1"/>
  <c r="K528" i="129" a="1"/>
  <c r="K528" i="129" s="1"/>
  <c r="J528" i="129" a="1"/>
  <c r="J528" i="129" s="1"/>
  <c r="R502" i="129" a="1"/>
  <c r="R502" i="129" s="1"/>
  <c r="N6" i="152" s="1"/>
  <c r="R508" i="129" a="1"/>
  <c r="R508" i="129" s="1"/>
  <c r="N12" i="152" s="1"/>
  <c r="R509" i="129" a="1"/>
  <c r="R509" i="129" s="1"/>
  <c r="N13" i="152" s="1"/>
  <c r="R506" i="129" a="1"/>
  <c r="R506" i="129" s="1"/>
  <c r="N10" i="152" s="1"/>
  <c r="R505" i="129" a="1"/>
  <c r="R505" i="129" s="1"/>
  <c r="N9" i="152" s="1"/>
  <c r="R501" i="128" a="1"/>
  <c r="R501" i="128" s="1"/>
  <c r="N5" i="127" s="1"/>
  <c r="R506" i="128" a="1"/>
  <c r="R506" i="128" s="1"/>
  <c r="N10" i="127" s="1"/>
  <c r="P503" i="128"/>
  <c r="P527" i="128"/>
  <c r="M512" i="128"/>
  <c r="P505" i="128"/>
  <c r="E41" i="127" s="1"/>
  <c r="G41" i="127" s="1"/>
  <c r="P499" i="128"/>
  <c r="J512" i="128"/>
  <c r="P501" i="128"/>
  <c r="P523" i="128"/>
  <c r="L512" i="128"/>
  <c r="P502" i="128"/>
  <c r="P504" i="128"/>
  <c r="K512" i="128"/>
  <c r="F1" i="128"/>
  <c r="P520" i="128"/>
  <c r="P518" i="128"/>
  <c r="R509" i="128" a="1"/>
  <c r="R509" i="128" s="1"/>
  <c r="N13" i="127" s="1"/>
  <c r="O512" i="128"/>
  <c r="N512" i="128"/>
  <c r="I519" i="128" a="1"/>
  <c r="I519" i="128" s="1"/>
  <c r="O519" i="128" a="1"/>
  <c r="O519" i="128" s="1"/>
  <c r="M519" i="128" a="1"/>
  <c r="M519" i="128" s="1"/>
  <c r="K519" i="128" a="1"/>
  <c r="K519" i="128" s="1"/>
  <c r="H519" i="128" a="1"/>
  <c r="H519" i="128" s="1"/>
  <c r="R508" i="128" a="1"/>
  <c r="R508" i="128" s="1"/>
  <c r="N12" i="127" s="1"/>
  <c r="P500" i="128"/>
  <c r="R499" i="128" a="1"/>
  <c r="R499" i="128" s="1"/>
  <c r="N3" i="127" s="1"/>
  <c r="R507" i="128" a="1"/>
  <c r="R507" i="128" s="1"/>
  <c r="N11" i="127" s="1"/>
  <c r="R502" i="128" a="1"/>
  <c r="R502" i="128" s="1"/>
  <c r="N6" i="127" s="1"/>
  <c r="R510" i="128" a="1"/>
  <c r="R510" i="128" s="1"/>
  <c r="N14" i="127" s="1"/>
  <c r="N530" i="128" a="1"/>
  <c r="N530" i="128" s="1"/>
  <c r="K530" i="128" a="1"/>
  <c r="K530" i="128" s="1"/>
  <c r="I530" i="128" a="1"/>
  <c r="I530" i="128" s="1"/>
  <c r="L530" i="128" a="1"/>
  <c r="L530" i="128" s="1"/>
  <c r="M530" i="128" a="1"/>
  <c r="M530" i="128" s="1"/>
  <c r="J530" i="128" a="1"/>
  <c r="J530" i="128" s="1"/>
  <c r="H530" i="128" a="1"/>
  <c r="H530" i="128" s="1"/>
  <c r="O530" i="128" a="1"/>
  <c r="O530" i="128" s="1"/>
  <c r="H512" i="128"/>
  <c r="E26" i="127" s="1"/>
  <c r="G26" i="127" s="1"/>
  <c r="I26" i="127" s="1"/>
  <c r="I512" i="128"/>
  <c r="E22" i="127" s="1"/>
  <c r="G22" i="127" s="1"/>
  <c r="I22" i="127" s="1"/>
  <c r="R504" i="128" a="1"/>
  <c r="R504" i="128" s="1"/>
  <c r="N8" i="127" s="1"/>
  <c r="R503" i="128" a="1"/>
  <c r="R503" i="128" s="1"/>
  <c r="N7" i="127" s="1"/>
  <c r="R511" i="128" a="1"/>
  <c r="R511" i="128" s="1"/>
  <c r="N15" i="127" s="1"/>
  <c r="R500" i="128" a="1"/>
  <c r="R500" i="128" s="1"/>
  <c r="N4" i="127" s="1"/>
  <c r="R505" i="128" a="1"/>
  <c r="R505" i="128" s="1"/>
  <c r="N9" i="127" s="1"/>
  <c r="P500" i="126"/>
  <c r="R503" i="126" a="1"/>
  <c r="R503" i="126" s="1"/>
  <c r="N7" i="125" s="1"/>
  <c r="P506" i="126"/>
  <c r="P528" i="126"/>
  <c r="K512" i="126"/>
  <c r="P499" i="126"/>
  <c r="P505" i="126"/>
  <c r="E41" i="125" s="1"/>
  <c r="G41" i="125" s="1"/>
  <c r="M512" i="126"/>
  <c r="O512" i="126"/>
  <c r="P523" i="126"/>
  <c r="O520" i="126" a="1"/>
  <c r="O520" i="126" s="1"/>
  <c r="N520" i="126" a="1"/>
  <c r="N520" i="126" s="1"/>
  <c r="J520" i="126" a="1"/>
  <c r="J520" i="126" s="1"/>
  <c r="H520" i="126" a="1"/>
  <c r="H520" i="126" s="1"/>
  <c r="I520" i="126" a="1"/>
  <c r="I520" i="126" s="1"/>
  <c r="L524" i="126" a="1"/>
  <c r="L524" i="126" s="1"/>
  <c r="O524" i="126" a="1"/>
  <c r="O524" i="126" s="1"/>
  <c r="K524" i="126" a="1"/>
  <c r="K524" i="126" s="1"/>
  <c r="M524" i="126" a="1"/>
  <c r="M524" i="126" s="1"/>
  <c r="R511" i="126" a="1"/>
  <c r="R511" i="126" s="1"/>
  <c r="N15" i="125" s="1"/>
  <c r="H512" i="126"/>
  <c r="O518" i="126" a="1"/>
  <c r="O518" i="126" s="1"/>
  <c r="M518" i="126" a="1"/>
  <c r="M518" i="126" s="1"/>
  <c r="K518" i="126" a="1"/>
  <c r="K518" i="126" s="1"/>
  <c r="I518" i="126" a="1"/>
  <c r="I518" i="126" s="1"/>
  <c r="L518" i="126" a="1"/>
  <c r="L518" i="126" s="1"/>
  <c r="N518" i="126" a="1"/>
  <c r="N518" i="126" s="1"/>
  <c r="H518" i="126" a="1"/>
  <c r="H518" i="126" s="1"/>
  <c r="J518" i="126" a="1"/>
  <c r="J518" i="126" s="1"/>
  <c r="N519" i="126" a="1"/>
  <c r="N519" i="126" s="1"/>
  <c r="O519" i="126" a="1"/>
  <c r="O519" i="126" s="1"/>
  <c r="L519" i="126" a="1"/>
  <c r="L519" i="126" s="1"/>
  <c r="J519" i="126" a="1"/>
  <c r="J519" i="126" s="1"/>
  <c r="K519" i="126" a="1"/>
  <c r="K519" i="126" s="1"/>
  <c r="H519" i="126" a="1"/>
  <c r="H519" i="126" s="1"/>
  <c r="M519" i="126" a="1"/>
  <c r="M519" i="126" s="1"/>
  <c r="I519" i="126" a="1"/>
  <c r="I519" i="126" s="1"/>
  <c r="K526" i="126" a="1"/>
  <c r="K526" i="126" s="1"/>
  <c r="O526" i="126" a="1"/>
  <c r="O526" i="126" s="1"/>
  <c r="N526" i="126" a="1"/>
  <c r="N526" i="126" s="1"/>
  <c r="L526" i="126" a="1"/>
  <c r="L526" i="126" s="1"/>
  <c r="J526" i="126" a="1"/>
  <c r="J526" i="126" s="1"/>
  <c r="H526" i="126" a="1"/>
  <c r="H526" i="126" s="1"/>
  <c r="M526" i="126" a="1"/>
  <c r="M526" i="126" s="1"/>
  <c r="I526" i="126" a="1"/>
  <c r="I526" i="126" s="1"/>
  <c r="L512" i="124"/>
  <c r="I512" i="124"/>
  <c r="E22" i="123" s="1"/>
  <c r="E24" i="123" s="1"/>
  <c r="G24" i="123" s="1"/>
  <c r="I24" i="123" s="1"/>
  <c r="P530" i="124"/>
  <c r="P524" i="124"/>
  <c r="H512" i="124"/>
  <c r="E26" i="123" s="1"/>
  <c r="G26" i="123" s="1"/>
  <c r="I26" i="123" s="1"/>
  <c r="N512" i="124"/>
  <c r="P511" i="124"/>
  <c r="P504" i="124"/>
  <c r="J512" i="124"/>
  <c r="N523" i="124" a="1"/>
  <c r="N523" i="124" s="1"/>
  <c r="O523" i="124" a="1"/>
  <c r="O523" i="124" s="1"/>
  <c r="M523" i="124" a="1"/>
  <c r="M523" i="124" s="1"/>
  <c r="K523" i="124" a="1"/>
  <c r="K523" i="124" s="1"/>
  <c r="I523" i="124" a="1"/>
  <c r="I523" i="124" s="1"/>
  <c r="K512" i="124"/>
  <c r="N520" i="124" a="1"/>
  <c r="N520" i="124" s="1"/>
  <c r="K520" i="124" a="1"/>
  <c r="K520" i="124" s="1"/>
  <c r="I520" i="124" a="1"/>
  <c r="I520" i="124" s="1"/>
  <c r="P520" i="124" s="1"/>
  <c r="P525" i="124"/>
  <c r="R506" i="124" a="1"/>
  <c r="R506" i="124" s="1"/>
  <c r="N10" i="123" s="1"/>
  <c r="O522" i="124" a="1"/>
  <c r="O522" i="124" s="1"/>
  <c r="M522" i="124" a="1"/>
  <c r="M522" i="124" s="1"/>
  <c r="K522" i="124" a="1"/>
  <c r="K522" i="124" s="1"/>
  <c r="N522" i="124" a="1"/>
  <c r="N522" i="124" s="1"/>
  <c r="L522" i="124" a="1"/>
  <c r="L522" i="124" s="1"/>
  <c r="I522" i="124" a="1"/>
  <c r="I522" i="124" s="1"/>
  <c r="J522" i="124" a="1"/>
  <c r="J522" i="124" s="1"/>
  <c r="H522" i="124" a="1"/>
  <c r="H522" i="124" s="1"/>
  <c r="P501" i="124"/>
  <c r="P503" i="124"/>
  <c r="R510" i="124" a="1"/>
  <c r="R510" i="124" s="1"/>
  <c r="N14" i="123" s="1"/>
  <c r="O528" i="124" a="1"/>
  <c r="O528" i="124" s="1"/>
  <c r="M528" i="124" a="1"/>
  <c r="M528" i="124" s="1"/>
  <c r="K528" i="124" a="1"/>
  <c r="K528" i="124" s="1"/>
  <c r="N528" i="124" a="1"/>
  <c r="N528" i="124" s="1"/>
  <c r="L528" i="124" a="1"/>
  <c r="L528" i="124" s="1"/>
  <c r="I528" i="124" a="1"/>
  <c r="I528" i="124" s="1"/>
  <c r="J528" i="124" a="1"/>
  <c r="J528" i="124" s="1"/>
  <c r="H528" i="124" a="1"/>
  <c r="H528" i="124" s="1"/>
  <c r="O518" i="124" a="1"/>
  <c r="O518" i="124" s="1"/>
  <c r="N518" i="124" a="1"/>
  <c r="N518" i="124" s="1"/>
  <c r="H518" i="124" a="1"/>
  <c r="H518" i="124" s="1"/>
  <c r="M518" i="124" a="1"/>
  <c r="M518" i="124" s="1"/>
  <c r="K518" i="124" a="1"/>
  <c r="K518" i="124" s="1"/>
  <c r="I518" i="124" a="1"/>
  <c r="I518" i="124" s="1"/>
  <c r="L518" i="124" a="1"/>
  <c r="L518" i="124" s="1"/>
  <c r="J518" i="124" a="1"/>
  <c r="J518" i="124" s="1"/>
  <c r="P500" i="124"/>
  <c r="I519" i="124" a="1"/>
  <c r="I519" i="124" s="1"/>
  <c r="J519" i="124" a="1"/>
  <c r="J519" i="124" s="1"/>
  <c r="H519" i="124" a="1"/>
  <c r="H519" i="124" s="1"/>
  <c r="L519" i="124" a="1"/>
  <c r="L519" i="124" s="1"/>
  <c r="M519" i="124" a="1"/>
  <c r="M519" i="124" s="1"/>
  <c r="K519" i="124" a="1"/>
  <c r="K519" i="124" s="1"/>
  <c r="N519" i="124" a="1"/>
  <c r="N519" i="124" s="1"/>
  <c r="O519" i="124" a="1"/>
  <c r="O519" i="124" s="1"/>
  <c r="P499" i="124"/>
  <c r="R511" i="124" a="1"/>
  <c r="R511" i="124" s="1"/>
  <c r="N15" i="123" s="1"/>
  <c r="R501" i="118" a="1"/>
  <c r="R501" i="118" s="1"/>
  <c r="N5" i="117" s="1"/>
  <c r="N512" i="118"/>
  <c r="P500" i="118"/>
  <c r="O519" i="118" a="1"/>
  <c r="O519" i="118" s="1"/>
  <c r="J519" i="118" a="1"/>
  <c r="J519" i="118" s="1"/>
  <c r="P504" i="118"/>
  <c r="R505" i="118" a="1"/>
  <c r="R505" i="118" s="1"/>
  <c r="N9" i="117" s="1"/>
  <c r="M519" i="118" a="1"/>
  <c r="M519" i="118" s="1"/>
  <c r="P499" i="118"/>
  <c r="R508" i="118" a="1"/>
  <c r="R508" i="118" s="1"/>
  <c r="N12" i="117" s="1"/>
  <c r="P520" i="118"/>
  <c r="P508" i="118"/>
  <c r="P507" i="118"/>
  <c r="P530" i="118"/>
  <c r="P505" i="118"/>
  <c r="E41" i="117" s="1"/>
  <c r="G41" i="117" s="1"/>
  <c r="H528" i="118" a="1"/>
  <c r="H528" i="118" s="1"/>
  <c r="O528" i="118" a="1"/>
  <c r="O528" i="118" s="1"/>
  <c r="J528" i="118" a="1"/>
  <c r="J528" i="118" s="1"/>
  <c r="L528" i="118" a="1"/>
  <c r="L528" i="118" s="1"/>
  <c r="M528" i="118" a="1"/>
  <c r="M528" i="118" s="1"/>
  <c r="I528" i="118" a="1"/>
  <c r="I528" i="118" s="1"/>
  <c r="N528" i="118" a="1"/>
  <c r="N528" i="118" s="1"/>
  <c r="K528" i="118" a="1"/>
  <c r="K528" i="118" s="1"/>
  <c r="P521" i="118"/>
  <c r="P524" i="118"/>
  <c r="H520" i="118" a="1"/>
  <c r="H520" i="118" s="1"/>
  <c r="I520" i="118" a="1"/>
  <c r="I520" i="118" s="1"/>
  <c r="K520" i="118" a="1"/>
  <c r="K520" i="118" s="1"/>
  <c r="R511" i="118" a="1"/>
  <c r="R511" i="118" s="1"/>
  <c r="R504" i="118" a="1"/>
  <c r="R504" i="118" s="1"/>
  <c r="N8" i="117" s="1"/>
  <c r="J512" i="118"/>
  <c r="R506" i="118" a="1"/>
  <c r="R506" i="118" s="1"/>
  <c r="N10" i="117" s="1"/>
  <c r="R510" i="118" a="1"/>
  <c r="R510" i="118" s="1"/>
  <c r="R503" i="118" a="1"/>
  <c r="R503" i="118" s="1"/>
  <c r="N7" i="117" s="1"/>
  <c r="M529" i="118" a="1"/>
  <c r="M529" i="118" s="1"/>
  <c r="H529" i="118" a="1"/>
  <c r="H529" i="118" s="1"/>
  <c r="I519" i="118" a="1"/>
  <c r="I519" i="118" s="1"/>
  <c r="P519" i="118" s="1"/>
  <c r="M520" i="118" a="1"/>
  <c r="M520" i="118" s="1"/>
  <c r="J523" i="118" a="1"/>
  <c r="J523" i="118" s="1"/>
  <c r="O523" i="118" a="1"/>
  <c r="O523" i="118" s="1"/>
  <c r="L523" i="118" a="1"/>
  <c r="L523" i="118" s="1"/>
  <c r="N523" i="118" a="1"/>
  <c r="N523" i="118" s="1"/>
  <c r="I523" i="118" a="1"/>
  <c r="I523" i="118" s="1"/>
  <c r="K523" i="118" a="1"/>
  <c r="K523" i="118" s="1"/>
  <c r="H523" i="118" a="1"/>
  <c r="H523" i="118" s="1"/>
  <c r="M523" i="118" a="1"/>
  <c r="M523" i="118" s="1"/>
  <c r="M512" i="118"/>
  <c r="P512" i="118" s="1"/>
  <c r="R500" i="118" a="1"/>
  <c r="R500" i="118" s="1"/>
  <c r="N4" i="117" s="1"/>
  <c r="J518" i="118" a="1"/>
  <c r="J518" i="118" s="1"/>
  <c r="O518" i="118" a="1"/>
  <c r="O518" i="118" s="1"/>
  <c r="L518" i="118" a="1"/>
  <c r="L518" i="118" s="1"/>
  <c r="I518" i="118" a="1"/>
  <c r="I518" i="118" s="1"/>
  <c r="N518" i="118" a="1"/>
  <c r="N518" i="118" s="1"/>
  <c r="H518" i="118" a="1"/>
  <c r="H518" i="118" s="1"/>
  <c r="K518" i="118" a="1"/>
  <c r="K518" i="118" s="1"/>
  <c r="M518" i="118" a="1"/>
  <c r="M518" i="118" s="1"/>
  <c r="K527" i="118" a="1"/>
  <c r="K527" i="118" s="1"/>
  <c r="H527" i="118" a="1"/>
  <c r="H527" i="118" s="1"/>
  <c r="M527" i="118" a="1"/>
  <c r="M527" i="118" s="1"/>
  <c r="O527" i="118" a="1"/>
  <c r="O527" i="118" s="1"/>
  <c r="J527" i="118" a="1"/>
  <c r="J527" i="118" s="1"/>
  <c r="L527" i="118" a="1"/>
  <c r="L527" i="118" s="1"/>
  <c r="N527" i="118" a="1"/>
  <c r="N527" i="118" s="1"/>
  <c r="I527" i="118" a="1"/>
  <c r="I527" i="118" s="1"/>
  <c r="J526" i="118" a="1"/>
  <c r="J526" i="118" s="1"/>
  <c r="L526" i="118" a="1"/>
  <c r="L526" i="118" s="1"/>
  <c r="I526" i="118" a="1"/>
  <c r="I526" i="118" s="1"/>
  <c r="N526" i="118" a="1"/>
  <c r="N526" i="118" s="1"/>
  <c r="K526" i="118" a="1"/>
  <c r="K526" i="118" s="1"/>
  <c r="M526" i="118" a="1"/>
  <c r="M526" i="118" s="1"/>
  <c r="H526" i="118" a="1"/>
  <c r="H526" i="118" s="1"/>
  <c r="O526" i="118" a="1"/>
  <c r="O526" i="118" s="1"/>
  <c r="F1" i="116"/>
  <c r="R498" i="116" a="1"/>
  <c r="R498" i="116" s="1"/>
  <c r="N3" i="115" s="1"/>
  <c r="P527" i="116"/>
  <c r="J511" i="116"/>
  <c r="P522" i="116"/>
  <c r="P500" i="116"/>
  <c r="P502" i="116"/>
  <c r="J518" i="116" a="1"/>
  <c r="J518" i="116" s="1"/>
  <c r="H518" i="116" a="1"/>
  <c r="H518" i="116" s="1"/>
  <c r="P518" i="116" s="1"/>
  <c r="R503" i="116" a="1"/>
  <c r="R503" i="116" s="1"/>
  <c r="N8" i="115" s="1"/>
  <c r="P526" i="116"/>
  <c r="P523" i="116"/>
  <c r="P525" i="116"/>
  <c r="O519" i="116" a="1"/>
  <c r="O519" i="116" s="1"/>
  <c r="J519" i="116" a="1"/>
  <c r="J519" i="116" s="1"/>
  <c r="H519" i="116" a="1"/>
  <c r="H519" i="116" s="1"/>
  <c r="M519" i="116" a="1"/>
  <c r="M519" i="116" s="1"/>
  <c r="K519" i="116" a="1"/>
  <c r="K519" i="116" s="1"/>
  <c r="I519" i="116" a="1"/>
  <c r="I519" i="116" s="1"/>
  <c r="N519" i="116" a="1"/>
  <c r="N519" i="116" s="1"/>
  <c r="L519" i="116" a="1"/>
  <c r="L519" i="116" s="1"/>
  <c r="L511" i="116"/>
  <c r="H511" i="116"/>
  <c r="P501" i="116"/>
  <c r="O511" i="116"/>
  <c r="M511" i="116"/>
  <c r="K529" i="116" a="1"/>
  <c r="K529" i="116" s="1"/>
  <c r="H529" i="116" a="1"/>
  <c r="H529" i="116" s="1"/>
  <c r="P505" i="116"/>
  <c r="J512" i="114"/>
  <c r="P528" i="114"/>
  <c r="R511" i="114" a="1"/>
  <c r="R511" i="114" s="1"/>
  <c r="R509" i="114" a="1"/>
  <c r="R509" i="114" s="1"/>
  <c r="N13" i="113" s="1"/>
  <c r="P530" i="114"/>
  <c r="K512" i="114"/>
  <c r="P521" i="114"/>
  <c r="P505" i="114"/>
  <c r="E41" i="113" s="1"/>
  <c r="G41" i="113" s="1"/>
  <c r="P529" i="114"/>
  <c r="P503" i="114"/>
  <c r="P510" i="114"/>
  <c r="P518" i="114"/>
  <c r="J524" i="114" a="1"/>
  <c r="J524" i="114" s="1"/>
  <c r="P524" i="114" s="1"/>
  <c r="K524" i="114" a="1"/>
  <c r="K524" i="114" s="1"/>
  <c r="M524" i="114" a="1"/>
  <c r="M524" i="114" s="1"/>
  <c r="J520" i="114" a="1"/>
  <c r="J520" i="114" s="1"/>
  <c r="P520" i="114" s="1"/>
  <c r="K520" i="114" a="1"/>
  <c r="K520" i="114" s="1"/>
  <c r="N520" i="114" a="1"/>
  <c r="N520" i="114" s="1"/>
  <c r="O520" i="114" a="1"/>
  <c r="O520" i="114" s="1"/>
  <c r="M520" i="114" a="1"/>
  <c r="M520" i="114" s="1"/>
  <c r="P511" i="114"/>
  <c r="P508" i="114"/>
  <c r="P522" i="114"/>
  <c r="H529" i="114" a="1"/>
  <c r="H529" i="114" s="1"/>
  <c r="K529" i="114" a="1"/>
  <c r="K529" i="114" s="1"/>
  <c r="N512" i="114"/>
  <c r="R500" i="114" a="1"/>
  <c r="R500" i="114" s="1"/>
  <c r="N4" i="113" s="1"/>
  <c r="R510" i="114" a="1"/>
  <c r="R510" i="114" s="1"/>
  <c r="I512" i="114"/>
  <c r="E22" i="113" s="1"/>
  <c r="G22" i="113" s="1"/>
  <c r="I22" i="113" s="1"/>
  <c r="R503" i="114" a="1"/>
  <c r="R503" i="114" s="1"/>
  <c r="N7" i="113" s="1"/>
  <c r="L512" i="114"/>
  <c r="R507" i="114" a="1"/>
  <c r="R507" i="114" s="1"/>
  <c r="N11" i="113" s="1"/>
  <c r="R502" i="114" a="1"/>
  <c r="R502" i="114" s="1"/>
  <c r="N6" i="113" s="1"/>
  <c r="R505" i="114" a="1"/>
  <c r="R505" i="114" s="1"/>
  <c r="N9" i="113" s="1"/>
  <c r="L519" i="114" a="1"/>
  <c r="L519" i="114" s="1"/>
  <c r="J519" i="114" a="1"/>
  <c r="J519" i="114" s="1"/>
  <c r="O519" i="114" a="1"/>
  <c r="O519" i="114" s="1"/>
  <c r="M519" i="114" a="1"/>
  <c r="M519" i="114" s="1"/>
  <c r="H519" i="114" a="1"/>
  <c r="H519" i="114" s="1"/>
  <c r="K519" i="114" a="1"/>
  <c r="K519" i="114" s="1"/>
  <c r="N519" i="114" a="1"/>
  <c r="N519" i="114" s="1"/>
  <c r="I519" i="114" a="1"/>
  <c r="I519" i="114" s="1"/>
  <c r="H512" i="114"/>
  <c r="P512" i="114" s="1"/>
  <c r="R508" i="114" a="1"/>
  <c r="R508" i="114" s="1"/>
  <c r="N12" i="113" s="1"/>
  <c r="R499" i="114" a="1"/>
  <c r="R499" i="114" s="1"/>
  <c r="N3" i="113" s="1"/>
  <c r="N523" i="114" a="1"/>
  <c r="N523" i="114" s="1"/>
  <c r="L523" i="114" a="1"/>
  <c r="L523" i="114" s="1"/>
  <c r="J523" i="114" a="1"/>
  <c r="J523" i="114" s="1"/>
  <c r="H523" i="114" a="1"/>
  <c r="H523" i="114" s="1"/>
  <c r="K523" i="114" a="1"/>
  <c r="K523" i="114" s="1"/>
  <c r="I523" i="114" a="1"/>
  <c r="I523" i="114" s="1"/>
  <c r="M523" i="114" a="1"/>
  <c r="M523" i="114" s="1"/>
  <c r="O523" i="114" a="1"/>
  <c r="O523" i="114" s="1"/>
  <c r="R506" i="114" a="1"/>
  <c r="R506" i="114" s="1"/>
  <c r="N10" i="113" s="1"/>
  <c r="I526" i="114" a="1"/>
  <c r="I526" i="114" s="1"/>
  <c r="O526" i="114" a="1"/>
  <c r="O526" i="114" s="1"/>
  <c r="M526" i="114" a="1"/>
  <c r="M526" i="114" s="1"/>
  <c r="K526" i="114" a="1"/>
  <c r="K526" i="114" s="1"/>
  <c r="H526" i="114" a="1"/>
  <c r="H526" i="114" s="1"/>
  <c r="N526" i="114" a="1"/>
  <c r="N526" i="114" s="1"/>
  <c r="L526" i="114" a="1"/>
  <c r="L526" i="114" s="1"/>
  <c r="J526" i="114" a="1"/>
  <c r="J526" i="114" s="1"/>
  <c r="R501" i="114" a="1"/>
  <c r="R501" i="114" s="1"/>
  <c r="N5" i="113" s="1"/>
  <c r="R499" i="4" a="1"/>
  <c r="R499" i="4" s="1"/>
  <c r="N3" i="3" s="1"/>
  <c r="P499" i="4"/>
  <c r="M520" i="4" a="1"/>
  <c r="M520" i="4" s="1"/>
  <c r="K520" i="4" a="1"/>
  <c r="K520" i="4" s="1"/>
  <c r="J520" i="4" a="1"/>
  <c r="J520" i="4" s="1"/>
  <c r="L520" i="4" a="1"/>
  <c r="L520" i="4" s="1"/>
  <c r="H520" i="4" a="1"/>
  <c r="H520" i="4" s="1"/>
  <c r="P520" i="4" s="1"/>
  <c r="K529" i="4" a="1"/>
  <c r="K529" i="4" s="1"/>
  <c r="M529" i="4" a="1"/>
  <c r="M529" i="4" s="1"/>
  <c r="I521" i="4" a="1"/>
  <c r="I521" i="4" s="1"/>
  <c r="O521" i="4" a="1"/>
  <c r="O521" i="4" s="1"/>
  <c r="K521" i="4" a="1"/>
  <c r="K521" i="4" s="1"/>
  <c r="H522" i="4" a="1"/>
  <c r="H522" i="4" s="1"/>
  <c r="P522" i="4" s="1"/>
  <c r="L522" i="4" a="1"/>
  <c r="L522" i="4" s="1"/>
  <c r="R501" i="4" a="1"/>
  <c r="R501" i="4" s="1"/>
  <c r="N5" i="3" s="1"/>
  <c r="R509" i="4" a="1"/>
  <c r="R509" i="4" s="1"/>
  <c r="N13" i="3" s="1"/>
  <c r="K524" i="4" a="1"/>
  <c r="K524" i="4" s="1"/>
  <c r="O524" i="4" a="1"/>
  <c r="O524" i="4" s="1"/>
  <c r="L524" i="4" a="1"/>
  <c r="L524" i="4" s="1"/>
  <c r="N524" i="4" a="1"/>
  <c r="N524" i="4" s="1"/>
  <c r="M524" i="4" a="1"/>
  <c r="M524" i="4" s="1"/>
  <c r="I524" i="4" a="1"/>
  <c r="I524" i="4" s="1"/>
  <c r="J524" i="4" a="1"/>
  <c r="J524" i="4" s="1"/>
  <c r="H524" i="4" a="1"/>
  <c r="H524" i="4" s="1"/>
  <c r="R505" i="4" a="1"/>
  <c r="R505" i="4" s="1"/>
  <c r="N9" i="3" s="1"/>
  <c r="N518" i="4" a="1"/>
  <c r="N518" i="4" s="1"/>
  <c r="O518" i="4" a="1"/>
  <c r="O518" i="4" s="1"/>
  <c r="I518" i="4" a="1"/>
  <c r="I518" i="4" s="1"/>
  <c r="K518" i="4" a="1"/>
  <c r="K518" i="4" s="1"/>
  <c r="J518" i="4" a="1"/>
  <c r="J518" i="4" s="1"/>
  <c r="H518" i="4" a="1"/>
  <c r="H518" i="4" s="1"/>
  <c r="H512" i="4"/>
  <c r="E26" i="3" s="1"/>
  <c r="G26" i="3" s="1"/>
  <c r="I26" i="3" s="1"/>
  <c r="O511" i="133"/>
  <c r="P506" i="133"/>
  <c r="P529" i="133"/>
  <c r="N511" i="133"/>
  <c r="P501" i="133"/>
  <c r="P525" i="133"/>
  <c r="P521" i="133"/>
  <c r="P505" i="133"/>
  <c r="M511" i="133"/>
  <c r="P520" i="133"/>
  <c r="P502" i="133"/>
  <c r="P498" i="133"/>
  <c r="R505" i="133" a="1"/>
  <c r="R505" i="133" s="1"/>
  <c r="N10" i="132" s="1"/>
  <c r="P522" i="133"/>
  <c r="J511" i="133"/>
  <c r="P526" i="133"/>
  <c r="P503" i="133"/>
  <c r="H511" i="133"/>
  <c r="E26" i="132" s="1"/>
  <c r="G26" i="132" s="1"/>
  <c r="I26" i="132" s="1"/>
  <c r="P519" i="133"/>
  <c r="P507" i="133"/>
  <c r="P508" i="133"/>
  <c r="R506" i="133" a="1"/>
  <c r="R506" i="133" s="1"/>
  <c r="N11" i="132" s="1"/>
  <c r="R500" i="133" a="1"/>
  <c r="R500" i="133" s="1"/>
  <c r="N5" i="132" s="1"/>
  <c r="L511" i="133"/>
  <c r="J524" i="133" a="1"/>
  <c r="J524" i="133" s="1"/>
  <c r="K524" i="133" a="1"/>
  <c r="K524" i="133" s="1"/>
  <c r="N524" i="133" a="1"/>
  <c r="N524" i="133" s="1"/>
  <c r="L524" i="133" a="1"/>
  <c r="L524" i="133" s="1"/>
  <c r="O524" i="133" a="1"/>
  <c r="O524" i="133" s="1"/>
  <c r="I524" i="133" a="1"/>
  <c r="I524" i="133" s="1"/>
  <c r="M524" i="133" a="1"/>
  <c r="M524" i="133" s="1"/>
  <c r="H524" i="133" a="1"/>
  <c r="H524" i="133" s="1"/>
  <c r="K511" i="133"/>
  <c r="R498" i="133" a="1"/>
  <c r="R498" i="133" s="1"/>
  <c r="I528" i="133" a="1"/>
  <c r="I528" i="133" s="1"/>
  <c r="M528" i="133" a="1"/>
  <c r="M528" i="133" s="1"/>
  <c r="H528" i="133" a="1"/>
  <c r="H528" i="133" s="1"/>
  <c r="K528" i="133" a="1"/>
  <c r="K528" i="133" s="1"/>
  <c r="O528" i="133" a="1"/>
  <c r="O528" i="133" s="1"/>
  <c r="N528" i="133" a="1"/>
  <c r="N528" i="133" s="1"/>
  <c r="L528" i="133" a="1"/>
  <c r="L528" i="133" s="1"/>
  <c r="J528" i="133" a="1"/>
  <c r="J528" i="133" s="1"/>
  <c r="R510" i="133" a="1"/>
  <c r="R510" i="133" s="1"/>
  <c r="I511" i="133"/>
  <c r="E22" i="132" s="1"/>
  <c r="G22" i="132" s="1"/>
  <c r="I22" i="132" s="1"/>
  <c r="R503" i="133" a="1"/>
  <c r="R503" i="133" s="1"/>
  <c r="N8" i="132" s="1"/>
  <c r="P500" i="133"/>
  <c r="F1" i="133"/>
  <c r="M527" i="133" a="1"/>
  <c r="M527" i="133" s="1"/>
  <c r="N527" i="133" a="1"/>
  <c r="N527" i="133" s="1"/>
  <c r="K527" i="133" a="1"/>
  <c r="K527" i="133" s="1"/>
  <c r="O527" i="133" a="1"/>
  <c r="O527" i="133" s="1"/>
  <c r="I527" i="133" a="1"/>
  <c r="I527" i="133" s="1"/>
  <c r="J527" i="133" a="1"/>
  <c r="J527" i="133" s="1"/>
  <c r="H527" i="133" a="1"/>
  <c r="H527" i="133" s="1"/>
  <c r="L527" i="133" a="1"/>
  <c r="L527" i="133" s="1"/>
  <c r="R509" i="133" a="1"/>
  <c r="R509" i="133" s="1"/>
  <c r="R502" i="133" a="1"/>
  <c r="R502" i="133" s="1"/>
  <c r="N7" i="132" s="1"/>
  <c r="R504" i="133" a="1"/>
  <c r="R504" i="133" s="1"/>
  <c r="N9" i="132" s="1"/>
  <c r="R501" i="133" a="1"/>
  <c r="R501" i="133" s="1"/>
  <c r="N6" i="132" s="1"/>
  <c r="R507" i="133" a="1"/>
  <c r="R507" i="133" s="1"/>
  <c r="N12" i="132" s="1"/>
  <c r="R499" i="133" a="1"/>
  <c r="R499" i="133" s="1"/>
  <c r="N4" i="132" s="1"/>
  <c r="R502" i="118" a="1"/>
  <c r="R502" i="118" s="1"/>
  <c r="N6" i="117" s="1"/>
  <c r="E22" i="117"/>
  <c r="P503" i="110" a="1"/>
  <c r="P503" i="110" s="1"/>
  <c r="O503" i="110" a="1"/>
  <c r="O503" i="110" s="1"/>
  <c r="L503" i="110" a="1"/>
  <c r="L503" i="110" s="1"/>
  <c r="N503" i="110" a="1"/>
  <c r="N503" i="110" s="1"/>
  <c r="I503" i="110" a="1"/>
  <c r="I503" i="110" s="1"/>
  <c r="K503" i="110" a="1"/>
  <c r="K503" i="110" s="1"/>
  <c r="M503" i="110" a="1"/>
  <c r="M503" i="110" s="1"/>
  <c r="I500" i="110" a="1"/>
  <c r="I500" i="110" s="1"/>
  <c r="L500" i="110" a="1"/>
  <c r="L500" i="110" s="1"/>
  <c r="K500" i="110" a="1"/>
  <c r="K500" i="110" s="1"/>
  <c r="O500" i="110" a="1"/>
  <c r="O500" i="110" s="1"/>
  <c r="N500" i="110" a="1"/>
  <c r="N500" i="110" s="1"/>
  <c r="R502" i="116" a="1"/>
  <c r="R502" i="116" s="1"/>
  <c r="N7" i="115" s="1"/>
  <c r="R499" i="116" a="1"/>
  <c r="R499" i="116" s="1"/>
  <c r="N4" i="115" s="1"/>
  <c r="P509" i="116"/>
  <c r="R507" i="116" a="1"/>
  <c r="R507" i="116" s="1"/>
  <c r="N12" i="115" s="1"/>
  <c r="R506" i="116" a="1"/>
  <c r="R506" i="116" s="1"/>
  <c r="N11" i="115" s="1"/>
  <c r="R509" i="116" a="1"/>
  <c r="R509" i="116" s="1"/>
  <c r="R505" i="116" a="1"/>
  <c r="R505" i="116" s="1"/>
  <c r="N10" i="115" s="1"/>
  <c r="H521" i="116" a="1"/>
  <c r="H521" i="116" s="1"/>
  <c r="M521" i="116" a="1"/>
  <c r="M521" i="116" s="1"/>
  <c r="K521" i="116" a="1"/>
  <c r="K521" i="116" s="1"/>
  <c r="I521" i="116" a="1"/>
  <c r="I521" i="116" s="1"/>
  <c r="N521" i="116" a="1"/>
  <c r="N521" i="116" s="1"/>
  <c r="L521" i="116" a="1"/>
  <c r="L521" i="116" s="1"/>
  <c r="J521" i="116" a="1"/>
  <c r="J521" i="116" s="1"/>
  <c r="O521" i="116" a="1"/>
  <c r="O521" i="116" s="1"/>
  <c r="P504" i="116"/>
  <c r="E41" i="115" s="1"/>
  <c r="G41" i="115" s="1"/>
  <c r="R501" i="116" a="1"/>
  <c r="R501" i="116" s="1"/>
  <c r="N6" i="115" s="1"/>
  <c r="P510" i="116"/>
  <c r="I511" i="116"/>
  <c r="E22" i="115" s="1"/>
  <c r="E23" i="115" s="1"/>
  <c r="G23" i="115" s="1"/>
  <c r="I23" i="115" s="1"/>
  <c r="M520" i="116" a="1"/>
  <c r="M520" i="116" s="1"/>
  <c r="I520" i="116" a="1"/>
  <c r="I520" i="116" s="1"/>
  <c r="J520" i="116" a="1"/>
  <c r="J520" i="116" s="1"/>
  <c r="H520" i="116" a="1"/>
  <c r="H520" i="116" s="1"/>
  <c r="O520" i="116" a="1"/>
  <c r="O520" i="116" s="1"/>
  <c r="N520" i="116" a="1"/>
  <c r="N520" i="116" s="1"/>
  <c r="L520" i="116" a="1"/>
  <c r="L520" i="116" s="1"/>
  <c r="K520" i="116" a="1"/>
  <c r="K520" i="116" s="1"/>
  <c r="R500" i="116" a="1"/>
  <c r="R500" i="116" s="1"/>
  <c r="N5" i="115" s="1"/>
  <c r="R510" i="116" a="1"/>
  <c r="R510" i="116" s="1"/>
  <c r="R504" i="116" a="1"/>
  <c r="R504" i="116" s="1"/>
  <c r="N9" i="115" s="1"/>
  <c r="K524" i="116" a="1"/>
  <c r="K524" i="116" s="1"/>
  <c r="L524" i="116" a="1"/>
  <c r="L524" i="116" s="1"/>
  <c r="H524" i="116" a="1"/>
  <c r="H524" i="116" s="1"/>
  <c r="I524" i="116" a="1"/>
  <c r="I524" i="116" s="1"/>
  <c r="N524" i="116" a="1"/>
  <c r="N524" i="116" s="1"/>
  <c r="O524" i="116" a="1"/>
  <c r="O524" i="116" s="1"/>
  <c r="M524" i="116" a="1"/>
  <c r="M524" i="116" s="1"/>
  <c r="J524" i="116" a="1"/>
  <c r="J524" i="116" s="1"/>
  <c r="J528" i="116" a="1"/>
  <c r="J528" i="116" s="1"/>
  <c r="M528" i="116" a="1"/>
  <c r="M528" i="116" s="1"/>
  <c r="K528" i="116" a="1"/>
  <c r="K528" i="116" s="1"/>
  <c r="H528" i="116" a="1"/>
  <c r="H528" i="116" s="1"/>
  <c r="O528" i="116" a="1"/>
  <c r="O528" i="116" s="1"/>
  <c r="I528" i="116" a="1"/>
  <c r="I528" i="116" s="1"/>
  <c r="N528" i="116" a="1"/>
  <c r="N528" i="116" s="1"/>
  <c r="L528" i="116" a="1"/>
  <c r="L528" i="116" s="1"/>
  <c r="J517" i="116" a="1"/>
  <c r="J517" i="116" s="1"/>
  <c r="M517" i="116" a="1"/>
  <c r="M517" i="116" s="1"/>
  <c r="H517" i="116" a="1"/>
  <c r="H517" i="116" s="1"/>
  <c r="O517" i="116" a="1"/>
  <c r="O517" i="116" s="1"/>
  <c r="I517" i="116" a="1"/>
  <c r="I517" i="116" s="1"/>
  <c r="N517" i="116" a="1"/>
  <c r="N517" i="116" s="1"/>
  <c r="L517" i="116" a="1"/>
  <c r="L517" i="116" s="1"/>
  <c r="K517" i="116" a="1"/>
  <c r="K517" i="116" s="1"/>
  <c r="R508" i="116" a="1"/>
  <c r="R508" i="116" s="1"/>
  <c r="N13" i="115" s="1"/>
  <c r="P528" i="147"/>
  <c r="P526" i="147"/>
  <c r="P510" i="147"/>
  <c r="P501" i="147"/>
  <c r="M513" i="147"/>
  <c r="P505" i="147"/>
  <c r="P521" i="147"/>
  <c r="P522" i="147"/>
  <c r="P511" i="147"/>
  <c r="M530" i="147" a="1"/>
  <c r="M530" i="147" s="1"/>
  <c r="K530" i="147" a="1"/>
  <c r="K530" i="147" s="1"/>
  <c r="J530" i="147" a="1"/>
  <c r="J530" i="147" s="1"/>
  <c r="H530" i="147" a="1"/>
  <c r="H530" i="147" s="1"/>
  <c r="N530" i="147" a="1"/>
  <c r="N530" i="147" s="1"/>
  <c r="I530" i="147" a="1"/>
  <c r="I530" i="147" s="1"/>
  <c r="O530" i="147" a="1"/>
  <c r="O530" i="147" s="1"/>
  <c r="L530" i="147" a="1"/>
  <c r="L530" i="147" s="1"/>
  <c r="M520" i="147" a="1"/>
  <c r="M520" i="147" s="1"/>
  <c r="I520" i="147" a="1"/>
  <c r="I520" i="147" s="1"/>
  <c r="N520" i="147" a="1"/>
  <c r="N520" i="147" s="1"/>
  <c r="L520" i="147" a="1"/>
  <c r="L520" i="147" s="1"/>
  <c r="K520" i="147" a="1"/>
  <c r="K520" i="147" s="1"/>
  <c r="J520" i="147" a="1"/>
  <c r="J520" i="147" s="1"/>
  <c r="H520" i="147" a="1"/>
  <c r="H520" i="147" s="1"/>
  <c r="O520" i="147" a="1"/>
  <c r="O520" i="147" s="1"/>
  <c r="J513" i="147"/>
  <c r="P512" i="147"/>
  <c r="L513" i="147"/>
  <c r="P509" i="147"/>
  <c r="P503" i="147"/>
  <c r="K513" i="147"/>
  <c r="R506" i="147" a="1"/>
  <c r="R506" i="147" s="1"/>
  <c r="N9" i="146" s="1"/>
  <c r="R502" i="147" a="1"/>
  <c r="R502" i="147" s="1"/>
  <c r="N5" i="146" s="1"/>
  <c r="R504" i="147" a="1"/>
  <c r="R504" i="147" s="1"/>
  <c r="N7" i="146" s="1"/>
  <c r="R508" i="147" a="1"/>
  <c r="R508" i="147" s="1"/>
  <c r="N11" i="146" s="1"/>
  <c r="R505" i="147" a="1"/>
  <c r="R505" i="147" s="1"/>
  <c r="N8" i="146" s="1"/>
  <c r="R511" i="147" a="1"/>
  <c r="R511" i="147" s="1"/>
  <c r="R507" i="147" a="1"/>
  <c r="R507" i="147" s="1"/>
  <c r="N10" i="146" s="1"/>
  <c r="R501" i="147" a="1"/>
  <c r="R501" i="147" s="1"/>
  <c r="N4" i="146" s="1"/>
  <c r="R503" i="147" a="1"/>
  <c r="R503" i="147" s="1"/>
  <c r="N6" i="146" s="1"/>
  <c r="P529" i="147"/>
  <c r="R500" i="147" a="1"/>
  <c r="R500" i="147" s="1"/>
  <c r="K519" i="147" a="1"/>
  <c r="K519" i="147" s="1"/>
  <c r="M519" i="147" a="1"/>
  <c r="M519" i="147" s="1"/>
  <c r="I519" i="147" a="1"/>
  <c r="I519" i="147" s="1"/>
  <c r="N519" i="147" a="1"/>
  <c r="N519" i="147" s="1"/>
  <c r="O519" i="147" a="1"/>
  <c r="O519" i="147" s="1"/>
  <c r="L519" i="147" a="1"/>
  <c r="L519" i="147" s="1"/>
  <c r="J519" i="147" a="1"/>
  <c r="J519" i="147" s="1"/>
  <c r="H519" i="147" a="1"/>
  <c r="H519" i="147" s="1"/>
  <c r="L531" i="147" a="1"/>
  <c r="L531" i="147" s="1"/>
  <c r="K531" i="147" a="1"/>
  <c r="K531" i="147" s="1"/>
  <c r="J531" i="147" a="1"/>
  <c r="J531" i="147" s="1"/>
  <c r="N531" i="147" a="1"/>
  <c r="N531" i="147" s="1"/>
  <c r="H531" i="147" a="1"/>
  <c r="H531" i="147" s="1"/>
  <c r="O531" i="147" a="1"/>
  <c r="O531" i="147" s="1"/>
  <c r="M531" i="147" a="1"/>
  <c r="M531" i="147" s="1"/>
  <c r="I531" i="147" a="1"/>
  <c r="I531" i="147" s="1"/>
  <c r="P507" i="147"/>
  <c r="O513" i="147"/>
  <c r="H513" i="147"/>
  <c r="P500" i="147"/>
  <c r="L524" i="147" a="1"/>
  <c r="L524" i="147" s="1"/>
  <c r="I524" i="147" a="1"/>
  <c r="I524" i="147" s="1"/>
  <c r="K524" i="147" a="1"/>
  <c r="K524" i="147" s="1"/>
  <c r="J524" i="147" a="1"/>
  <c r="J524" i="147" s="1"/>
  <c r="N524" i="147" a="1"/>
  <c r="N524" i="147" s="1"/>
  <c r="M524" i="147" a="1"/>
  <c r="M524" i="147" s="1"/>
  <c r="O524" i="147" a="1"/>
  <c r="O524" i="147" s="1"/>
  <c r="H524" i="147" a="1"/>
  <c r="H524" i="147" s="1"/>
  <c r="N513" i="147"/>
  <c r="R512" i="147" a="1"/>
  <c r="R512" i="147" s="1"/>
  <c r="I513" i="147"/>
  <c r="E22" i="146" s="1"/>
  <c r="R506" i="122" a="1"/>
  <c r="R506" i="122" s="1"/>
  <c r="N10" i="121" s="1"/>
  <c r="R510" i="122" a="1"/>
  <c r="R510" i="122" s="1"/>
  <c r="N14" i="121" s="1"/>
  <c r="R502" i="122" a="1"/>
  <c r="R502" i="122" s="1"/>
  <c r="N6" i="121" s="1"/>
  <c r="R505" i="122" a="1"/>
  <c r="R505" i="122" s="1"/>
  <c r="N9" i="121" s="1"/>
  <c r="R509" i="122" a="1"/>
  <c r="R509" i="122" s="1"/>
  <c r="N13" i="121" s="1"/>
  <c r="R507" i="122" a="1"/>
  <c r="R507" i="122" s="1"/>
  <c r="N11" i="121" s="1"/>
  <c r="R504" i="122" a="1"/>
  <c r="R504" i="122" s="1"/>
  <c r="N8" i="121" s="1"/>
  <c r="R508" i="122" a="1"/>
  <c r="R508" i="122" s="1"/>
  <c r="N12" i="121" s="1"/>
  <c r="H526" i="122" a="1"/>
  <c r="H526" i="122" s="1"/>
  <c r="P526" i="122" s="1"/>
  <c r="O526" i="122" a="1"/>
  <c r="O526" i="122" s="1"/>
  <c r="J526" i="122" a="1"/>
  <c r="J526" i="122" s="1"/>
  <c r="L526" i="122" a="1"/>
  <c r="L526" i="122" s="1"/>
  <c r="N526" i="122" a="1"/>
  <c r="N526" i="122" s="1"/>
  <c r="O525" i="122" a="1"/>
  <c r="O525" i="122" s="1"/>
  <c r="N525" i="122" a="1"/>
  <c r="N525" i="122" s="1"/>
  <c r="L525" i="122" a="1"/>
  <c r="L525" i="122" s="1"/>
  <c r="J525" i="122" a="1"/>
  <c r="J525" i="122" s="1"/>
  <c r="I525" i="122" a="1"/>
  <c r="I525" i="122" s="1"/>
  <c r="I526" i="122" a="1"/>
  <c r="I526" i="122" s="1"/>
  <c r="J522" i="122" a="1"/>
  <c r="J522" i="122" s="1"/>
  <c r="N522" i="122" a="1"/>
  <c r="N522" i="122" s="1"/>
  <c r="I530" i="122" a="1"/>
  <c r="I530" i="122" s="1"/>
  <c r="M530" i="122" a="1"/>
  <c r="M530" i="122" s="1"/>
  <c r="J520" i="122" a="1"/>
  <c r="J520" i="122" s="1"/>
  <c r="L520" i="122" a="1"/>
  <c r="L520" i="122" s="1"/>
  <c r="H520" i="122" a="1"/>
  <c r="H520" i="122" s="1"/>
  <c r="P520" i="122" s="1"/>
  <c r="H530" i="122" a="1"/>
  <c r="H530" i="122" s="1"/>
  <c r="P530" i="122" s="1"/>
  <c r="O530" i="122" a="1"/>
  <c r="O530" i="122" s="1"/>
  <c r="K521" i="122" a="1"/>
  <c r="K521" i="122" s="1"/>
  <c r="I521" i="122" a="1"/>
  <c r="I521" i="122" s="1"/>
  <c r="O521" i="122" a="1"/>
  <c r="O521" i="122" s="1"/>
  <c r="M521" i="122" a="1"/>
  <c r="M521" i="122" s="1"/>
  <c r="N521" i="122" a="1"/>
  <c r="N521" i="122" s="1"/>
  <c r="L521" i="122" a="1"/>
  <c r="L521" i="122" s="1"/>
  <c r="J521" i="122" a="1"/>
  <c r="J521" i="122" s="1"/>
  <c r="H521" i="122" a="1"/>
  <c r="H521" i="122" s="1"/>
  <c r="P521" i="122" s="1"/>
  <c r="J530" i="122" a="1"/>
  <c r="J530" i="122" s="1"/>
  <c r="Q504" i="154"/>
  <c r="Q511" i="154"/>
  <c r="Q521" i="154"/>
  <c r="O523" i="154" a="1"/>
  <c r="O523" i="154" s="1"/>
  <c r="P523" i="154" a="1"/>
  <c r="P523" i="154" s="1"/>
  <c r="J523" i="154" a="1"/>
  <c r="J523" i="154" s="1"/>
  <c r="I523" i="154" a="1"/>
  <c r="I523" i="154" s="1"/>
  <c r="S501" i="154" a="1"/>
  <c r="S501" i="154" s="1"/>
  <c r="N5" i="153" s="1"/>
  <c r="Q503" i="154"/>
  <c r="M527" i="154" a="1"/>
  <c r="M527" i="154" s="1"/>
  <c r="Q527" i="154" s="1"/>
  <c r="I527" i="154" a="1"/>
  <c r="I527" i="154" s="1"/>
  <c r="L522" i="154" a="1"/>
  <c r="L522" i="154" s="1"/>
  <c r="O522" i="154" a="1"/>
  <c r="O522" i="154" s="1"/>
  <c r="M522" i="154" a="1"/>
  <c r="M522" i="154" s="1"/>
  <c r="K522" i="154" a="1"/>
  <c r="K522" i="154" s="1"/>
  <c r="I522" i="154" a="1"/>
  <c r="I522" i="154" s="1"/>
  <c r="P522" i="154" a="1"/>
  <c r="P522" i="154" s="1"/>
  <c r="J522" i="154" a="1"/>
  <c r="J522" i="154" s="1"/>
  <c r="N522" i="154" a="1"/>
  <c r="N522" i="154" s="1"/>
  <c r="Q507" i="158"/>
  <c r="Q526" i="158"/>
  <c r="S507" i="158" a="1"/>
  <c r="S507" i="158" s="1"/>
  <c r="S499" i="158" a="1"/>
  <c r="S499" i="158" s="1"/>
  <c r="N6" i="157" s="1"/>
  <c r="Q498" i="158"/>
  <c r="Q524" i="158"/>
  <c r="S506" i="158" a="1"/>
  <c r="S506" i="158" s="1"/>
  <c r="N13" i="157" s="1"/>
  <c r="S497" i="158" a="1"/>
  <c r="S497" i="158" s="1"/>
  <c r="N4" i="157" s="1"/>
  <c r="S496" i="158" a="1"/>
  <c r="S496" i="158" s="1"/>
  <c r="N3" i="157" s="1"/>
  <c r="H11" i="157" s="1"/>
  <c r="S505" i="158" a="1"/>
  <c r="S505" i="158" s="1"/>
  <c r="N12" i="157" s="1"/>
  <c r="S500" i="158" a="1"/>
  <c r="S500" i="158" s="1"/>
  <c r="N7" i="157" s="1"/>
  <c r="S503" i="158" a="1"/>
  <c r="S503" i="158" s="1"/>
  <c r="N10" i="157" s="1"/>
  <c r="S498" i="158" a="1"/>
  <c r="S498" i="158" s="1"/>
  <c r="N5" i="157" s="1"/>
  <c r="O517" i="158" a="1"/>
  <c r="O517" i="158" s="1"/>
  <c r="I517" i="158" a="1"/>
  <c r="I517" i="158" s="1"/>
  <c r="N517" i="158" a="1"/>
  <c r="N517" i="158" s="1"/>
  <c r="J517" i="158" a="1"/>
  <c r="J517" i="158" s="1"/>
  <c r="P517" i="158" a="1"/>
  <c r="P517" i="158" s="1"/>
  <c r="L517" i="158" a="1"/>
  <c r="L517" i="158" s="1"/>
  <c r="M517" i="158" a="1"/>
  <c r="M517" i="158" s="1"/>
  <c r="K517" i="158" a="1"/>
  <c r="K517" i="158" s="1"/>
  <c r="S508" i="158" a="1"/>
  <c r="S508" i="158" s="1"/>
  <c r="K519" i="158" a="1"/>
  <c r="K519" i="158" s="1"/>
  <c r="I519" i="158" a="1"/>
  <c r="I519" i="158" s="1"/>
  <c r="J519" i="158" a="1"/>
  <c r="J519" i="158" s="1"/>
  <c r="M519" i="158" a="1"/>
  <c r="M519" i="158" s="1"/>
  <c r="L519" i="158" a="1"/>
  <c r="L519" i="158" s="1"/>
  <c r="P519" i="158" a="1"/>
  <c r="P519" i="158" s="1"/>
  <c r="N519" i="158" a="1"/>
  <c r="N519" i="158" s="1"/>
  <c r="O519" i="158" a="1"/>
  <c r="O519" i="158" s="1"/>
  <c r="S502" i="158" a="1"/>
  <c r="S502" i="158" s="1"/>
  <c r="N9" i="157" s="1"/>
  <c r="S504" i="158" a="1"/>
  <c r="S504" i="158" s="1"/>
  <c r="N11" i="157" s="1"/>
  <c r="H519" i="143" a="1"/>
  <c r="H519" i="143" s="1"/>
  <c r="K519" i="143" a="1"/>
  <c r="K519" i="143" s="1"/>
  <c r="I519" i="143" a="1"/>
  <c r="I519" i="143" s="1"/>
  <c r="O519" i="143" a="1"/>
  <c r="O519" i="143" s="1"/>
  <c r="M519" i="143" a="1"/>
  <c r="M519" i="143" s="1"/>
  <c r="N519" i="143" a="1"/>
  <c r="N519" i="143" s="1"/>
  <c r="L519" i="143" a="1"/>
  <c r="L519" i="143" s="1"/>
  <c r="J519" i="143" a="1"/>
  <c r="J519" i="143" s="1"/>
  <c r="O530" i="143" a="1"/>
  <c r="O530" i="143" s="1"/>
  <c r="M530" i="143" a="1"/>
  <c r="M530" i="143" s="1"/>
  <c r="K530" i="143" a="1"/>
  <c r="K530" i="143" s="1"/>
  <c r="I530" i="143" a="1"/>
  <c r="I530" i="143" s="1"/>
  <c r="H530" i="143" a="1"/>
  <c r="H530" i="143" s="1"/>
  <c r="L530" i="143" a="1"/>
  <c r="L530" i="143" s="1"/>
  <c r="N530" i="143" a="1"/>
  <c r="N530" i="143" s="1"/>
  <c r="J530" i="143" a="1"/>
  <c r="J530" i="143" s="1"/>
  <c r="O518" i="143" a="1"/>
  <c r="O518" i="143" s="1"/>
  <c r="M518" i="143" a="1"/>
  <c r="M518" i="143" s="1"/>
  <c r="K518" i="143" a="1"/>
  <c r="K518" i="143" s="1"/>
  <c r="I518" i="143" a="1"/>
  <c r="I518" i="143" s="1"/>
  <c r="L518" i="143" a="1"/>
  <c r="L518" i="143" s="1"/>
  <c r="N518" i="143" a="1"/>
  <c r="N518" i="143" s="1"/>
  <c r="J518" i="143" a="1"/>
  <c r="J518" i="143" s="1"/>
  <c r="H518" i="143" a="1"/>
  <c r="H518" i="143" s="1"/>
  <c r="L528" i="143" a="1"/>
  <c r="L528" i="143" s="1"/>
  <c r="O528" i="143" a="1"/>
  <c r="O528" i="143" s="1"/>
  <c r="N528" i="143" a="1"/>
  <c r="N528" i="143" s="1"/>
  <c r="I528" i="143" a="1"/>
  <c r="I528" i="143" s="1"/>
  <c r="M528" i="143" a="1"/>
  <c r="M528" i="143" s="1"/>
  <c r="K528" i="143" a="1"/>
  <c r="K528" i="143" s="1"/>
  <c r="J528" i="143" a="1"/>
  <c r="J528" i="143" s="1"/>
  <c r="H528" i="143" a="1"/>
  <c r="H528" i="143" s="1"/>
  <c r="O526" i="143" a="1"/>
  <c r="O526" i="143" s="1"/>
  <c r="M526" i="143" a="1"/>
  <c r="M526" i="143" s="1"/>
  <c r="K526" i="143" a="1"/>
  <c r="K526" i="143" s="1"/>
  <c r="J526" i="143" a="1"/>
  <c r="J526" i="143" s="1"/>
  <c r="H526" i="143" a="1"/>
  <c r="H526" i="143" s="1"/>
  <c r="N526" i="143" a="1"/>
  <c r="N526" i="143" s="1"/>
  <c r="I526" i="143" a="1"/>
  <c r="I526" i="143" s="1"/>
  <c r="L526" i="143" a="1"/>
  <c r="L526" i="143" s="1"/>
  <c r="P500" i="143"/>
  <c r="P499" i="143"/>
  <c r="K527" i="143" a="1"/>
  <c r="K527" i="143" s="1"/>
  <c r="I527" i="143" a="1"/>
  <c r="I527" i="143" s="1"/>
  <c r="O527" i="143" a="1"/>
  <c r="O527" i="143" s="1"/>
  <c r="M527" i="143" a="1"/>
  <c r="M527" i="143" s="1"/>
  <c r="N527" i="143" a="1"/>
  <c r="N527" i="143" s="1"/>
  <c r="L527" i="143" a="1"/>
  <c r="L527" i="143" s="1"/>
  <c r="J527" i="143" a="1"/>
  <c r="J527" i="143" s="1"/>
  <c r="H527" i="143" a="1"/>
  <c r="H527" i="143" s="1"/>
  <c r="R507" i="156" a="1"/>
  <c r="R507" i="156" s="1"/>
  <c r="R505" i="156" a="1"/>
  <c r="R505" i="156" s="1"/>
  <c r="R506" i="156" a="1"/>
  <c r="R506" i="156" s="1"/>
  <c r="R503" i="156" a="1"/>
  <c r="R503" i="156" s="1"/>
  <c r="R508" i="156" a="1"/>
  <c r="R508" i="156" s="1"/>
  <c r="R504" i="156" a="1"/>
  <c r="R504" i="156" s="1"/>
  <c r="R510" i="156" a="1"/>
  <c r="R510" i="156" s="1"/>
  <c r="R501" i="156" a="1"/>
  <c r="R501" i="156" s="1"/>
  <c r="R502" i="156" a="1"/>
  <c r="R502" i="156" s="1"/>
  <c r="R499" i="156" a="1"/>
  <c r="R499" i="156" s="1"/>
  <c r="R509" i="156" a="1"/>
  <c r="R509" i="156" s="1"/>
  <c r="R500" i="156" a="1"/>
  <c r="R500" i="156" s="1"/>
  <c r="R511" i="156" a="1"/>
  <c r="R511" i="156" s="1"/>
  <c r="P510" i="108"/>
  <c r="O519" i="108" a="1"/>
  <c r="O519" i="108" s="1"/>
  <c r="M519" i="108" a="1"/>
  <c r="M519" i="108" s="1"/>
  <c r="I519" i="108" a="1"/>
  <c r="I519" i="108" s="1"/>
  <c r="M520" i="108" a="1"/>
  <c r="M520" i="108" s="1"/>
  <c r="L520" i="108" a="1"/>
  <c r="L520" i="108" s="1"/>
  <c r="H520" i="108" a="1"/>
  <c r="H520" i="108" s="1"/>
  <c r="J520" i="108" a="1"/>
  <c r="J520" i="108" s="1"/>
  <c r="N520" i="108" a="1"/>
  <c r="N520" i="108" s="1"/>
  <c r="K520" i="108" a="1"/>
  <c r="K520" i="108" s="1"/>
  <c r="O520" i="108" a="1"/>
  <c r="O520" i="108" s="1"/>
  <c r="I520" i="108" a="1"/>
  <c r="I520" i="108" s="1"/>
  <c r="K512" i="108"/>
  <c r="R499" i="108" a="1"/>
  <c r="R499" i="108" s="1"/>
  <c r="N3" i="107" s="1"/>
  <c r="P524" i="108"/>
  <c r="O512" i="108"/>
  <c r="P504" i="108"/>
  <c r="P502" i="108"/>
  <c r="J512" i="108"/>
  <c r="P509" i="108"/>
  <c r="R508" i="108" a="1"/>
  <c r="R508" i="108" s="1"/>
  <c r="N12" i="107" s="1"/>
  <c r="R505" i="108" a="1"/>
  <c r="R505" i="108" s="1"/>
  <c r="N9" i="107" s="1"/>
  <c r="J523" i="108" a="1"/>
  <c r="J523" i="108" s="1"/>
  <c r="K523" i="108" a="1"/>
  <c r="K523" i="108" s="1"/>
  <c r="H523" i="108" a="1"/>
  <c r="H523" i="108" s="1"/>
  <c r="M523" i="108" a="1"/>
  <c r="M523" i="108" s="1"/>
  <c r="O523" i="108" a="1"/>
  <c r="O523" i="108" s="1"/>
  <c r="N523" i="108" a="1"/>
  <c r="N523" i="108" s="1"/>
  <c r="L523" i="108" a="1"/>
  <c r="L523" i="108" s="1"/>
  <c r="I523" i="108" a="1"/>
  <c r="I523" i="108" s="1"/>
  <c r="J528" i="108" a="1"/>
  <c r="J528" i="108" s="1"/>
  <c r="K528" i="108" a="1"/>
  <c r="K528" i="108" s="1"/>
  <c r="I528" i="108" a="1"/>
  <c r="I528" i="108" s="1"/>
  <c r="N528" i="108" a="1"/>
  <c r="N528" i="108" s="1"/>
  <c r="L528" i="108" a="1"/>
  <c r="L528" i="108" s="1"/>
  <c r="H528" i="108" a="1"/>
  <c r="H528" i="108" s="1"/>
  <c r="O528" i="108" a="1"/>
  <c r="O528" i="108" s="1"/>
  <c r="M528" i="108" a="1"/>
  <c r="M528" i="108" s="1"/>
  <c r="R504" i="108" a="1"/>
  <c r="R504" i="108" s="1"/>
  <c r="N8" i="107" s="1"/>
  <c r="P508" i="108"/>
  <c r="M521" i="108" a="1"/>
  <c r="M521" i="108" s="1"/>
  <c r="J521" i="108" a="1"/>
  <c r="J521" i="108" s="1"/>
  <c r="I521" i="108" a="1"/>
  <c r="I521" i="108" s="1"/>
  <c r="N521" i="108" a="1"/>
  <c r="N521" i="108" s="1"/>
  <c r="L521" i="108" a="1"/>
  <c r="L521" i="108" s="1"/>
  <c r="H521" i="108" a="1"/>
  <c r="H521" i="108" s="1"/>
  <c r="O521" i="108" a="1"/>
  <c r="O521" i="108" s="1"/>
  <c r="K521" i="108" a="1"/>
  <c r="K521" i="108" s="1"/>
  <c r="N512" i="108"/>
  <c r="O522" i="108" a="1"/>
  <c r="O522" i="108" s="1"/>
  <c r="K522" i="108" a="1"/>
  <c r="K522" i="108" s="1"/>
  <c r="I522" i="108" a="1"/>
  <c r="I522" i="108" s="1"/>
  <c r="J522" i="108" a="1"/>
  <c r="J522" i="108" s="1"/>
  <c r="H522" i="108" a="1"/>
  <c r="H522" i="108" s="1"/>
  <c r="N522" i="108" a="1"/>
  <c r="N522" i="108" s="1"/>
  <c r="M522" i="108" a="1"/>
  <c r="M522" i="108" s="1"/>
  <c r="L522" i="108" a="1"/>
  <c r="L522" i="108" s="1"/>
  <c r="R509" i="112" a="1"/>
  <c r="R509" i="112" s="1"/>
  <c r="N13" i="111" s="1"/>
  <c r="P525" i="112"/>
  <c r="P503" i="112"/>
  <c r="P528" i="112"/>
  <c r="L512" i="112"/>
  <c r="R511" i="112" a="1"/>
  <c r="R511" i="112" s="1"/>
  <c r="N15" i="111" s="1"/>
  <c r="L519" i="112" a="1"/>
  <c r="L519" i="112" s="1"/>
  <c r="K519" i="112" a="1"/>
  <c r="K519" i="112" s="1"/>
  <c r="M519" i="112" a="1"/>
  <c r="M519" i="112" s="1"/>
  <c r="H519" i="112" a="1"/>
  <c r="H519" i="112" s="1"/>
  <c r="O519" i="112" a="1"/>
  <c r="O519" i="112" s="1"/>
  <c r="I519" i="112" a="1"/>
  <c r="I519" i="112" s="1"/>
  <c r="P518" i="112"/>
  <c r="R502" i="112" a="1"/>
  <c r="R502" i="112" s="1"/>
  <c r="N6" i="111" s="1"/>
  <c r="P499" i="112"/>
  <c r="P508" i="112"/>
  <c r="P511" i="112"/>
  <c r="N512" i="112"/>
  <c r="J530" i="112" a="1"/>
  <c r="J530" i="112" s="1"/>
  <c r="I530" i="112" a="1"/>
  <c r="I530" i="112" s="1"/>
  <c r="L530" i="112" a="1"/>
  <c r="L530" i="112" s="1"/>
  <c r="H530" i="112" a="1"/>
  <c r="H530" i="112" s="1"/>
  <c r="K530" i="112" a="1"/>
  <c r="K530" i="112" s="1"/>
  <c r="R501" i="112" a="1"/>
  <c r="R501" i="112" s="1"/>
  <c r="N5" i="111" s="1"/>
  <c r="J512" i="112"/>
  <c r="R506" i="112" a="1"/>
  <c r="R506" i="112" s="1"/>
  <c r="N10" i="111" s="1"/>
  <c r="J527" i="112" a="1"/>
  <c r="J527" i="112" s="1"/>
  <c r="H527" i="112" a="1"/>
  <c r="H527" i="112" s="1"/>
  <c r="N527" i="112" a="1"/>
  <c r="N527" i="112" s="1"/>
  <c r="L527" i="112" a="1"/>
  <c r="L527" i="112" s="1"/>
  <c r="O527" i="112" a="1"/>
  <c r="O527" i="112" s="1"/>
  <c r="M527" i="112" a="1"/>
  <c r="M527" i="112" s="1"/>
  <c r="K527" i="112" a="1"/>
  <c r="K527" i="112" s="1"/>
  <c r="I527" i="112" a="1"/>
  <c r="I527" i="112" s="1"/>
  <c r="O512" i="112"/>
  <c r="J524" i="112" a="1"/>
  <c r="J524" i="112" s="1"/>
  <c r="H524" i="112" a="1"/>
  <c r="H524" i="112" s="1"/>
  <c r="O524" i="112" a="1"/>
  <c r="O524" i="112" s="1"/>
  <c r="L524" i="112" a="1"/>
  <c r="L524" i="112" s="1"/>
  <c r="I524" i="112" a="1"/>
  <c r="I524" i="112" s="1"/>
  <c r="N524" i="112" a="1"/>
  <c r="N524" i="112" s="1"/>
  <c r="M524" i="112" a="1"/>
  <c r="M524" i="112" s="1"/>
  <c r="K524" i="112" a="1"/>
  <c r="K524" i="112" s="1"/>
  <c r="R500" i="112" a="1"/>
  <c r="R500" i="112" s="1"/>
  <c r="N4" i="111" s="1"/>
  <c r="H512" i="112"/>
  <c r="R499" i="112" a="1"/>
  <c r="R499" i="112" s="1"/>
  <c r="N3" i="111" s="1"/>
  <c r="O520" i="112" a="1"/>
  <c r="O520" i="112" s="1"/>
  <c r="K520" i="112" a="1"/>
  <c r="K520" i="112" s="1"/>
  <c r="I520" i="112" a="1"/>
  <c r="I520" i="112" s="1"/>
  <c r="M520" i="112" a="1"/>
  <c r="M520" i="112" s="1"/>
  <c r="L520" i="112" a="1"/>
  <c r="L520" i="112" s="1"/>
  <c r="N520" i="112" a="1"/>
  <c r="N520" i="112" s="1"/>
  <c r="J520" i="112" a="1"/>
  <c r="J520" i="112" s="1"/>
  <c r="H520" i="112" a="1"/>
  <c r="H520" i="112" s="1"/>
  <c r="K512" i="112"/>
  <c r="M522" i="112" a="1"/>
  <c r="M522" i="112" s="1"/>
  <c r="I522" i="112" a="1"/>
  <c r="I522" i="112" s="1"/>
  <c r="O522" i="112" a="1"/>
  <c r="O522" i="112" s="1"/>
  <c r="N522" i="112" a="1"/>
  <c r="N522" i="112" s="1"/>
  <c r="J522" i="112" a="1"/>
  <c r="J522" i="112" s="1"/>
  <c r="K522" i="112" a="1"/>
  <c r="K522" i="112" s="1"/>
  <c r="L522" i="112" a="1"/>
  <c r="L522" i="112" s="1"/>
  <c r="H522" i="112" a="1"/>
  <c r="H522" i="112" s="1"/>
  <c r="R504" i="112" a="1"/>
  <c r="R504" i="112" s="1"/>
  <c r="N8" i="111" s="1"/>
  <c r="I512" i="112"/>
  <c r="E22" i="111" s="1"/>
  <c r="E24" i="111" s="1"/>
  <c r="G24" i="111" s="1"/>
  <c r="I24" i="111" s="1"/>
  <c r="R510" i="112" a="1"/>
  <c r="R510" i="112" s="1"/>
  <c r="N14" i="111" s="1"/>
  <c r="R507" i="112" a="1"/>
  <c r="R507" i="112" s="1"/>
  <c r="N11" i="111" s="1"/>
  <c r="R505" i="112" a="1"/>
  <c r="R505" i="112" s="1"/>
  <c r="N9" i="111" s="1"/>
  <c r="R508" i="112" a="1"/>
  <c r="R508" i="112" s="1"/>
  <c r="N12" i="111" s="1"/>
  <c r="P510" i="120"/>
  <c r="N525" i="120" a="1"/>
  <c r="N525" i="120" s="1"/>
  <c r="R504" i="120" a="1"/>
  <c r="R504" i="120" s="1"/>
  <c r="N8" i="119" s="1"/>
  <c r="P504" i="120"/>
  <c r="P520" i="120"/>
  <c r="O525" i="120" a="1"/>
  <c r="O525" i="120" s="1"/>
  <c r="J525" i="120" a="1"/>
  <c r="J525" i="120" s="1"/>
  <c r="H525" i="120" a="1"/>
  <c r="H525" i="120" s="1"/>
  <c r="I525" i="120" a="1"/>
  <c r="I525" i="120" s="1"/>
  <c r="N524" i="120" a="1"/>
  <c r="N524" i="120" s="1"/>
  <c r="K524" i="120" a="1"/>
  <c r="K524" i="120" s="1"/>
  <c r="M524" i="120" a="1"/>
  <c r="M524" i="120" s="1"/>
  <c r="I524" i="120" a="1"/>
  <c r="I524" i="120" s="1"/>
  <c r="K528" i="120" a="1"/>
  <c r="K528" i="120" s="1"/>
  <c r="J528" i="120" a="1"/>
  <c r="J528" i="120" s="1"/>
  <c r="O528" i="120" a="1"/>
  <c r="O528" i="120" s="1"/>
  <c r="H528" i="120" a="1"/>
  <c r="H528" i="120" s="1"/>
  <c r="M528" i="120" a="1"/>
  <c r="M528" i="120" s="1"/>
  <c r="N528" i="120" a="1"/>
  <c r="N528" i="120" s="1"/>
  <c r="L528" i="120" a="1"/>
  <c r="L528" i="120" s="1"/>
  <c r="P501" i="120"/>
  <c r="M525" i="120" a="1"/>
  <c r="M525" i="120" s="1"/>
  <c r="R505" i="120" a="1"/>
  <c r="R505" i="120" s="1"/>
  <c r="N9" i="119" s="1"/>
  <c r="R500" i="120" a="1"/>
  <c r="R500" i="120" s="1"/>
  <c r="N4" i="119" s="1"/>
  <c r="R506" i="120" a="1"/>
  <c r="R506" i="120" s="1"/>
  <c r="N10" i="119" s="1"/>
  <c r="R510" i="120" a="1"/>
  <c r="R510" i="120" s="1"/>
  <c r="N14" i="119" s="1"/>
  <c r="R509" i="120" a="1"/>
  <c r="R509" i="120" s="1"/>
  <c r="N13" i="119" s="1"/>
  <c r="R501" i="120" a="1"/>
  <c r="R501" i="120" s="1"/>
  <c r="N5" i="119" s="1"/>
  <c r="R511" i="120" a="1"/>
  <c r="R511" i="120" s="1"/>
  <c r="O529" i="120" a="1"/>
  <c r="O529" i="120" s="1"/>
  <c r="M529" i="120" a="1"/>
  <c r="M529" i="120" s="1"/>
  <c r="N529" i="120" a="1"/>
  <c r="N529" i="120" s="1"/>
  <c r="L529" i="120" a="1"/>
  <c r="L529" i="120" s="1"/>
  <c r="J529" i="120" a="1"/>
  <c r="J529" i="120" s="1"/>
  <c r="K529" i="120" a="1"/>
  <c r="K529" i="120" s="1"/>
  <c r="I529" i="120" a="1"/>
  <c r="I529" i="120" s="1"/>
  <c r="H529" i="120" a="1"/>
  <c r="H529" i="120" s="1"/>
  <c r="R502" i="120" a="1"/>
  <c r="R502" i="120" s="1"/>
  <c r="N6" i="119" s="1"/>
  <c r="M523" i="120" a="1"/>
  <c r="M523" i="120" s="1"/>
  <c r="K523" i="120" a="1"/>
  <c r="K523" i="120" s="1"/>
  <c r="I523" i="120" a="1"/>
  <c r="I523" i="120" s="1"/>
  <c r="N523" i="120" a="1"/>
  <c r="N523" i="120" s="1"/>
  <c r="L523" i="120" a="1"/>
  <c r="L523" i="120" s="1"/>
  <c r="H523" i="120" a="1"/>
  <c r="H523" i="120" s="1"/>
  <c r="J523" i="120" a="1"/>
  <c r="J523" i="120" s="1"/>
  <c r="O523" i="120" a="1"/>
  <c r="O523" i="120" s="1"/>
  <c r="R499" i="120" a="1"/>
  <c r="R499" i="120" s="1"/>
  <c r="N530" i="120" a="1"/>
  <c r="N530" i="120" s="1"/>
  <c r="L530" i="120" a="1"/>
  <c r="L530" i="120" s="1"/>
  <c r="O530" i="120" a="1"/>
  <c r="O530" i="120" s="1"/>
  <c r="M530" i="120" a="1"/>
  <c r="M530" i="120" s="1"/>
  <c r="J530" i="120" a="1"/>
  <c r="J530" i="120" s="1"/>
  <c r="H530" i="120" a="1"/>
  <c r="H530" i="120" s="1"/>
  <c r="K530" i="120" a="1"/>
  <c r="K530" i="120" s="1"/>
  <c r="I530" i="120" a="1"/>
  <c r="I530" i="120" s="1"/>
  <c r="L522" i="120" a="1"/>
  <c r="L522" i="120" s="1"/>
  <c r="N522" i="120" a="1"/>
  <c r="N522" i="120" s="1"/>
  <c r="K522" i="120" a="1"/>
  <c r="K522" i="120" s="1"/>
  <c r="I522" i="120" a="1"/>
  <c r="I522" i="120" s="1"/>
  <c r="J522" i="120" a="1"/>
  <c r="J522" i="120" s="1"/>
  <c r="O522" i="120" a="1"/>
  <c r="O522" i="120" s="1"/>
  <c r="M522" i="120" a="1"/>
  <c r="M522" i="120" s="1"/>
  <c r="H522" i="120" a="1"/>
  <c r="H522" i="120" s="1"/>
  <c r="R503" i="120" a="1"/>
  <c r="R503" i="120" s="1"/>
  <c r="N7" i="119" s="1"/>
  <c r="L512" i="120"/>
  <c r="R507" i="120" a="1"/>
  <c r="R507" i="120" s="1"/>
  <c r="N11" i="119" s="1"/>
  <c r="O526" i="131"/>
  <c r="O511" i="131"/>
  <c r="O527" i="131"/>
  <c r="Q511" i="131" a="1"/>
  <c r="Q511" i="131" s="1"/>
  <c r="L512" i="131"/>
  <c r="O508" i="131"/>
  <c r="O519" i="131"/>
  <c r="O501" i="131"/>
  <c r="O503" i="131"/>
  <c r="O500" i="131"/>
  <c r="O518" i="131"/>
  <c r="O528" i="131"/>
  <c r="H512" i="131"/>
  <c r="E26" i="130" s="1"/>
  <c r="G26" i="130" s="1"/>
  <c r="I26" i="130" s="1"/>
  <c r="I512" i="131"/>
  <c r="E22" i="130" s="1"/>
  <c r="E23" i="130" s="1"/>
  <c r="G23" i="130" s="1"/>
  <c r="I23" i="130" s="1"/>
  <c r="O530" i="131"/>
  <c r="M512" i="131"/>
  <c r="O505" i="131"/>
  <c r="E41" i="130" s="1"/>
  <c r="G41" i="130" s="1"/>
  <c r="O524" i="131"/>
  <c r="J512" i="131"/>
  <c r="O504" i="131"/>
  <c r="J522" i="131" a="1"/>
  <c r="J522" i="131" s="1"/>
  <c r="L522" i="131" a="1"/>
  <c r="L522" i="131" s="1"/>
  <c r="N522" i="131" a="1"/>
  <c r="N522" i="131" s="1"/>
  <c r="I522" i="131" a="1"/>
  <c r="I522" i="131" s="1"/>
  <c r="M522" i="131" a="1"/>
  <c r="M522" i="131" s="1"/>
  <c r="K522" i="131" a="1"/>
  <c r="K522" i="131" s="1"/>
  <c r="H522" i="131" a="1"/>
  <c r="H522" i="131" s="1"/>
  <c r="N512" i="131"/>
  <c r="Q508" i="131" a="1"/>
  <c r="Q508" i="131" s="1"/>
  <c r="N12" i="130" s="1"/>
  <c r="Q506" i="131" a="1"/>
  <c r="Q506" i="131" s="1"/>
  <c r="N10" i="130" s="1"/>
  <c r="O520" i="131"/>
  <c r="O509" i="131"/>
  <c r="Q499" i="131" a="1"/>
  <c r="Q499" i="131" s="1"/>
  <c r="N3" i="130" s="1"/>
  <c r="Q505" i="131" a="1"/>
  <c r="Q505" i="131" s="1"/>
  <c r="N9" i="130" s="1"/>
  <c r="N529" i="131" a="1"/>
  <c r="N529" i="131" s="1"/>
  <c r="I529" i="131" a="1"/>
  <c r="I529" i="131" s="1"/>
  <c r="J529" i="131" a="1"/>
  <c r="J529" i="131" s="1"/>
  <c r="K529" i="131" a="1"/>
  <c r="K529" i="131" s="1"/>
  <c r="M529" i="131" a="1"/>
  <c r="M529" i="131" s="1"/>
  <c r="H529" i="131" a="1"/>
  <c r="H529" i="131" s="1"/>
  <c r="L529" i="131" a="1"/>
  <c r="L529" i="131" s="1"/>
  <c r="K512" i="131"/>
  <c r="O510" i="131"/>
  <c r="N523" i="131" a="1"/>
  <c r="N523" i="131" s="1"/>
  <c r="K523" i="131" a="1"/>
  <c r="K523" i="131" s="1"/>
  <c r="J523" i="131" a="1"/>
  <c r="J523" i="131" s="1"/>
  <c r="I523" i="131" a="1"/>
  <c r="I523" i="131" s="1"/>
  <c r="L523" i="131" a="1"/>
  <c r="L523" i="131" s="1"/>
  <c r="H523" i="131" a="1"/>
  <c r="H523" i="131" s="1"/>
  <c r="M523" i="131" a="1"/>
  <c r="M523" i="131" s="1"/>
  <c r="Q507" i="131" a="1"/>
  <c r="Q507" i="131" s="1"/>
  <c r="N11" i="130" s="1"/>
  <c r="Q500" i="131" a="1"/>
  <c r="Q500" i="131" s="1"/>
  <c r="N4" i="130" s="1"/>
  <c r="Q510" i="131" a="1"/>
  <c r="Q510" i="131" s="1"/>
  <c r="Q503" i="131" a="1"/>
  <c r="Q503" i="131" s="1"/>
  <c r="N7" i="130" s="1"/>
  <c r="Q504" i="131" a="1"/>
  <c r="Q504" i="131" s="1"/>
  <c r="N8" i="130" s="1"/>
  <c r="Q502" i="131" a="1"/>
  <c r="Q502" i="131" s="1"/>
  <c r="N6" i="130" s="1"/>
  <c r="Q509" i="131" a="1"/>
  <c r="Q509" i="131" s="1"/>
  <c r="N13" i="130" s="1"/>
  <c r="Q501" i="131" a="1"/>
  <c r="Q501" i="131" s="1"/>
  <c r="N5" i="130" s="1"/>
  <c r="S498" i="145" a="1"/>
  <c r="S498" i="145" s="1"/>
  <c r="N4" i="144" s="1"/>
  <c r="Q503" i="145"/>
  <c r="E41" i="144" s="1"/>
  <c r="G41" i="144" s="1"/>
  <c r="S506" i="145" a="1"/>
  <c r="S506" i="145" s="1"/>
  <c r="N12" i="144" s="1"/>
  <c r="S504" i="145" a="1"/>
  <c r="S504" i="145" s="1"/>
  <c r="N10" i="144" s="1"/>
  <c r="Q501" i="145"/>
  <c r="Q504" i="145"/>
  <c r="Q498" i="145"/>
  <c r="S508" i="145" a="1"/>
  <c r="S508" i="145" s="1"/>
  <c r="S500" i="145" a="1"/>
  <c r="S500" i="145" s="1"/>
  <c r="N6" i="144" s="1"/>
  <c r="S505" i="145" a="1"/>
  <c r="S505" i="145" s="1"/>
  <c r="N11" i="144" s="1"/>
  <c r="S497" i="145" a="1"/>
  <c r="S497" i="145" s="1"/>
  <c r="N3" i="144" s="1"/>
  <c r="K523" i="145" a="1"/>
  <c r="K523" i="145" s="1"/>
  <c r="J523" i="145" a="1"/>
  <c r="J523" i="145" s="1"/>
  <c r="L523" i="145" a="1"/>
  <c r="L523" i="145" s="1"/>
  <c r="M523" i="145" a="1"/>
  <c r="M523" i="145" s="1"/>
  <c r="O523" i="145" a="1"/>
  <c r="O523" i="145" s="1"/>
  <c r="I523" i="145" a="1"/>
  <c r="I523" i="145" s="1"/>
  <c r="P523" i="145" a="1"/>
  <c r="P523" i="145" s="1"/>
  <c r="S499" i="145" a="1"/>
  <c r="S499" i="145" s="1"/>
  <c r="N5" i="144" s="1"/>
  <c r="S507" i="145" a="1"/>
  <c r="S507" i="145" s="1"/>
  <c r="N13" i="144" s="1"/>
  <c r="K524" i="145" a="1"/>
  <c r="K524" i="145" s="1"/>
  <c r="P524" i="145" a="1"/>
  <c r="P524" i="145" s="1"/>
  <c r="S501" i="145" a="1"/>
  <c r="S501" i="145" s="1"/>
  <c r="N7" i="144" s="1"/>
  <c r="S502" i="145" a="1"/>
  <c r="S502" i="145" s="1"/>
  <c r="N8" i="144" s="1"/>
  <c r="S503" i="145" a="1"/>
  <c r="S503" i="145" s="1"/>
  <c r="N9" i="144" s="1"/>
  <c r="S509" i="145" a="1"/>
  <c r="S509" i="145" s="1"/>
  <c r="N517" i="145" a="1"/>
  <c r="N517" i="145" s="1"/>
  <c r="I517" i="145" a="1"/>
  <c r="I517" i="145" s="1"/>
  <c r="P517" i="145" a="1"/>
  <c r="P517" i="145" s="1"/>
  <c r="K517" i="145" a="1"/>
  <c r="K517" i="145" s="1"/>
  <c r="M517" i="145" a="1"/>
  <c r="M517" i="145" s="1"/>
  <c r="J517" i="145" a="1"/>
  <c r="J517" i="145" s="1"/>
  <c r="L517" i="145" a="1"/>
  <c r="L517" i="145" s="1"/>
  <c r="O517" i="145" a="1"/>
  <c r="O517" i="145" s="1"/>
  <c r="O507" i="135"/>
  <c r="O513" i="135"/>
  <c r="O516" i="135"/>
  <c r="O514" i="135"/>
  <c r="L519" i="135" a="1"/>
  <c r="L519" i="135" s="1"/>
  <c r="J519" i="135" a="1"/>
  <c r="J519" i="135" s="1"/>
  <c r="I501" i="135"/>
  <c r="E22" i="134" s="1"/>
  <c r="E25" i="134" s="1"/>
  <c r="G25" i="134" s="1"/>
  <c r="I25" i="134" s="1"/>
  <c r="O500" i="135"/>
  <c r="H519" i="135" a="1"/>
  <c r="H519" i="135" s="1"/>
  <c r="K519" i="135" a="1"/>
  <c r="K519" i="135" s="1"/>
  <c r="N519" i="135" a="1"/>
  <c r="N519" i="135" s="1"/>
  <c r="I519" i="135" a="1"/>
  <c r="I519" i="135" s="1"/>
  <c r="O494" i="135"/>
  <c r="E41" i="134" s="1"/>
  <c r="G41" i="134" s="1"/>
  <c r="O492" i="135"/>
  <c r="O498" i="135"/>
  <c r="O488" i="135"/>
  <c r="O496" i="135"/>
  <c r="K501" i="135"/>
  <c r="O499" i="135"/>
  <c r="O493" i="135"/>
  <c r="O491" i="135"/>
  <c r="O495" i="135"/>
  <c r="N501" i="135"/>
  <c r="L501" i="135"/>
  <c r="O489" i="135"/>
  <c r="O515" i="135"/>
  <c r="M501" i="135"/>
  <c r="O490" i="135"/>
  <c r="J501" i="135"/>
  <c r="O497" i="135"/>
  <c r="K517" i="135" a="1"/>
  <c r="K517" i="135" s="1"/>
  <c r="I517" i="135" a="1"/>
  <c r="I517" i="135" s="1"/>
  <c r="H517" i="135" a="1"/>
  <c r="H517" i="135" s="1"/>
  <c r="J517" i="135" a="1"/>
  <c r="J517" i="135" s="1"/>
  <c r="L517" i="135" a="1"/>
  <c r="L517" i="135" s="1"/>
  <c r="M517" i="135" a="1"/>
  <c r="M517" i="135" s="1"/>
  <c r="N517" i="135" a="1"/>
  <c r="N517" i="135" s="1"/>
  <c r="H501" i="135"/>
  <c r="O508" i="135"/>
  <c r="I512" i="135" a="1"/>
  <c r="I512" i="135" s="1"/>
  <c r="N512" i="135" a="1"/>
  <c r="N512" i="135" s="1"/>
  <c r="L512" i="135" a="1"/>
  <c r="L512" i="135" s="1"/>
  <c r="J512" i="135" a="1"/>
  <c r="J512" i="135" s="1"/>
  <c r="H512" i="135" a="1"/>
  <c r="H512" i="135" s="1"/>
  <c r="K512" i="135" a="1"/>
  <c r="K512" i="135" s="1"/>
  <c r="M512" i="135" a="1"/>
  <c r="M512" i="135" s="1"/>
  <c r="N511" i="135" a="1"/>
  <c r="N511" i="135" s="1"/>
  <c r="M511" i="135" a="1"/>
  <c r="M511" i="135" s="1"/>
  <c r="K511" i="135" a="1"/>
  <c r="K511" i="135" s="1"/>
  <c r="I511" i="135" a="1"/>
  <c r="I511" i="135" s="1"/>
  <c r="H511" i="135" a="1"/>
  <c r="H511" i="135" s="1"/>
  <c r="J511" i="135" a="1"/>
  <c r="J511" i="135" s="1"/>
  <c r="L511" i="135" a="1"/>
  <c r="L511" i="135" s="1"/>
  <c r="N509" i="135" a="1"/>
  <c r="N509" i="135" s="1"/>
  <c r="M509" i="135" a="1"/>
  <c r="M509" i="135" s="1"/>
  <c r="K509" i="135" a="1"/>
  <c r="K509" i="135" s="1"/>
  <c r="I509" i="135" a="1"/>
  <c r="I509" i="135" s="1"/>
  <c r="H509" i="135" a="1"/>
  <c r="H509" i="135" s="1"/>
  <c r="J509" i="135" a="1"/>
  <c r="J509" i="135" s="1"/>
  <c r="L509" i="135" a="1"/>
  <c r="L509" i="135" s="1"/>
  <c r="K510" i="135" a="1"/>
  <c r="K510" i="135" s="1"/>
  <c r="M510" i="135" a="1"/>
  <c r="M510" i="135" s="1"/>
  <c r="I510" i="135" a="1"/>
  <c r="I510" i="135" s="1"/>
  <c r="L510" i="135" a="1"/>
  <c r="L510" i="135" s="1"/>
  <c r="J510" i="135" a="1"/>
  <c r="J510" i="135" s="1"/>
  <c r="N510" i="135" a="1"/>
  <c r="N510" i="135" s="1"/>
  <c r="H510" i="135" a="1"/>
  <c r="H510" i="135" s="1"/>
  <c r="J518" i="135" a="1"/>
  <c r="J518" i="135" s="1"/>
  <c r="H518" i="135" a="1"/>
  <c r="H518" i="135" s="1"/>
  <c r="N518" i="135" a="1"/>
  <c r="N518" i="135" s="1"/>
  <c r="I518" i="135" a="1"/>
  <c r="I518" i="135" s="1"/>
  <c r="K518" i="135" a="1"/>
  <c r="K518" i="135" s="1"/>
  <c r="M518" i="135" a="1"/>
  <c r="M518" i="135" s="1"/>
  <c r="L518" i="135" a="1"/>
  <c r="L518" i="135" s="1"/>
  <c r="Q503" i="158"/>
  <c r="Q527" i="158"/>
  <c r="O509" i="158"/>
  <c r="K509" i="158"/>
  <c r="Q518" i="158"/>
  <c r="Q525" i="158"/>
  <c r="J509" i="158"/>
  <c r="E22" i="157" s="1"/>
  <c r="Q502" i="158"/>
  <c r="E41" i="157" s="1"/>
  <c r="G41" i="157" s="1"/>
  <c r="I509" i="158"/>
  <c r="Q496" i="158"/>
  <c r="M509" i="158"/>
  <c r="P522" i="158" a="1"/>
  <c r="P522" i="158" s="1"/>
  <c r="K522" i="158" a="1"/>
  <c r="K522" i="158" s="1"/>
  <c r="N522" i="158" a="1"/>
  <c r="N522" i="158" s="1"/>
  <c r="I522" i="158" a="1"/>
  <c r="I522" i="158" s="1"/>
  <c r="O522" i="158" a="1"/>
  <c r="O522" i="158" s="1"/>
  <c r="L522" i="158" a="1"/>
  <c r="L522" i="158" s="1"/>
  <c r="J522" i="158" a="1"/>
  <c r="J522" i="158" s="1"/>
  <c r="M522" i="158" a="1"/>
  <c r="M522" i="158" s="1"/>
  <c r="Q504" i="158"/>
  <c r="Q501" i="158"/>
  <c r="Q505" i="154"/>
  <c r="E41" i="153" s="1"/>
  <c r="G41" i="153" s="1"/>
  <c r="Q501" i="154"/>
  <c r="Q509" i="154"/>
  <c r="Q500" i="154"/>
  <c r="K512" i="154"/>
  <c r="K528" i="154" a="1"/>
  <c r="K528" i="154" s="1"/>
  <c r="O528" i="154" a="1"/>
  <c r="O528" i="154" s="1"/>
  <c r="M528" i="154" a="1"/>
  <c r="M528" i="154" s="1"/>
  <c r="J528" i="154" a="1"/>
  <c r="J528" i="154" s="1"/>
  <c r="I528" i="154" a="1"/>
  <c r="I528" i="154" s="1"/>
  <c r="P528" i="154" a="1"/>
  <c r="P528" i="154" s="1"/>
  <c r="N528" i="154" a="1"/>
  <c r="N528" i="154" s="1"/>
  <c r="L528" i="154" a="1"/>
  <c r="L528" i="154" s="1"/>
  <c r="S511" i="154" a="1"/>
  <c r="S511" i="154" s="1"/>
  <c r="S505" i="154" a="1"/>
  <c r="S505" i="154" s="1"/>
  <c r="N9" i="153" s="1"/>
  <c r="S504" i="154" a="1"/>
  <c r="S504" i="154" s="1"/>
  <c r="N8" i="153" s="1"/>
  <c r="S509" i="154" a="1"/>
  <c r="S509" i="154" s="1"/>
  <c r="N13" i="153" s="1"/>
  <c r="S503" i="154" a="1"/>
  <c r="S503" i="154" s="1"/>
  <c r="N7" i="153" s="1"/>
  <c r="S502" i="154" a="1"/>
  <c r="S502" i="154" s="1"/>
  <c r="N6" i="153" s="1"/>
  <c r="S507" i="154" a="1"/>
  <c r="S507" i="154" s="1"/>
  <c r="N11" i="153" s="1"/>
  <c r="S506" i="154" a="1"/>
  <c r="S506" i="154" s="1"/>
  <c r="N10" i="153" s="1"/>
  <c r="Q507" i="154"/>
  <c r="P530" i="154" a="1"/>
  <c r="P530" i="154" s="1"/>
  <c r="J530" i="154" a="1"/>
  <c r="J530" i="154" s="1"/>
  <c r="I530" i="154" a="1"/>
  <c r="I530" i="154" s="1"/>
  <c r="N530" i="154" a="1"/>
  <c r="N530" i="154" s="1"/>
  <c r="M530" i="154" a="1"/>
  <c r="M530" i="154" s="1"/>
  <c r="L530" i="154" a="1"/>
  <c r="L530" i="154" s="1"/>
  <c r="O530" i="154" a="1"/>
  <c r="O530" i="154" s="1"/>
  <c r="K530" i="154" a="1"/>
  <c r="K530" i="154" s="1"/>
  <c r="P518" i="154" a="1"/>
  <c r="P518" i="154" s="1"/>
  <c r="I518" i="154" a="1"/>
  <c r="I518" i="154" s="1"/>
  <c r="J518" i="154" a="1"/>
  <c r="J518" i="154" s="1"/>
  <c r="M518" i="154" a="1"/>
  <c r="M518" i="154" s="1"/>
  <c r="N518" i="154" a="1"/>
  <c r="N518" i="154" s="1"/>
  <c r="O518" i="154" a="1"/>
  <c r="O518" i="154" s="1"/>
  <c r="K518" i="154" a="1"/>
  <c r="K518" i="154" s="1"/>
  <c r="L518" i="154" a="1"/>
  <c r="L518" i="154" s="1"/>
  <c r="S510" i="154" a="1"/>
  <c r="S510" i="154" s="1"/>
  <c r="J526" i="154" a="1"/>
  <c r="J526" i="154" s="1"/>
  <c r="O526" i="154" a="1"/>
  <c r="O526" i="154" s="1"/>
  <c r="P526" i="154" a="1"/>
  <c r="P526" i="154" s="1"/>
  <c r="M526" i="154" a="1"/>
  <c r="M526" i="154" s="1"/>
  <c r="N526" i="154" a="1"/>
  <c r="N526" i="154" s="1"/>
  <c r="L526" i="154" a="1"/>
  <c r="L526" i="154" s="1"/>
  <c r="K526" i="154" a="1"/>
  <c r="K526" i="154" s="1"/>
  <c r="I526" i="154" a="1"/>
  <c r="I526" i="154" s="1"/>
  <c r="L512" i="154"/>
  <c r="Q510" i="154"/>
  <c r="Q506" i="154"/>
  <c r="O512" i="154"/>
  <c r="Q508" i="154"/>
  <c r="M520" i="154" a="1"/>
  <c r="M520" i="154" s="1"/>
  <c r="L520" i="154" a="1"/>
  <c r="L520" i="154" s="1"/>
  <c r="J520" i="154" a="1"/>
  <c r="J520" i="154" s="1"/>
  <c r="K520" i="154" a="1"/>
  <c r="K520" i="154" s="1"/>
  <c r="O520" i="154" a="1"/>
  <c r="O520" i="154" s="1"/>
  <c r="I520" i="154" a="1"/>
  <c r="I520" i="154" s="1"/>
  <c r="P520" i="154" a="1"/>
  <c r="P520" i="154" s="1"/>
  <c r="N520" i="154" a="1"/>
  <c r="N520" i="154" s="1"/>
  <c r="N512" i="154"/>
  <c r="S499" i="154" a="1"/>
  <c r="S499" i="154" s="1"/>
  <c r="P512" i="154"/>
  <c r="M512" i="154"/>
  <c r="Q524" i="154"/>
  <c r="J512" i="154"/>
  <c r="E22" i="153" s="1"/>
  <c r="Q529" i="154"/>
  <c r="G1" i="154"/>
  <c r="Q519" i="154"/>
  <c r="I512" i="154"/>
  <c r="Q499" i="154"/>
  <c r="L525" i="154" a="1"/>
  <c r="L525" i="154" s="1"/>
  <c r="P525" i="154" a="1"/>
  <c r="P525" i="154" s="1"/>
  <c r="K525" i="154" a="1"/>
  <c r="K525" i="154" s="1"/>
  <c r="O525" i="154" a="1"/>
  <c r="O525" i="154" s="1"/>
  <c r="M525" i="154" a="1"/>
  <c r="M525" i="154" s="1"/>
  <c r="J525" i="154" a="1"/>
  <c r="J525" i="154" s="1"/>
  <c r="I525" i="154" a="1"/>
  <c r="I525" i="154" s="1"/>
  <c r="N525" i="154" a="1"/>
  <c r="N525" i="154" s="1"/>
  <c r="Q509" i="149"/>
  <c r="Q518" i="149"/>
  <c r="Q511" i="149"/>
  <c r="P512" i="149"/>
  <c r="Q506" i="149"/>
  <c r="L512" i="149"/>
  <c r="O512" i="149"/>
  <c r="N512" i="149"/>
  <c r="Q502" i="149"/>
  <c r="Q528" i="149"/>
  <c r="Q501" i="149"/>
  <c r="Q523" i="149"/>
  <c r="Q519" i="149"/>
  <c r="M512" i="149"/>
  <c r="I530" i="149" a="1"/>
  <c r="I530" i="149" s="1"/>
  <c r="O530" i="149" a="1"/>
  <c r="O530" i="149" s="1"/>
  <c r="K530" i="149" a="1"/>
  <c r="K530" i="149" s="1"/>
  <c r="J530" i="149" a="1"/>
  <c r="J530" i="149" s="1"/>
  <c r="N530" i="149" a="1"/>
  <c r="N530" i="149" s="1"/>
  <c r="P530" i="149" a="1"/>
  <c r="P530" i="149" s="1"/>
  <c r="M530" i="149" a="1"/>
  <c r="M530" i="149" s="1"/>
  <c r="L530" i="149" a="1"/>
  <c r="L530" i="149" s="1"/>
  <c r="I512" i="149"/>
  <c r="Q499" i="149"/>
  <c r="K521" i="149" a="1"/>
  <c r="K521" i="149" s="1"/>
  <c r="I521" i="149" a="1"/>
  <c r="I521" i="149" s="1"/>
  <c r="L521" i="149" a="1"/>
  <c r="L521" i="149" s="1"/>
  <c r="N521" i="149" a="1"/>
  <c r="N521" i="149" s="1"/>
  <c r="O521" i="149" a="1"/>
  <c r="O521" i="149" s="1"/>
  <c r="M521" i="149" a="1"/>
  <c r="M521" i="149" s="1"/>
  <c r="J521" i="149" a="1"/>
  <c r="J521" i="149" s="1"/>
  <c r="P521" i="149" a="1"/>
  <c r="P521" i="149" s="1"/>
  <c r="J512" i="149"/>
  <c r="E22" i="148" s="1"/>
  <c r="O520" i="149" a="1"/>
  <c r="O520" i="149" s="1"/>
  <c r="P520" i="149" a="1"/>
  <c r="P520" i="149" s="1"/>
  <c r="L520" i="149" a="1"/>
  <c r="L520" i="149" s="1"/>
  <c r="K520" i="149" a="1"/>
  <c r="K520" i="149" s="1"/>
  <c r="N520" i="149" a="1"/>
  <c r="N520" i="149" s="1"/>
  <c r="J520" i="149" a="1"/>
  <c r="J520" i="149" s="1"/>
  <c r="M520" i="149" a="1"/>
  <c r="M520" i="149" s="1"/>
  <c r="I520" i="149" a="1"/>
  <c r="I520" i="149" s="1"/>
  <c r="Q525" i="149"/>
  <c r="P524" i="149" a="1"/>
  <c r="P524" i="149" s="1"/>
  <c r="I524" i="149" a="1"/>
  <c r="I524" i="149" s="1"/>
  <c r="N524" i="149" a="1"/>
  <c r="N524" i="149" s="1"/>
  <c r="K524" i="149" a="1"/>
  <c r="K524" i="149" s="1"/>
  <c r="J524" i="149" a="1"/>
  <c r="J524" i="149" s="1"/>
  <c r="L524" i="149" a="1"/>
  <c r="L524" i="149" s="1"/>
  <c r="O524" i="149" a="1"/>
  <c r="O524" i="149" s="1"/>
  <c r="M524" i="149" a="1"/>
  <c r="M524" i="149" s="1"/>
  <c r="Q505" i="149"/>
  <c r="E41" i="148" s="1"/>
  <c r="G41" i="148" s="1"/>
  <c r="K512" i="149"/>
  <c r="Q510" i="149"/>
  <c r="N3" i="148"/>
  <c r="Q526" i="149"/>
  <c r="Q521" i="145"/>
  <c r="Q505" i="145"/>
  <c r="P510" i="145"/>
  <c r="Q502" i="145"/>
  <c r="Q500" i="145"/>
  <c r="N510" i="145"/>
  <c r="J510" i="145"/>
  <c r="E22" i="144" s="1"/>
  <c r="E24" i="144" s="1"/>
  <c r="G24" i="144" s="1"/>
  <c r="I24" i="144" s="1"/>
  <c r="Q497" i="145"/>
  <c r="M510" i="145"/>
  <c r="O516" i="145" a="1"/>
  <c r="O516" i="145" s="1"/>
  <c r="J516" i="145" a="1"/>
  <c r="J516" i="145" s="1"/>
  <c r="P516" i="145" a="1"/>
  <c r="P516" i="145" s="1"/>
  <c r="I516" i="145" a="1"/>
  <c r="I516" i="145" s="1"/>
  <c r="M516" i="145" a="1"/>
  <c r="M516" i="145" s="1"/>
  <c r="L516" i="145" a="1"/>
  <c r="L516" i="145" s="1"/>
  <c r="K516" i="145" a="1"/>
  <c r="K516" i="145" s="1"/>
  <c r="N516" i="145" a="1"/>
  <c r="N516" i="145" s="1"/>
  <c r="Q520" i="145"/>
  <c r="Q508" i="145"/>
  <c r="Q509" i="145"/>
  <c r="L510" i="145"/>
  <c r="N525" i="145" a="1"/>
  <c r="N525" i="145" s="1"/>
  <c r="O525" i="145" a="1"/>
  <c r="O525" i="145" s="1"/>
  <c r="M525" i="145" a="1"/>
  <c r="M525" i="145" s="1"/>
  <c r="I525" i="145" a="1"/>
  <c r="I525" i="145" s="1"/>
  <c r="J525" i="145" a="1"/>
  <c r="J525" i="145" s="1"/>
  <c r="L525" i="145" a="1"/>
  <c r="L525" i="145" s="1"/>
  <c r="P525" i="145" a="1"/>
  <c r="P525" i="145" s="1"/>
  <c r="K525" i="145" a="1"/>
  <c r="K525" i="145" s="1"/>
  <c r="I528" i="145" a="1"/>
  <c r="I528" i="145" s="1"/>
  <c r="O528" i="145" a="1"/>
  <c r="O528" i="145" s="1"/>
  <c r="P528" i="145" a="1"/>
  <c r="P528" i="145" s="1"/>
  <c r="N528" i="145" a="1"/>
  <c r="N528" i="145" s="1"/>
  <c r="L528" i="145" a="1"/>
  <c r="L528" i="145" s="1"/>
  <c r="J528" i="145" a="1"/>
  <c r="J528" i="145" s="1"/>
  <c r="K528" i="145" a="1"/>
  <c r="K528" i="145" s="1"/>
  <c r="M528" i="145" a="1"/>
  <c r="M528" i="145" s="1"/>
  <c r="J522" i="145" a="1"/>
  <c r="J522" i="145" s="1"/>
  <c r="I522" i="145" a="1"/>
  <c r="I522" i="145" s="1"/>
  <c r="P522" i="145" a="1"/>
  <c r="P522" i="145" s="1"/>
  <c r="N522" i="145" a="1"/>
  <c r="N522" i="145" s="1"/>
  <c r="M522" i="145" a="1"/>
  <c r="M522" i="145" s="1"/>
  <c r="L522" i="145" a="1"/>
  <c r="L522" i="145" s="1"/>
  <c r="K522" i="145" a="1"/>
  <c r="K522" i="145" s="1"/>
  <c r="O522" i="145" a="1"/>
  <c r="O522" i="145" s="1"/>
  <c r="O519" i="145" a="1"/>
  <c r="O519" i="145" s="1"/>
  <c r="J519" i="145" a="1"/>
  <c r="J519" i="145" s="1"/>
  <c r="K519" i="145" a="1"/>
  <c r="K519" i="145" s="1"/>
  <c r="P519" i="145" a="1"/>
  <c r="P519" i="145" s="1"/>
  <c r="I519" i="145" a="1"/>
  <c r="I519" i="145" s="1"/>
  <c r="L519" i="145" a="1"/>
  <c r="L519" i="145" s="1"/>
  <c r="M519" i="145" a="1"/>
  <c r="M519" i="145" s="1"/>
  <c r="N519" i="145" a="1"/>
  <c r="N519" i="145" s="1"/>
  <c r="Q506" i="145"/>
  <c r="M527" i="145" a="1"/>
  <c r="M527" i="145" s="1"/>
  <c r="J527" i="145" a="1"/>
  <c r="J527" i="145" s="1"/>
  <c r="K527" i="145" a="1"/>
  <c r="K527" i="145" s="1"/>
  <c r="P527" i="145" a="1"/>
  <c r="P527" i="145" s="1"/>
  <c r="I527" i="145" a="1"/>
  <c r="I527" i="145" s="1"/>
  <c r="N527" i="145" a="1"/>
  <c r="N527" i="145" s="1"/>
  <c r="L527" i="145" a="1"/>
  <c r="L527" i="145" s="1"/>
  <c r="O527" i="145" a="1"/>
  <c r="O527" i="145" s="1"/>
  <c r="P526" i="145" a="1"/>
  <c r="P526" i="145" s="1"/>
  <c r="N526" i="145" a="1"/>
  <c r="N526" i="145" s="1"/>
  <c r="I526" i="145" a="1"/>
  <c r="I526" i="145" s="1"/>
  <c r="J526" i="145" a="1"/>
  <c r="J526" i="145" s="1"/>
  <c r="L526" i="145" a="1"/>
  <c r="L526" i="145" s="1"/>
  <c r="M526" i="145" a="1"/>
  <c r="M526" i="145" s="1"/>
  <c r="K526" i="145" a="1"/>
  <c r="K526" i="145" s="1"/>
  <c r="O526" i="145" a="1"/>
  <c r="O526" i="145" s="1"/>
  <c r="Q499" i="145"/>
  <c r="O510" i="145"/>
  <c r="K510" i="145"/>
  <c r="Q507" i="145"/>
  <c r="Q518" i="145"/>
  <c r="I510" i="145"/>
  <c r="E23" i="140"/>
  <c r="G23" i="140" s="1"/>
  <c r="I23" i="140" s="1"/>
  <c r="E26" i="140"/>
  <c r="G26" i="140" s="1"/>
  <c r="I26" i="140" s="1"/>
  <c r="Q504" i="139"/>
  <c r="O512" i="139"/>
  <c r="Q506" i="139"/>
  <c r="Q509" i="139"/>
  <c r="Q501" i="139"/>
  <c r="J512" i="139"/>
  <c r="E22" i="138" s="1"/>
  <c r="G22" i="138" s="1"/>
  <c r="I22" i="138" s="1"/>
  <c r="Q529" i="139"/>
  <c r="K512" i="139"/>
  <c r="Q508" i="139"/>
  <c r="Q503" i="139"/>
  <c r="M519" i="139" a="1"/>
  <c r="M519" i="139" s="1"/>
  <c r="P519" i="139" a="1"/>
  <c r="P519" i="139" s="1"/>
  <c r="I519" i="139" a="1"/>
  <c r="I519" i="139" s="1"/>
  <c r="L519" i="139" a="1"/>
  <c r="L519" i="139" s="1"/>
  <c r="N519" i="139" a="1"/>
  <c r="N519" i="139" s="1"/>
  <c r="J519" i="139" a="1"/>
  <c r="J519" i="139" s="1"/>
  <c r="O519" i="139" a="1"/>
  <c r="O519" i="139" s="1"/>
  <c r="K519" i="139" a="1"/>
  <c r="K519" i="139" s="1"/>
  <c r="N512" i="139"/>
  <c r="Q507" i="139"/>
  <c r="P512" i="139"/>
  <c r="Q502" i="139"/>
  <c r="O518" i="139" a="1"/>
  <c r="O518" i="139" s="1"/>
  <c r="P518" i="139" a="1"/>
  <c r="P518" i="139" s="1"/>
  <c r="I518" i="139" a="1"/>
  <c r="I518" i="139" s="1"/>
  <c r="M518" i="139" a="1"/>
  <c r="M518" i="139" s="1"/>
  <c r="J518" i="139" a="1"/>
  <c r="J518" i="139" s="1"/>
  <c r="L518" i="139" a="1"/>
  <c r="L518" i="139" s="1"/>
  <c r="K518" i="139" a="1"/>
  <c r="K518" i="139" s="1"/>
  <c r="N518" i="139" a="1"/>
  <c r="N518" i="139" s="1"/>
  <c r="L526" i="139" a="1"/>
  <c r="L526" i="139" s="1"/>
  <c r="M526" i="139" a="1"/>
  <c r="M526" i="139" s="1"/>
  <c r="K526" i="139" a="1"/>
  <c r="K526" i="139" s="1"/>
  <c r="P526" i="139" a="1"/>
  <c r="P526" i="139" s="1"/>
  <c r="J526" i="139" a="1"/>
  <c r="J526" i="139" s="1"/>
  <c r="O526" i="139" a="1"/>
  <c r="O526" i="139" s="1"/>
  <c r="N526" i="139" a="1"/>
  <c r="N526" i="139" s="1"/>
  <c r="I526" i="139" a="1"/>
  <c r="I526" i="139" s="1"/>
  <c r="Q530" i="139"/>
  <c r="S512" i="139"/>
  <c r="D17" i="138" s="1"/>
  <c r="N3" i="138"/>
  <c r="J520" i="139" a="1"/>
  <c r="J520" i="139" s="1"/>
  <c r="K520" i="139" a="1"/>
  <c r="K520" i="139" s="1"/>
  <c r="M520" i="139" a="1"/>
  <c r="M520" i="139" s="1"/>
  <c r="L520" i="139" a="1"/>
  <c r="L520" i="139" s="1"/>
  <c r="O520" i="139" a="1"/>
  <c r="O520" i="139" s="1"/>
  <c r="N520" i="139" a="1"/>
  <c r="N520" i="139" s="1"/>
  <c r="I520" i="139" a="1"/>
  <c r="I520" i="139" s="1"/>
  <c r="P520" i="139" a="1"/>
  <c r="P520" i="139" s="1"/>
  <c r="M523" i="139" a="1"/>
  <c r="M523" i="139" s="1"/>
  <c r="N523" i="139" a="1"/>
  <c r="N523" i="139" s="1"/>
  <c r="I523" i="139" a="1"/>
  <c r="I523" i="139" s="1"/>
  <c r="J523" i="139" a="1"/>
  <c r="J523" i="139" s="1"/>
  <c r="P523" i="139" a="1"/>
  <c r="P523" i="139" s="1"/>
  <c r="L523" i="139" a="1"/>
  <c r="L523" i="139" s="1"/>
  <c r="O523" i="139" a="1"/>
  <c r="O523" i="139" s="1"/>
  <c r="K523" i="139" a="1"/>
  <c r="K523" i="139" s="1"/>
  <c r="Q505" i="139"/>
  <c r="E41" i="138" s="1"/>
  <c r="G41" i="138" s="1"/>
  <c r="O528" i="139" a="1"/>
  <c r="O528" i="139" s="1"/>
  <c r="K528" i="139" a="1"/>
  <c r="K528" i="139" s="1"/>
  <c r="M528" i="139" a="1"/>
  <c r="M528" i="139" s="1"/>
  <c r="L528" i="139" a="1"/>
  <c r="L528" i="139" s="1"/>
  <c r="P528" i="139" a="1"/>
  <c r="P528" i="139" s="1"/>
  <c r="N528" i="139" a="1"/>
  <c r="N528" i="139" s="1"/>
  <c r="J528" i="139" a="1"/>
  <c r="J528" i="139" s="1"/>
  <c r="I528" i="139" a="1"/>
  <c r="I528" i="139" s="1"/>
  <c r="L512" i="139"/>
  <c r="Q527" i="139"/>
  <c r="P522" i="139" a="1"/>
  <c r="P522" i="139" s="1"/>
  <c r="N522" i="139" a="1"/>
  <c r="N522" i="139" s="1"/>
  <c r="O522" i="139" a="1"/>
  <c r="O522" i="139" s="1"/>
  <c r="L522" i="139" a="1"/>
  <c r="L522" i="139" s="1"/>
  <c r="J522" i="139" a="1"/>
  <c r="J522" i="139" s="1"/>
  <c r="I522" i="139" a="1"/>
  <c r="I522" i="139" s="1"/>
  <c r="K522" i="139" a="1"/>
  <c r="K522" i="139" s="1"/>
  <c r="M522" i="139" a="1"/>
  <c r="M522" i="139" s="1"/>
  <c r="Q510" i="139"/>
  <c r="Q524" i="139"/>
  <c r="M512" i="139"/>
  <c r="Q499" i="139"/>
  <c r="I512" i="139"/>
  <c r="Q500" i="139"/>
  <c r="J521" i="139" a="1"/>
  <c r="J521" i="139" s="1"/>
  <c r="L521" i="139" a="1"/>
  <c r="L521" i="139" s="1"/>
  <c r="N521" i="139" a="1"/>
  <c r="N521" i="139" s="1"/>
  <c r="K521" i="139" a="1"/>
  <c r="K521" i="139" s="1"/>
  <c r="P521" i="139" a="1"/>
  <c r="P521" i="139" s="1"/>
  <c r="O521" i="139" a="1"/>
  <c r="O521" i="139" s="1"/>
  <c r="M521" i="139" a="1"/>
  <c r="M521" i="139" s="1"/>
  <c r="I521" i="139" a="1"/>
  <c r="I521" i="139" s="1"/>
  <c r="P525" i="139" a="1"/>
  <c r="P525" i="139" s="1"/>
  <c r="M525" i="139" a="1"/>
  <c r="M525" i="139" s="1"/>
  <c r="K525" i="139" a="1"/>
  <c r="K525" i="139" s="1"/>
  <c r="N525" i="139" a="1"/>
  <c r="N525" i="139" s="1"/>
  <c r="J525" i="139" a="1"/>
  <c r="J525" i="139" s="1"/>
  <c r="L525" i="139" a="1"/>
  <c r="L525" i="139" s="1"/>
  <c r="I525" i="139" a="1"/>
  <c r="I525" i="139" s="1"/>
  <c r="O525" i="139" a="1"/>
  <c r="O525" i="139" s="1"/>
  <c r="H512" i="122"/>
  <c r="E26" i="121" s="1"/>
  <c r="G26" i="121" s="1"/>
  <c r="I26" i="121" s="1"/>
  <c r="P504" i="122"/>
  <c r="K512" i="122"/>
  <c r="N512" i="122"/>
  <c r="P507" i="122"/>
  <c r="P510" i="122"/>
  <c r="P518" i="122"/>
  <c r="P519" i="122"/>
  <c r="P529" i="122"/>
  <c r="J512" i="122"/>
  <c r="P505" i="122"/>
  <c r="E41" i="121" s="1"/>
  <c r="G41" i="121" s="1"/>
  <c r="P509" i="122"/>
  <c r="I512" i="122"/>
  <c r="E22" i="121" s="1"/>
  <c r="E25" i="121" s="1"/>
  <c r="G25" i="121" s="1"/>
  <c r="I25" i="121" s="1"/>
  <c r="P528" i="122"/>
  <c r="H524" i="122" a="1"/>
  <c r="H524" i="122" s="1"/>
  <c r="J524" i="122" a="1"/>
  <c r="J524" i="122" s="1"/>
  <c r="O524" i="122" a="1"/>
  <c r="O524" i="122" s="1"/>
  <c r="L524" i="122" a="1"/>
  <c r="L524" i="122" s="1"/>
  <c r="N524" i="122" a="1"/>
  <c r="N524" i="122" s="1"/>
  <c r="M524" i="122" a="1"/>
  <c r="M524" i="122" s="1"/>
  <c r="K524" i="122" a="1"/>
  <c r="K524" i="122" s="1"/>
  <c r="I524" i="122" a="1"/>
  <c r="I524" i="122" s="1"/>
  <c r="M523" i="122" a="1"/>
  <c r="M523" i="122" s="1"/>
  <c r="I523" i="122" a="1"/>
  <c r="I523" i="122" s="1"/>
  <c r="O523" i="122" a="1"/>
  <c r="O523" i="122" s="1"/>
  <c r="K523" i="122" a="1"/>
  <c r="K523" i="122" s="1"/>
  <c r="N523" i="122" a="1"/>
  <c r="N523" i="122" s="1"/>
  <c r="L523" i="122" a="1"/>
  <c r="L523" i="122" s="1"/>
  <c r="J523" i="122" a="1"/>
  <c r="J523" i="122" s="1"/>
  <c r="H523" i="122" a="1"/>
  <c r="H523" i="122" s="1"/>
  <c r="P511" i="122"/>
  <c r="L512" i="122"/>
  <c r="O512" i="122"/>
  <c r="M512" i="122"/>
  <c r="P522" i="122"/>
  <c r="P499" i="122"/>
  <c r="P503" i="122"/>
  <c r="L527" i="122" a="1"/>
  <c r="L527" i="122" s="1"/>
  <c r="J527" i="122" a="1"/>
  <c r="J527" i="122" s="1"/>
  <c r="M527" i="122" a="1"/>
  <c r="M527" i="122" s="1"/>
  <c r="N527" i="122" a="1"/>
  <c r="N527" i="122" s="1"/>
  <c r="H527" i="122" a="1"/>
  <c r="H527" i="122" s="1"/>
  <c r="O527" i="122" a="1"/>
  <c r="O527" i="122" s="1"/>
  <c r="K527" i="122" a="1"/>
  <c r="K527" i="122" s="1"/>
  <c r="I527" i="122" a="1"/>
  <c r="I527" i="122" s="1"/>
  <c r="S480" i="110" a="1"/>
  <c r="S480" i="110" s="1"/>
  <c r="S492" i="110" a="1"/>
  <c r="S492" i="110" s="1"/>
  <c r="S486" i="110" a="1"/>
  <c r="S486" i="110" s="1"/>
  <c r="N9" i="109" s="1"/>
  <c r="Q484" i="110"/>
  <c r="M500" i="110" a="1"/>
  <c r="M500" i="110" s="1"/>
  <c r="J500" i="110" a="1"/>
  <c r="J500" i="110" s="1"/>
  <c r="Q490" i="110"/>
  <c r="Q487" i="110"/>
  <c r="Q505" i="110"/>
  <c r="M493" i="110"/>
  <c r="P502" i="110" a="1"/>
  <c r="P502" i="110" s="1"/>
  <c r="N502" i="110" a="1"/>
  <c r="N502" i="110" s="1"/>
  <c r="K502" i="110" a="1"/>
  <c r="K502" i="110" s="1"/>
  <c r="J502" i="110" a="1"/>
  <c r="J502" i="110" s="1"/>
  <c r="O502" i="110" a="1"/>
  <c r="O502" i="110" s="1"/>
  <c r="L502" i="110" a="1"/>
  <c r="L502" i="110" s="1"/>
  <c r="M502" i="110" a="1"/>
  <c r="M502" i="110" s="1"/>
  <c r="I502" i="110" a="1"/>
  <c r="I502" i="110" s="1"/>
  <c r="Q485" i="110"/>
  <c r="P509" i="110" a="1"/>
  <c r="P509" i="110" s="1"/>
  <c r="K509" i="110" a="1"/>
  <c r="K509" i="110" s="1"/>
  <c r="N509" i="110" a="1"/>
  <c r="N509" i="110" s="1"/>
  <c r="M509" i="110" a="1"/>
  <c r="M509" i="110" s="1"/>
  <c r="I509" i="110" a="1"/>
  <c r="I509" i="110" s="1"/>
  <c r="Q483" i="110"/>
  <c r="I508" i="110" a="1"/>
  <c r="I508" i="110" s="1"/>
  <c r="O508" i="110" a="1"/>
  <c r="O508" i="110" s="1"/>
  <c r="M508" i="110" a="1"/>
  <c r="M508" i="110" s="1"/>
  <c r="K508" i="110" a="1"/>
  <c r="K508" i="110" s="1"/>
  <c r="N508" i="110" a="1"/>
  <c r="N508" i="110" s="1"/>
  <c r="P508" i="110" a="1"/>
  <c r="P508" i="110" s="1"/>
  <c r="J508" i="110" a="1"/>
  <c r="J508" i="110" s="1"/>
  <c r="L508" i="110" a="1"/>
  <c r="L508" i="110" s="1"/>
  <c r="Q486" i="110"/>
  <c r="E41" i="109" s="1"/>
  <c r="G41" i="109" s="1"/>
  <c r="N493" i="110"/>
  <c r="Q482" i="110"/>
  <c r="S488" i="110" a="1"/>
  <c r="S488" i="110" s="1"/>
  <c r="N11" i="109" s="1"/>
  <c r="O493" i="110"/>
  <c r="P504" i="110" a="1"/>
  <c r="P504" i="110" s="1"/>
  <c r="N504" i="110" a="1"/>
  <c r="N504" i="110" s="1"/>
  <c r="M504" i="110" a="1"/>
  <c r="M504" i="110" s="1"/>
  <c r="K504" i="110" a="1"/>
  <c r="K504" i="110" s="1"/>
  <c r="I504" i="110" a="1"/>
  <c r="I504" i="110" s="1"/>
  <c r="L504" i="110" a="1"/>
  <c r="L504" i="110" s="1"/>
  <c r="J504" i="110" a="1"/>
  <c r="J504" i="110" s="1"/>
  <c r="O504" i="110" a="1"/>
  <c r="O504" i="110" s="1"/>
  <c r="J506" i="110" a="1"/>
  <c r="J506" i="110" s="1"/>
  <c r="N506" i="110" a="1"/>
  <c r="N506" i="110" s="1"/>
  <c r="I506" i="110" a="1"/>
  <c r="I506" i="110" s="1"/>
  <c r="P506" i="110" a="1"/>
  <c r="P506" i="110" s="1"/>
  <c r="L506" i="110" a="1"/>
  <c r="L506" i="110" s="1"/>
  <c r="K506" i="110" a="1"/>
  <c r="K506" i="110" s="1"/>
  <c r="O506" i="110" a="1"/>
  <c r="O506" i="110" s="1"/>
  <c r="M506" i="110" a="1"/>
  <c r="M506" i="110" s="1"/>
  <c r="N507" i="110" a="1"/>
  <c r="N507" i="110" s="1"/>
  <c r="M507" i="110" a="1"/>
  <c r="M507" i="110" s="1"/>
  <c r="L507" i="110" a="1"/>
  <c r="L507" i="110" s="1"/>
  <c r="J507" i="110" a="1"/>
  <c r="J507" i="110" s="1"/>
  <c r="K507" i="110" a="1"/>
  <c r="K507" i="110" s="1"/>
  <c r="P507" i="110" a="1"/>
  <c r="P507" i="110" s="1"/>
  <c r="O507" i="110" a="1"/>
  <c r="O507" i="110" s="1"/>
  <c r="I507" i="110" a="1"/>
  <c r="I507" i="110" s="1"/>
  <c r="O501" i="110" a="1"/>
  <c r="O501" i="110" s="1"/>
  <c r="N501" i="110" a="1"/>
  <c r="N501" i="110" s="1"/>
  <c r="M501" i="110" a="1"/>
  <c r="M501" i="110" s="1"/>
  <c r="I501" i="110" a="1"/>
  <c r="I501" i="110" s="1"/>
  <c r="P501" i="110" a="1"/>
  <c r="P501" i="110" s="1"/>
  <c r="K501" i="110" a="1"/>
  <c r="K501" i="110" s="1"/>
  <c r="L501" i="110" a="1"/>
  <c r="L501" i="110" s="1"/>
  <c r="J501" i="110" a="1"/>
  <c r="J501" i="110" s="1"/>
  <c r="Q491" i="110"/>
  <c r="Q489" i="110"/>
  <c r="Q488" i="110"/>
  <c r="J493" i="110"/>
  <c r="E22" i="109" s="1"/>
  <c r="Q499" i="110"/>
  <c r="Q480" i="110"/>
  <c r="I493" i="110"/>
  <c r="P493" i="110"/>
  <c r="Q510" i="110"/>
  <c r="Q492" i="110"/>
  <c r="S491" i="110" a="1"/>
  <c r="S491" i="110" s="1"/>
  <c r="S481" i="110" a="1"/>
  <c r="S481" i="110" s="1"/>
  <c r="N4" i="109" s="1"/>
  <c r="S484" i="110" a="1"/>
  <c r="S484" i="110" s="1"/>
  <c r="N7" i="109" s="1"/>
  <c r="S490" i="110" a="1"/>
  <c r="S490" i="110" s="1"/>
  <c r="N13" i="109" s="1"/>
  <c r="S489" i="110" a="1"/>
  <c r="S489" i="110" s="1"/>
  <c r="N12" i="109" s="1"/>
  <c r="S487" i="110" a="1"/>
  <c r="S487" i="110" s="1"/>
  <c r="N10" i="109" s="1"/>
  <c r="S483" i="110" a="1"/>
  <c r="S483" i="110" s="1"/>
  <c r="N6" i="109" s="1"/>
  <c r="S482" i="110" a="1"/>
  <c r="S482" i="110" s="1"/>
  <c r="N5" i="109" s="1"/>
  <c r="K493" i="110"/>
  <c r="Q481" i="110"/>
  <c r="S485" i="110" a="1"/>
  <c r="S485" i="110" s="1"/>
  <c r="N8" i="109" s="1"/>
  <c r="I511" i="110" a="1"/>
  <c r="I511" i="110" s="1"/>
  <c r="N511" i="110" a="1"/>
  <c r="N511" i="110" s="1"/>
  <c r="L511" i="110" a="1"/>
  <c r="L511" i="110" s="1"/>
  <c r="J511" i="110" a="1"/>
  <c r="J511" i="110" s="1"/>
  <c r="M511" i="110" a="1"/>
  <c r="M511" i="110" s="1"/>
  <c r="P511" i="110" a="1"/>
  <c r="P511" i="110" s="1"/>
  <c r="K511" i="110" a="1"/>
  <c r="K511" i="110" s="1"/>
  <c r="O511" i="110" a="1"/>
  <c r="O511" i="110" s="1"/>
  <c r="L493" i="110"/>
  <c r="K529" i="128" a="1"/>
  <c r="K529" i="128" s="1"/>
  <c r="I529" i="128" a="1"/>
  <c r="I529" i="128" s="1"/>
  <c r="J529" i="128" a="1"/>
  <c r="J529" i="128" s="1"/>
  <c r="N529" i="128" a="1"/>
  <c r="N529" i="128" s="1"/>
  <c r="O529" i="128" a="1"/>
  <c r="O529" i="128" s="1"/>
  <c r="M529" i="128" a="1"/>
  <c r="M529" i="128" s="1"/>
  <c r="H529" i="128" a="1"/>
  <c r="H529" i="128" s="1"/>
  <c r="L529" i="128" a="1"/>
  <c r="L529" i="128" s="1"/>
  <c r="P510" i="128"/>
  <c r="R504" i="126" a="1"/>
  <c r="R504" i="126" s="1"/>
  <c r="N8" i="125" s="1"/>
  <c r="R510" i="126" a="1"/>
  <c r="R510" i="126" s="1"/>
  <c r="N14" i="125" s="1"/>
  <c r="R500" i="126" a="1"/>
  <c r="R500" i="126" s="1"/>
  <c r="N4" i="125" s="1"/>
  <c r="R509" i="126" a="1"/>
  <c r="R509" i="126" s="1"/>
  <c r="N13" i="125" s="1"/>
  <c r="I512" i="126"/>
  <c r="E22" i="125" s="1"/>
  <c r="E23" i="125" s="1"/>
  <c r="G23" i="125" s="1"/>
  <c r="I23" i="125" s="1"/>
  <c r="R507" i="126" a="1"/>
  <c r="R507" i="126" s="1"/>
  <c r="N11" i="125" s="1"/>
  <c r="R506" i="126" a="1"/>
  <c r="R506" i="126" s="1"/>
  <c r="N10" i="125" s="1"/>
  <c r="R499" i="126" a="1"/>
  <c r="R499" i="126" s="1"/>
  <c r="R508" i="126" a="1"/>
  <c r="R508" i="126" s="1"/>
  <c r="N12" i="125" s="1"/>
  <c r="R501" i="126" a="1"/>
  <c r="R501" i="126" s="1"/>
  <c r="N5" i="125" s="1"/>
  <c r="I529" i="126" a="1"/>
  <c r="I529" i="126" s="1"/>
  <c r="M529" i="126" a="1"/>
  <c r="M529" i="126" s="1"/>
  <c r="N529" i="126" a="1"/>
  <c r="N529" i="126" s="1"/>
  <c r="L529" i="126" a="1"/>
  <c r="L529" i="126" s="1"/>
  <c r="K529" i="126" a="1"/>
  <c r="K529" i="126" s="1"/>
  <c r="J529" i="126" a="1"/>
  <c r="J529" i="126" s="1"/>
  <c r="H529" i="126" a="1"/>
  <c r="H529" i="126" s="1"/>
  <c r="O529" i="126" a="1"/>
  <c r="O529" i="126" s="1"/>
  <c r="E26" i="125"/>
  <c r="G26" i="125" s="1"/>
  <c r="I26" i="125" s="1"/>
  <c r="R503" i="124" a="1"/>
  <c r="R503" i="124" s="1"/>
  <c r="N7" i="123" s="1"/>
  <c r="R509" i="124" a="1"/>
  <c r="R509" i="124" s="1"/>
  <c r="N13" i="123" s="1"/>
  <c r="P529" i="124"/>
  <c r="R499" i="124" a="1"/>
  <c r="R499" i="124" s="1"/>
  <c r="N3" i="123" s="1"/>
  <c r="H11" i="123" s="1"/>
  <c r="I56" i="123" s="1"/>
  <c r="R507" i="124" a="1"/>
  <c r="R507" i="124" s="1"/>
  <c r="N11" i="123" s="1"/>
  <c r="R505" i="124" a="1"/>
  <c r="R505" i="124" s="1"/>
  <c r="N9" i="123" s="1"/>
  <c r="R508" i="124" a="1"/>
  <c r="R508" i="124" s="1"/>
  <c r="N12" i="123" s="1"/>
  <c r="R504" i="124" a="1"/>
  <c r="R504" i="124" s="1"/>
  <c r="N8" i="123" s="1"/>
  <c r="R502" i="124" a="1"/>
  <c r="R502" i="124" s="1"/>
  <c r="N6" i="123" s="1"/>
  <c r="R501" i="124" a="1"/>
  <c r="R501" i="124" s="1"/>
  <c r="N5" i="123" s="1"/>
  <c r="R500" i="124" a="1"/>
  <c r="R500" i="124" s="1"/>
  <c r="N4" i="123" s="1"/>
  <c r="E26" i="115"/>
  <c r="G26" i="115" s="1"/>
  <c r="I26" i="115" s="1"/>
  <c r="E24" i="113"/>
  <c r="G24" i="113" s="1"/>
  <c r="I24" i="113" s="1"/>
  <c r="E25" i="113"/>
  <c r="G25" i="113" s="1"/>
  <c r="I25" i="113" s="1"/>
  <c r="P510" i="112"/>
  <c r="M512" i="112"/>
  <c r="O529" i="112" a="1"/>
  <c r="O529" i="112" s="1"/>
  <c r="M529" i="112" a="1"/>
  <c r="M529" i="112" s="1"/>
  <c r="K529" i="112" a="1"/>
  <c r="K529" i="112" s="1"/>
  <c r="L529" i="112" a="1"/>
  <c r="L529" i="112" s="1"/>
  <c r="I529" i="112" a="1"/>
  <c r="I529" i="112" s="1"/>
  <c r="J529" i="112" a="1"/>
  <c r="J529" i="112" s="1"/>
  <c r="H529" i="112" a="1"/>
  <c r="H529" i="112" s="1"/>
  <c r="N529" i="112" a="1"/>
  <c r="N529" i="112" s="1"/>
  <c r="G22" i="111"/>
  <c r="I22" i="111" s="1"/>
  <c r="E23" i="111"/>
  <c r="G23" i="111" s="1"/>
  <c r="I23" i="111" s="1"/>
  <c r="R500" i="108" a="1"/>
  <c r="R500" i="108" s="1"/>
  <c r="N4" i="107" s="1"/>
  <c r="R503" i="108" a="1"/>
  <c r="R503" i="108" s="1"/>
  <c r="N7" i="107" s="1"/>
  <c r="R507" i="108" a="1"/>
  <c r="R507" i="108" s="1"/>
  <c r="N11" i="107" s="1"/>
  <c r="R509" i="108" a="1"/>
  <c r="R509" i="108" s="1"/>
  <c r="N13" i="107" s="1"/>
  <c r="R510" i="108" a="1"/>
  <c r="R510" i="108" s="1"/>
  <c r="N14" i="107" s="1"/>
  <c r="R511" i="108" a="1"/>
  <c r="R511" i="108" s="1"/>
  <c r="R506" i="108" a="1"/>
  <c r="R506" i="108" s="1"/>
  <c r="N10" i="107" s="1"/>
  <c r="R501" i="108" a="1"/>
  <c r="R501" i="108" s="1"/>
  <c r="N5" i="107" s="1"/>
  <c r="R502" i="108" a="1"/>
  <c r="R502" i="108" s="1"/>
  <c r="N6" i="107" s="1"/>
  <c r="Q490" i="135" a="1"/>
  <c r="Q490" i="135" s="1"/>
  <c r="N5" i="134" s="1"/>
  <c r="Q497" i="135" a="1"/>
  <c r="Q497" i="135" s="1"/>
  <c r="N12" i="134" s="1"/>
  <c r="R511" i="4" a="1"/>
  <c r="R511" i="4" s="1"/>
  <c r="R500" i="4" a="1"/>
  <c r="R500" i="4" s="1"/>
  <c r="N4" i="3" s="1"/>
  <c r="R504" i="4" a="1"/>
  <c r="R504" i="4" s="1"/>
  <c r="N8" i="3" s="1"/>
  <c r="R503" i="4" a="1"/>
  <c r="R503" i="4" s="1"/>
  <c r="N7" i="3" s="1"/>
  <c r="R506" i="4" a="1"/>
  <c r="R506" i="4" s="1"/>
  <c r="N10" i="3" s="1"/>
  <c r="R510" i="4" a="1"/>
  <c r="R510" i="4" s="1"/>
  <c r="N14" i="3" s="1"/>
  <c r="P530" i="4"/>
  <c r="P507" i="4"/>
  <c r="P506" i="4"/>
  <c r="N512" i="4"/>
  <c r="P501" i="4"/>
  <c r="P526" i="4"/>
  <c r="P510" i="4"/>
  <c r="J512" i="4"/>
  <c r="K512" i="4"/>
  <c r="P504" i="4"/>
  <c r="L512" i="4"/>
  <c r="O512" i="4"/>
  <c r="P509" i="4"/>
  <c r="I512" i="4"/>
  <c r="E22" i="3" s="1"/>
  <c r="E23" i="3" s="1"/>
  <c r="G23" i="3" s="1"/>
  <c r="I23" i="3" s="1"/>
  <c r="J528" i="4" a="1"/>
  <c r="J528" i="4" s="1"/>
  <c r="N528" i="4" a="1"/>
  <c r="N528" i="4" s="1"/>
  <c r="L528" i="4" a="1"/>
  <c r="L528" i="4" s="1"/>
  <c r="O528" i="4" a="1"/>
  <c r="O528" i="4" s="1"/>
  <c r="K528" i="4" a="1"/>
  <c r="K528" i="4" s="1"/>
  <c r="M528" i="4" a="1"/>
  <c r="M528" i="4" s="1"/>
  <c r="H528" i="4" a="1"/>
  <c r="H528" i="4" s="1"/>
  <c r="I528" i="4" a="1"/>
  <c r="I528" i="4" s="1"/>
  <c r="R508" i="4" a="1"/>
  <c r="R508" i="4" s="1"/>
  <c r="N12" i="3" s="1"/>
  <c r="M512" i="4"/>
  <c r="P500" i="4"/>
  <c r="R502" i="4" a="1"/>
  <c r="R502" i="4" s="1"/>
  <c r="N6" i="3" s="1"/>
  <c r="L519" i="4" a="1"/>
  <c r="L519" i="4" s="1"/>
  <c r="M519" i="4" a="1"/>
  <c r="M519" i="4" s="1"/>
  <c r="I519" i="4" a="1"/>
  <c r="I519" i="4" s="1"/>
  <c r="N519" i="4" a="1"/>
  <c r="N519" i="4" s="1"/>
  <c r="K519" i="4" a="1"/>
  <c r="K519" i="4" s="1"/>
  <c r="O519" i="4" a="1"/>
  <c r="O519" i="4" s="1"/>
  <c r="H519" i="4" a="1"/>
  <c r="H519" i="4" s="1"/>
  <c r="J519" i="4" a="1"/>
  <c r="J519" i="4" s="1"/>
  <c r="R507" i="4" a="1"/>
  <c r="R507" i="4" s="1"/>
  <c r="N11" i="3" s="1"/>
  <c r="K527" i="4" a="1"/>
  <c r="K527" i="4" s="1"/>
  <c r="O527" i="4" a="1"/>
  <c r="O527" i="4" s="1"/>
  <c r="N527" i="4" a="1"/>
  <c r="N527" i="4" s="1"/>
  <c r="L527" i="4" a="1"/>
  <c r="L527" i="4" s="1"/>
  <c r="J527" i="4" a="1"/>
  <c r="J527" i="4" s="1"/>
  <c r="I527" i="4" a="1"/>
  <c r="I527" i="4" s="1"/>
  <c r="H527" i="4" a="1"/>
  <c r="H527" i="4" s="1"/>
  <c r="M527" i="4" a="1"/>
  <c r="M527" i="4" s="1"/>
  <c r="L525" i="4" a="1"/>
  <c r="L525" i="4" s="1"/>
  <c r="J525" i="4" a="1"/>
  <c r="J525" i="4" s="1"/>
  <c r="O525" i="4" a="1"/>
  <c r="O525" i="4" s="1"/>
  <c r="I525" i="4" a="1"/>
  <c r="I525" i="4" s="1"/>
  <c r="K525" i="4" a="1"/>
  <c r="K525" i="4" s="1"/>
  <c r="M525" i="4" a="1"/>
  <c r="M525" i="4" s="1"/>
  <c r="N525" i="4" a="1"/>
  <c r="N525" i="4" s="1"/>
  <c r="H525" i="4" a="1"/>
  <c r="H525" i="4" s="1"/>
  <c r="I523" i="4" a="1"/>
  <c r="I523" i="4" s="1"/>
  <c r="H523" i="4" a="1"/>
  <c r="H523" i="4" s="1"/>
  <c r="K523" i="4" a="1"/>
  <c r="K523" i="4" s="1"/>
  <c r="J523" i="4" a="1"/>
  <c r="J523" i="4" s="1"/>
  <c r="L523" i="4" a="1"/>
  <c r="L523" i="4" s="1"/>
  <c r="O523" i="4" a="1"/>
  <c r="O523" i="4" s="1"/>
  <c r="M523" i="4" a="1"/>
  <c r="M523" i="4" s="1"/>
  <c r="N523" i="4" a="1"/>
  <c r="N523" i="4" s="1"/>
  <c r="G22" i="142"/>
  <c r="I22" i="142" s="1"/>
  <c r="P512" i="143"/>
  <c r="E26" i="142"/>
  <c r="G26" i="142" s="1"/>
  <c r="I26" i="142" s="1"/>
  <c r="Q498" i="135" a="1"/>
  <c r="Q498" i="135" s="1"/>
  <c r="N13" i="134" s="1"/>
  <c r="Q496" i="135" a="1"/>
  <c r="Q496" i="135" s="1"/>
  <c r="N11" i="134" s="1"/>
  <c r="Q495" i="135" a="1"/>
  <c r="Q495" i="135" s="1"/>
  <c r="N10" i="134" s="1"/>
  <c r="Q493" i="135" a="1"/>
  <c r="Q493" i="135" s="1"/>
  <c r="N8" i="134" s="1"/>
  <c r="Q489" i="135" a="1"/>
  <c r="Q489" i="135" s="1"/>
  <c r="N4" i="134" s="1"/>
  <c r="Q494" i="135" a="1"/>
  <c r="Q494" i="135" s="1"/>
  <c r="N9" i="134" s="1"/>
  <c r="Q492" i="135" a="1"/>
  <c r="Q492" i="135" s="1"/>
  <c r="N7" i="134" s="1"/>
  <c r="Q491" i="135" a="1"/>
  <c r="Q491" i="135" s="1"/>
  <c r="N6" i="134" s="1"/>
  <c r="Q500" i="135" a="1"/>
  <c r="Q500" i="135" s="1"/>
  <c r="Q488" i="135" a="1"/>
  <c r="Q488" i="135" s="1"/>
  <c r="Q499" i="135" a="1"/>
  <c r="Q499" i="135" s="1"/>
  <c r="E26" i="134"/>
  <c r="G26" i="134" s="1"/>
  <c r="I26" i="134" s="1"/>
  <c r="E25" i="159"/>
  <c r="G25" i="159" s="1"/>
  <c r="I25" i="159" s="1"/>
  <c r="E23" i="159"/>
  <c r="G23" i="159" s="1"/>
  <c r="I23" i="159" s="1"/>
  <c r="E24" i="159"/>
  <c r="G24" i="159" s="1"/>
  <c r="I24" i="159" s="1"/>
  <c r="E26" i="159"/>
  <c r="G26" i="159" s="1"/>
  <c r="I26" i="159" s="1"/>
  <c r="E22" i="155"/>
  <c r="G22" i="155" s="1"/>
  <c r="I22" i="155" s="1"/>
  <c r="E41" i="155"/>
  <c r="G41" i="155" s="1"/>
  <c r="E26" i="179"/>
  <c r="G26" i="179" s="1"/>
  <c r="I26" i="179" s="1"/>
  <c r="E26" i="155"/>
  <c r="G26" i="155" s="1"/>
  <c r="I26" i="155" s="1"/>
  <c r="P512" i="156"/>
  <c r="E25" i="179"/>
  <c r="G25" i="179" s="1"/>
  <c r="I25" i="179" s="1"/>
  <c r="E24" i="179"/>
  <c r="G24" i="179" s="1"/>
  <c r="I24" i="179" s="1"/>
  <c r="E23" i="179"/>
  <c r="G23" i="179" s="1"/>
  <c r="I23" i="179" s="1"/>
  <c r="G22" i="179"/>
  <c r="I22" i="179" s="1"/>
  <c r="D2" i="168"/>
  <c r="D1" i="206"/>
  <c r="D2" i="206"/>
  <c r="F2" i="147"/>
  <c r="F1" i="147"/>
  <c r="D2" i="182"/>
  <c r="D1" i="182"/>
  <c r="D1" i="172"/>
  <c r="D2" i="172"/>
  <c r="D1" i="190"/>
  <c r="D2" i="190"/>
  <c r="F2" i="141"/>
  <c r="F1" i="141"/>
  <c r="G1" i="110"/>
  <c r="G2" i="110"/>
  <c r="D1" i="200"/>
  <c r="D2" i="200"/>
  <c r="D1" i="178"/>
  <c r="D2" i="178"/>
  <c r="D1" i="198"/>
  <c r="D2" i="198"/>
  <c r="D1" i="176"/>
  <c r="D2" i="176"/>
  <c r="F2" i="126"/>
  <c r="F1" i="126"/>
  <c r="F1" i="122"/>
  <c r="F2" i="122"/>
  <c r="F1" i="114"/>
  <c r="F2" i="114"/>
  <c r="G2" i="158"/>
  <c r="G1" i="158"/>
  <c r="F2" i="143"/>
  <c r="F1" i="143"/>
  <c r="D2" i="180"/>
  <c r="D1" i="180"/>
  <c r="F2" i="131"/>
  <c r="F1" i="131"/>
  <c r="P512" i="168" l="1"/>
  <c r="D17" i="167" s="1"/>
  <c r="G17" i="167" s="1"/>
  <c r="I38" i="167"/>
  <c r="E22" i="107"/>
  <c r="P519" i="120"/>
  <c r="F51" i="106"/>
  <c r="H11" i="138"/>
  <c r="H14" i="138" s="1"/>
  <c r="H11" i="148"/>
  <c r="H14" i="148" s="1"/>
  <c r="H11" i="111"/>
  <c r="H14" i="111" s="1"/>
  <c r="C7" i="106" s="1"/>
  <c r="D7" i="106" s="1"/>
  <c r="H11" i="144"/>
  <c r="H14" i="144" s="1"/>
  <c r="H11" i="130"/>
  <c r="I56" i="130" s="1"/>
  <c r="H11" i="127"/>
  <c r="I56" i="127" s="1"/>
  <c r="H11" i="159"/>
  <c r="H14" i="159" s="1"/>
  <c r="C29" i="106" s="1"/>
  <c r="H11" i="142"/>
  <c r="I56" i="142" s="1"/>
  <c r="H11" i="173"/>
  <c r="H14" i="173" s="1"/>
  <c r="I54" i="173" s="1"/>
  <c r="H11" i="3"/>
  <c r="H14" i="3" s="1"/>
  <c r="C4" i="106" s="1"/>
  <c r="H11" i="117"/>
  <c r="H14" i="117" s="1"/>
  <c r="C10" i="106" s="1"/>
  <c r="D10" i="106" s="1"/>
  <c r="H11" i="191"/>
  <c r="H14" i="191" s="1"/>
  <c r="I54" i="191" s="1"/>
  <c r="H11" i="212"/>
  <c r="I56" i="212" s="1"/>
  <c r="H11" i="121"/>
  <c r="I56" i="121" s="1"/>
  <c r="H11" i="175"/>
  <c r="H11" i="113"/>
  <c r="H14" i="113" s="1"/>
  <c r="C8" i="106" s="1"/>
  <c r="H11" i="115"/>
  <c r="I56" i="115" s="1"/>
  <c r="H11" i="193"/>
  <c r="I56" i="213"/>
  <c r="H14" i="213"/>
  <c r="I54" i="213" s="1"/>
  <c r="H14" i="212"/>
  <c r="I54" i="212" s="1"/>
  <c r="H11" i="177"/>
  <c r="H11" i="181"/>
  <c r="H11" i="169"/>
  <c r="H11" i="203"/>
  <c r="H11" i="189"/>
  <c r="H11" i="205"/>
  <c r="H11" i="197"/>
  <c r="H11" i="187"/>
  <c r="H11" i="215"/>
  <c r="H11" i="183"/>
  <c r="H11" i="195"/>
  <c r="H11" i="199"/>
  <c r="H11" i="185"/>
  <c r="H11" i="201"/>
  <c r="H11" i="214"/>
  <c r="H11" i="167"/>
  <c r="H11" i="171"/>
  <c r="H11" i="211"/>
  <c r="H11" i="140"/>
  <c r="R512" i="164"/>
  <c r="D17" i="163" s="1"/>
  <c r="G17" i="163" s="1"/>
  <c r="P518" i="129"/>
  <c r="E25" i="152"/>
  <c r="G25" i="152" s="1"/>
  <c r="I25" i="152" s="1"/>
  <c r="P525" i="129"/>
  <c r="P522" i="129"/>
  <c r="P512" i="129"/>
  <c r="F13" i="152" s="1"/>
  <c r="H13" i="152" s="1"/>
  <c r="P527" i="129"/>
  <c r="L531" i="129"/>
  <c r="P523" i="129"/>
  <c r="E23" i="127"/>
  <c r="G23" i="127" s="1"/>
  <c r="I23" i="127" s="1"/>
  <c r="E25" i="127"/>
  <c r="G25" i="127" s="1"/>
  <c r="I25" i="127" s="1"/>
  <c r="P524" i="126"/>
  <c r="P520" i="126"/>
  <c r="I531" i="126"/>
  <c r="K531" i="126"/>
  <c r="E25" i="123"/>
  <c r="G25" i="123" s="1"/>
  <c r="I25" i="123" s="1"/>
  <c r="E23" i="123"/>
  <c r="G23" i="123" s="1"/>
  <c r="I23" i="123" s="1"/>
  <c r="G22" i="123"/>
  <c r="I22" i="123" s="1"/>
  <c r="P512" i="124"/>
  <c r="F13" i="123" s="1"/>
  <c r="H13" i="123" s="1"/>
  <c r="P524" i="120"/>
  <c r="E23" i="119"/>
  <c r="G23" i="119" s="1"/>
  <c r="I23" i="119" s="1"/>
  <c r="E24" i="119"/>
  <c r="G24" i="119" s="1"/>
  <c r="I24" i="119" s="1"/>
  <c r="E25" i="119"/>
  <c r="G25" i="119" s="1"/>
  <c r="I25" i="119" s="1"/>
  <c r="P525" i="120"/>
  <c r="N531" i="112"/>
  <c r="P530" i="112"/>
  <c r="E25" i="111"/>
  <c r="G25" i="111" s="1"/>
  <c r="I25" i="111" s="1"/>
  <c r="J531" i="112"/>
  <c r="P512" i="108"/>
  <c r="F13" i="107" s="1"/>
  <c r="H13" i="107" s="1"/>
  <c r="P521" i="4"/>
  <c r="P518" i="4"/>
  <c r="P529" i="4"/>
  <c r="N3" i="163"/>
  <c r="Q523" i="158"/>
  <c r="Q516" i="158"/>
  <c r="Q515" i="158"/>
  <c r="Q521" i="158"/>
  <c r="S512" i="149"/>
  <c r="D17" i="148" s="1"/>
  <c r="H14" i="142"/>
  <c r="C22" i="106" s="1"/>
  <c r="D22" i="106" s="1"/>
  <c r="R512" i="143"/>
  <c r="D17" i="142" s="1"/>
  <c r="G17" i="142" s="1"/>
  <c r="G23" i="2" s="1"/>
  <c r="E24" i="152"/>
  <c r="G24" i="152" s="1"/>
  <c r="I24" i="152" s="1"/>
  <c r="E23" i="152"/>
  <c r="G23" i="152" s="1"/>
  <c r="I23" i="152" s="1"/>
  <c r="E24" i="163"/>
  <c r="G24" i="163" s="1"/>
  <c r="I24" i="163" s="1"/>
  <c r="E23" i="163"/>
  <c r="G23" i="163" s="1"/>
  <c r="I23" i="163" s="1"/>
  <c r="P527" i="164"/>
  <c r="E25" i="163"/>
  <c r="G25" i="163" s="1"/>
  <c r="I25" i="163" s="1"/>
  <c r="P528" i="164"/>
  <c r="P522" i="164"/>
  <c r="P529" i="164"/>
  <c r="P512" i="164"/>
  <c r="F13" i="163" s="1"/>
  <c r="H13" i="163" s="1"/>
  <c r="G17" i="140"/>
  <c r="G22" i="2" s="1"/>
  <c r="P530" i="164"/>
  <c r="M531" i="164"/>
  <c r="N531" i="164"/>
  <c r="I531" i="164"/>
  <c r="P519" i="164"/>
  <c r="P523" i="164"/>
  <c r="P526" i="164"/>
  <c r="P524" i="164"/>
  <c r="K531" i="164"/>
  <c r="O531" i="164"/>
  <c r="J531" i="164"/>
  <c r="P518" i="164"/>
  <c r="H531" i="164"/>
  <c r="L531" i="164"/>
  <c r="P525" i="160"/>
  <c r="P527" i="160"/>
  <c r="P521" i="160"/>
  <c r="K531" i="160"/>
  <c r="P529" i="160"/>
  <c r="J531" i="160"/>
  <c r="O531" i="160"/>
  <c r="P519" i="160"/>
  <c r="L531" i="160"/>
  <c r="H531" i="160"/>
  <c r="P518" i="160"/>
  <c r="P524" i="160"/>
  <c r="N531" i="160"/>
  <c r="P528" i="160"/>
  <c r="I531" i="160"/>
  <c r="P526" i="160"/>
  <c r="M531" i="160"/>
  <c r="R512" i="160"/>
  <c r="D17" i="159" s="1"/>
  <c r="S509" i="158"/>
  <c r="D17" i="157" s="1"/>
  <c r="I17" i="157" s="1"/>
  <c r="O528" i="158"/>
  <c r="P529" i="156"/>
  <c r="M531" i="156"/>
  <c r="P525" i="156"/>
  <c r="K531" i="156"/>
  <c r="O531" i="156"/>
  <c r="P530" i="156"/>
  <c r="P521" i="156"/>
  <c r="P518" i="156"/>
  <c r="H531" i="156"/>
  <c r="P523" i="156"/>
  <c r="N531" i="156"/>
  <c r="P524" i="156"/>
  <c r="I531" i="156"/>
  <c r="P527" i="156"/>
  <c r="J531" i="156"/>
  <c r="P519" i="156"/>
  <c r="L531" i="156"/>
  <c r="P528" i="156"/>
  <c r="Q527" i="149"/>
  <c r="P525" i="147"/>
  <c r="E25" i="142"/>
  <c r="G25" i="142" s="1"/>
  <c r="I25" i="142" s="1"/>
  <c r="E24" i="142"/>
  <c r="G24" i="142" s="1"/>
  <c r="I24" i="142" s="1"/>
  <c r="E25" i="140"/>
  <c r="G25" i="140" s="1"/>
  <c r="I25" i="140" s="1"/>
  <c r="I531" i="141"/>
  <c r="P520" i="141"/>
  <c r="N531" i="141"/>
  <c r="P512" i="141"/>
  <c r="G22" i="140"/>
  <c r="I22" i="140" s="1"/>
  <c r="M531" i="141"/>
  <c r="K531" i="141"/>
  <c r="P528" i="141"/>
  <c r="P530" i="141"/>
  <c r="H531" i="141"/>
  <c r="P518" i="141"/>
  <c r="P518" i="133"/>
  <c r="O525" i="131"/>
  <c r="P521" i="129"/>
  <c r="P520" i="129"/>
  <c r="K531" i="129"/>
  <c r="I531" i="129"/>
  <c r="M531" i="129"/>
  <c r="P528" i="129"/>
  <c r="J531" i="129"/>
  <c r="O531" i="129"/>
  <c r="R512" i="129"/>
  <c r="D17" i="152" s="1"/>
  <c r="N3" i="152"/>
  <c r="H11" i="152" s="1"/>
  <c r="H531" i="129"/>
  <c r="N531" i="129"/>
  <c r="P512" i="128"/>
  <c r="F16" i="2" s="1"/>
  <c r="H16" i="2" s="1" a="1"/>
  <c r="H16" i="2" s="1"/>
  <c r="J16" i="2" s="1"/>
  <c r="O531" i="128"/>
  <c r="J531" i="128"/>
  <c r="P519" i="128"/>
  <c r="K531" i="128"/>
  <c r="P530" i="128"/>
  <c r="E24" i="127"/>
  <c r="G24" i="127" s="1"/>
  <c r="I24" i="127" s="1"/>
  <c r="R512" i="128"/>
  <c r="D17" i="127" s="1"/>
  <c r="L531" i="128"/>
  <c r="M531" i="128"/>
  <c r="N531" i="128"/>
  <c r="I531" i="128"/>
  <c r="M531" i="126"/>
  <c r="G22" i="125"/>
  <c r="I22" i="125" s="1"/>
  <c r="E24" i="125"/>
  <c r="G24" i="125" s="1"/>
  <c r="I24" i="125" s="1"/>
  <c r="E25" i="125"/>
  <c r="G25" i="125" s="1"/>
  <c r="I25" i="125" s="1"/>
  <c r="N531" i="126"/>
  <c r="P526" i="126"/>
  <c r="L531" i="126"/>
  <c r="O531" i="126"/>
  <c r="P519" i="126"/>
  <c r="P518" i="126"/>
  <c r="J531" i="126"/>
  <c r="O531" i="124"/>
  <c r="P522" i="124"/>
  <c r="L531" i="124"/>
  <c r="P528" i="124"/>
  <c r="J531" i="124"/>
  <c r="P523" i="124"/>
  <c r="M531" i="124"/>
  <c r="P518" i="124"/>
  <c r="P519" i="124"/>
  <c r="N531" i="124"/>
  <c r="H531" i="124"/>
  <c r="I531" i="124"/>
  <c r="K531" i="124"/>
  <c r="P523" i="118"/>
  <c r="P528" i="118"/>
  <c r="O531" i="118"/>
  <c r="P529" i="118"/>
  <c r="J531" i="118"/>
  <c r="P527" i="118"/>
  <c r="M531" i="118"/>
  <c r="K531" i="118"/>
  <c r="P518" i="118"/>
  <c r="H531" i="118"/>
  <c r="N531" i="118"/>
  <c r="I531" i="118"/>
  <c r="P526" i="118"/>
  <c r="L531" i="118"/>
  <c r="P529" i="116"/>
  <c r="N530" i="116"/>
  <c r="P519" i="116"/>
  <c r="P521" i="116"/>
  <c r="R512" i="114"/>
  <c r="D17" i="113" s="1"/>
  <c r="G17" i="113" s="1"/>
  <c r="G9" i="2" s="1"/>
  <c r="E23" i="113"/>
  <c r="G23" i="113" s="1"/>
  <c r="I23" i="113" s="1"/>
  <c r="E26" i="113"/>
  <c r="G26" i="113" s="1"/>
  <c r="I26" i="113" s="1"/>
  <c r="M531" i="114"/>
  <c r="J531" i="114"/>
  <c r="P526" i="114"/>
  <c r="P523" i="114"/>
  <c r="O531" i="114"/>
  <c r="L531" i="114"/>
  <c r="I531" i="114"/>
  <c r="N531" i="114"/>
  <c r="K531" i="114"/>
  <c r="H531" i="114"/>
  <c r="P519" i="114"/>
  <c r="P524" i="4"/>
  <c r="O530" i="133"/>
  <c r="E23" i="132"/>
  <c r="G23" i="132" s="1"/>
  <c r="I23" i="132" s="1"/>
  <c r="P511" i="133"/>
  <c r="F13" i="132" s="1"/>
  <c r="H13" i="132" s="1"/>
  <c r="M530" i="133"/>
  <c r="I530" i="133"/>
  <c r="E24" i="132"/>
  <c r="G24" i="132" s="1"/>
  <c r="I24" i="132" s="1"/>
  <c r="E25" i="132"/>
  <c r="G25" i="132" s="1"/>
  <c r="I25" i="132" s="1"/>
  <c r="L530" i="133"/>
  <c r="K530" i="133"/>
  <c r="P528" i="133"/>
  <c r="J530" i="133"/>
  <c r="R511" i="133"/>
  <c r="D17" i="132" s="1"/>
  <c r="N3" i="132"/>
  <c r="H11" i="132" s="1"/>
  <c r="N530" i="133"/>
  <c r="P527" i="133"/>
  <c r="P524" i="133"/>
  <c r="H530" i="133"/>
  <c r="R512" i="118"/>
  <c r="D17" i="117" s="1"/>
  <c r="I17" i="117" s="1"/>
  <c r="E24" i="117"/>
  <c r="G24" i="117" s="1"/>
  <c r="I24" i="117" s="1"/>
  <c r="E25" i="117"/>
  <c r="G25" i="117" s="1"/>
  <c r="I25" i="117" s="1"/>
  <c r="G22" i="117"/>
  <c r="I22" i="117" s="1"/>
  <c r="E23" i="117"/>
  <c r="G23" i="117" s="1"/>
  <c r="I23" i="117" s="1"/>
  <c r="F13" i="117"/>
  <c r="H13" i="117" s="1"/>
  <c r="F11" i="2"/>
  <c r="H11" i="2" s="1" a="1"/>
  <c r="H11" i="2" s="1"/>
  <c r="J11" i="2" s="1"/>
  <c r="Q503" i="110"/>
  <c r="P528" i="116"/>
  <c r="E25" i="115"/>
  <c r="G25" i="115" s="1"/>
  <c r="I25" i="115" s="1"/>
  <c r="L530" i="116"/>
  <c r="P524" i="116"/>
  <c r="K530" i="116"/>
  <c r="O530" i="116"/>
  <c r="E24" i="115"/>
  <c r="G24" i="115" s="1"/>
  <c r="I24" i="115" s="1"/>
  <c r="P517" i="116"/>
  <c r="H530" i="116"/>
  <c r="I530" i="116"/>
  <c r="M530" i="116"/>
  <c r="G22" i="115"/>
  <c r="I22" i="115" s="1"/>
  <c r="P511" i="116"/>
  <c r="F10" i="2" s="1"/>
  <c r="H10" i="2" s="1" a="1"/>
  <c r="H10" i="2" s="1"/>
  <c r="J10" i="2" s="1"/>
  <c r="J530" i="116"/>
  <c r="P520" i="116"/>
  <c r="R511" i="116"/>
  <c r="D17" i="115" s="1"/>
  <c r="M532" i="147"/>
  <c r="P531" i="147"/>
  <c r="K532" i="147"/>
  <c r="E25" i="146"/>
  <c r="G25" i="146" s="1"/>
  <c r="I25" i="146" s="1"/>
  <c r="G22" i="146"/>
  <c r="I22" i="146" s="1"/>
  <c r="E24" i="146"/>
  <c r="G24" i="146" s="1"/>
  <c r="I24" i="146" s="1"/>
  <c r="E23" i="146"/>
  <c r="G23" i="146" s="1"/>
  <c r="I23" i="146" s="1"/>
  <c r="H532" i="147"/>
  <c r="P519" i="147"/>
  <c r="R513" i="147"/>
  <c r="D17" i="146" s="1"/>
  <c r="N3" i="146"/>
  <c r="H11" i="146" s="1"/>
  <c r="E26" i="146"/>
  <c r="G26" i="146" s="1"/>
  <c r="I26" i="146" s="1"/>
  <c r="P513" i="147"/>
  <c r="J532" i="147"/>
  <c r="P530" i="147"/>
  <c r="L532" i="147"/>
  <c r="P520" i="147"/>
  <c r="P524" i="147"/>
  <c r="O532" i="147"/>
  <c r="N532" i="147"/>
  <c r="I532" i="147"/>
  <c r="R512" i="122"/>
  <c r="D17" i="121" s="1"/>
  <c r="G17" i="121" s="1"/>
  <c r="G13" i="2" s="1"/>
  <c r="Q523" i="154"/>
  <c r="Q522" i="154"/>
  <c r="K528" i="158"/>
  <c r="N528" i="158"/>
  <c r="Q519" i="158"/>
  <c r="P528" i="158"/>
  <c r="M528" i="158"/>
  <c r="J528" i="158"/>
  <c r="Q517" i="158"/>
  <c r="L528" i="158"/>
  <c r="I531" i="143"/>
  <c r="K531" i="143"/>
  <c r="H531" i="143"/>
  <c r="P518" i="143"/>
  <c r="J531" i="143"/>
  <c r="L531" i="143"/>
  <c r="P528" i="143"/>
  <c r="M531" i="143"/>
  <c r="O531" i="143"/>
  <c r="N531" i="143"/>
  <c r="P527" i="143"/>
  <c r="P526" i="143"/>
  <c r="P530" i="143"/>
  <c r="P519" i="143"/>
  <c r="N12" i="155"/>
  <c r="N12" i="179"/>
  <c r="N4" i="179"/>
  <c r="N4" i="155"/>
  <c r="N13" i="179"/>
  <c r="N13" i="155"/>
  <c r="N7" i="179"/>
  <c r="N7" i="155"/>
  <c r="N5" i="155"/>
  <c r="N5" i="179"/>
  <c r="N10" i="155"/>
  <c r="N10" i="179"/>
  <c r="R512" i="156"/>
  <c r="N3" i="155"/>
  <c r="H11" i="155" s="1"/>
  <c r="N3" i="179"/>
  <c r="H11" i="179" s="1"/>
  <c r="N9" i="155"/>
  <c r="N9" i="179"/>
  <c r="N6" i="179"/>
  <c r="N6" i="155"/>
  <c r="N8" i="179"/>
  <c r="N8" i="155"/>
  <c r="N11" i="179"/>
  <c r="N11" i="155"/>
  <c r="K531" i="108"/>
  <c r="M531" i="108"/>
  <c r="P520" i="108"/>
  <c r="P519" i="108"/>
  <c r="I531" i="108"/>
  <c r="L531" i="108"/>
  <c r="N531" i="108"/>
  <c r="J531" i="108"/>
  <c r="P523" i="108"/>
  <c r="P522" i="108"/>
  <c r="P528" i="108"/>
  <c r="O531" i="108"/>
  <c r="P521" i="108"/>
  <c r="H531" i="108"/>
  <c r="P519" i="112"/>
  <c r="P512" i="112"/>
  <c r="F13" i="111" s="1"/>
  <c r="H13" i="111" s="1"/>
  <c r="P520" i="112"/>
  <c r="R512" i="112"/>
  <c r="D17" i="111" s="1"/>
  <c r="I531" i="112"/>
  <c r="E26" i="111"/>
  <c r="G26" i="111" s="1"/>
  <c r="I26" i="111" s="1"/>
  <c r="I38" i="111" s="1"/>
  <c r="L531" i="112"/>
  <c r="K531" i="112"/>
  <c r="P527" i="112"/>
  <c r="M531" i="112"/>
  <c r="P522" i="112"/>
  <c r="O531" i="112"/>
  <c r="P524" i="112"/>
  <c r="K531" i="120"/>
  <c r="N531" i="120"/>
  <c r="P530" i="120"/>
  <c r="P528" i="120"/>
  <c r="P529" i="120"/>
  <c r="O531" i="120"/>
  <c r="I531" i="120"/>
  <c r="M531" i="120"/>
  <c r="J531" i="120"/>
  <c r="N3" i="119"/>
  <c r="H11" i="119" s="1"/>
  <c r="R512" i="120"/>
  <c r="D17" i="119" s="1"/>
  <c r="P522" i="120"/>
  <c r="H531" i="120"/>
  <c r="L531" i="120"/>
  <c r="P523" i="120"/>
  <c r="O522" i="131"/>
  <c r="E25" i="130"/>
  <c r="G25" i="130" s="1"/>
  <c r="I25" i="130" s="1"/>
  <c r="G22" i="130"/>
  <c r="I22" i="130" s="1"/>
  <c r="E24" i="130"/>
  <c r="G24" i="130" s="1"/>
  <c r="I24" i="130" s="1"/>
  <c r="H14" i="130"/>
  <c r="C17" i="106" s="1"/>
  <c r="D17" i="106" s="1"/>
  <c r="O512" i="131"/>
  <c r="F18" i="2" s="1"/>
  <c r="H18" i="2" s="1" a="1"/>
  <c r="H18" i="2" s="1"/>
  <c r="J18" i="2" s="1"/>
  <c r="K531" i="131"/>
  <c r="O529" i="131"/>
  <c r="O523" i="131"/>
  <c r="M531" i="131"/>
  <c r="I531" i="131"/>
  <c r="N531" i="131"/>
  <c r="L531" i="131"/>
  <c r="J531" i="131"/>
  <c r="H531" i="131"/>
  <c r="Q512" i="131"/>
  <c r="D17" i="130" s="1"/>
  <c r="Q524" i="145"/>
  <c r="S510" i="145"/>
  <c r="D17" i="144" s="1"/>
  <c r="G17" i="144" s="1"/>
  <c r="G24" i="2" s="1"/>
  <c r="Q523" i="145"/>
  <c r="Q517" i="145"/>
  <c r="E24" i="134"/>
  <c r="G24" i="134" s="1"/>
  <c r="I24" i="134" s="1"/>
  <c r="E23" i="134"/>
  <c r="G23" i="134" s="1"/>
  <c r="I23" i="134" s="1"/>
  <c r="G22" i="134"/>
  <c r="I22" i="134" s="1"/>
  <c r="O501" i="135"/>
  <c r="F13" i="134" s="1"/>
  <c r="H13" i="134" s="1"/>
  <c r="O519" i="135"/>
  <c r="J520" i="135"/>
  <c r="L520" i="135"/>
  <c r="O509" i="135"/>
  <c r="O510" i="135"/>
  <c r="I520" i="135"/>
  <c r="O518" i="135"/>
  <c r="K520" i="135"/>
  <c r="M520" i="135"/>
  <c r="O512" i="135"/>
  <c r="N520" i="135"/>
  <c r="O517" i="135"/>
  <c r="O511" i="135"/>
  <c r="H520" i="135"/>
  <c r="H14" i="157"/>
  <c r="I56" i="157"/>
  <c r="E26" i="157"/>
  <c r="G26" i="157" s="1"/>
  <c r="I26" i="157" s="1"/>
  <c r="Q509" i="158"/>
  <c r="E25" i="157"/>
  <c r="G25" i="157" s="1"/>
  <c r="I25" i="157" s="1"/>
  <c r="G22" i="157"/>
  <c r="I22" i="157" s="1"/>
  <c r="E24" i="157"/>
  <c r="G24" i="157" s="1"/>
  <c r="I24" i="157" s="1"/>
  <c r="E23" i="157"/>
  <c r="G23" i="157" s="1"/>
  <c r="I23" i="157" s="1"/>
  <c r="Q522" i="158"/>
  <c r="I528" i="158"/>
  <c r="L531" i="154"/>
  <c r="N3" i="153"/>
  <c r="H11" i="153" s="1"/>
  <c r="S512" i="154"/>
  <c r="D17" i="153" s="1"/>
  <c r="O531" i="154"/>
  <c r="N531" i="154"/>
  <c r="Q520" i="154"/>
  <c r="M531" i="154"/>
  <c r="Q528" i="154"/>
  <c r="J531" i="154"/>
  <c r="K531" i="154"/>
  <c r="Q512" i="154"/>
  <c r="E26" i="153"/>
  <c r="G26" i="153" s="1"/>
  <c r="I26" i="153" s="1"/>
  <c r="I531" i="154"/>
  <c r="Q518" i="154"/>
  <c r="P531" i="154"/>
  <c r="Q530" i="154"/>
  <c r="Q526" i="154"/>
  <c r="Q525" i="154"/>
  <c r="G22" i="153"/>
  <c r="I22" i="153" s="1"/>
  <c r="E25" i="153"/>
  <c r="G25" i="153" s="1"/>
  <c r="I25" i="153" s="1"/>
  <c r="E24" i="153"/>
  <c r="G24" i="153" s="1"/>
  <c r="I24" i="153" s="1"/>
  <c r="E23" i="153"/>
  <c r="G23" i="153" s="1"/>
  <c r="I23" i="153" s="1"/>
  <c r="O531" i="149"/>
  <c r="M531" i="149"/>
  <c r="P531" i="149"/>
  <c r="I531" i="149"/>
  <c r="K531" i="149"/>
  <c r="L531" i="149"/>
  <c r="N531" i="149"/>
  <c r="J531" i="149"/>
  <c r="E26" i="148"/>
  <c r="G26" i="148" s="1"/>
  <c r="I26" i="148" s="1"/>
  <c r="Q512" i="149"/>
  <c r="Q521" i="149"/>
  <c r="E23" i="148"/>
  <c r="G23" i="148" s="1"/>
  <c r="I23" i="148" s="1"/>
  <c r="G22" i="148"/>
  <c r="I22" i="148" s="1"/>
  <c r="E24" i="148"/>
  <c r="G24" i="148" s="1"/>
  <c r="I24" i="148" s="1"/>
  <c r="E25" i="148"/>
  <c r="G25" i="148" s="1"/>
  <c r="I25" i="148" s="1"/>
  <c r="Q530" i="149"/>
  <c r="I17" i="148"/>
  <c r="G17" i="148"/>
  <c r="G26" i="2" s="1"/>
  <c r="Q524" i="149"/>
  <c r="I56" i="148"/>
  <c r="Q520" i="149"/>
  <c r="E23" i="144"/>
  <c r="G23" i="144" s="1"/>
  <c r="I23" i="144" s="1"/>
  <c r="G22" i="144"/>
  <c r="I22" i="144" s="1"/>
  <c r="N529" i="145"/>
  <c r="E25" i="144"/>
  <c r="G25" i="144" s="1"/>
  <c r="I25" i="144" s="1"/>
  <c r="Q519" i="145"/>
  <c r="L529" i="145"/>
  <c r="Q525" i="145"/>
  <c r="K529" i="145"/>
  <c r="P529" i="145"/>
  <c r="J529" i="145"/>
  <c r="M529" i="145"/>
  <c r="I529" i="145"/>
  <c r="Q516" i="145"/>
  <c r="O529" i="145"/>
  <c r="Q528" i="145"/>
  <c r="Q527" i="145"/>
  <c r="Q526" i="145"/>
  <c r="Q510" i="145"/>
  <c r="E26" i="144"/>
  <c r="G26" i="144" s="1"/>
  <c r="I26" i="144" s="1"/>
  <c r="Q522" i="145"/>
  <c r="I38" i="140"/>
  <c r="E21" i="106" s="1"/>
  <c r="F13" i="140"/>
  <c r="H13" i="140" s="1"/>
  <c r="F22" i="2"/>
  <c r="H22" i="2" s="1" a="1"/>
  <c r="H22" i="2" s="1"/>
  <c r="J22" i="2" s="1"/>
  <c r="N531" i="139"/>
  <c r="E24" i="138"/>
  <c r="G24" i="138" s="1"/>
  <c r="I24" i="138" s="1"/>
  <c r="E25" i="138"/>
  <c r="G25" i="138" s="1"/>
  <c r="I25" i="138" s="1"/>
  <c r="E23" i="138"/>
  <c r="G23" i="138" s="1"/>
  <c r="I23" i="138" s="1"/>
  <c r="L531" i="139"/>
  <c r="Q528" i="139"/>
  <c r="Q526" i="139"/>
  <c r="Q521" i="139"/>
  <c r="Q523" i="139"/>
  <c r="I17" i="138"/>
  <c r="G17" i="138"/>
  <c r="G21" i="2" s="1"/>
  <c r="J531" i="139"/>
  <c r="Q519" i="139"/>
  <c r="Q522" i="139"/>
  <c r="Q520" i="139"/>
  <c r="P531" i="139"/>
  <c r="I56" i="138"/>
  <c r="Q525" i="139"/>
  <c r="O531" i="139"/>
  <c r="K531" i="139"/>
  <c r="M531" i="139"/>
  <c r="Q512" i="139"/>
  <c r="E26" i="138"/>
  <c r="G26" i="138" s="1"/>
  <c r="I26" i="138" s="1"/>
  <c r="I531" i="139"/>
  <c r="Q518" i="139"/>
  <c r="M531" i="122"/>
  <c r="N531" i="122"/>
  <c r="K531" i="122"/>
  <c r="L531" i="122"/>
  <c r="O531" i="122"/>
  <c r="I531" i="122"/>
  <c r="E23" i="121"/>
  <c r="G23" i="121" s="1"/>
  <c r="I23" i="121" s="1"/>
  <c r="P512" i="122"/>
  <c r="F13" i="121" s="1"/>
  <c r="H13" i="121" s="1"/>
  <c r="G22" i="121"/>
  <c r="I22" i="121" s="1"/>
  <c r="E24" i="121"/>
  <c r="G24" i="121" s="1"/>
  <c r="I24" i="121" s="1"/>
  <c r="P527" i="122"/>
  <c r="P523" i="122"/>
  <c r="J531" i="122"/>
  <c r="P524" i="122"/>
  <c r="H531" i="122"/>
  <c r="S493" i="110"/>
  <c r="D17" i="109" s="1"/>
  <c r="G17" i="109" s="1"/>
  <c r="G7" i="2" s="1"/>
  <c r="N3" i="109"/>
  <c r="H11" i="109" s="1"/>
  <c r="H14" i="109" s="1"/>
  <c r="Q500" i="110"/>
  <c r="Q509" i="110"/>
  <c r="O512" i="110"/>
  <c r="L512" i="110"/>
  <c r="Q502" i="110"/>
  <c r="J512" i="110"/>
  <c r="K512" i="110"/>
  <c r="P512" i="110"/>
  <c r="M512" i="110"/>
  <c r="Q508" i="110"/>
  <c r="N512" i="110"/>
  <c r="Q504" i="110"/>
  <c r="E25" i="109"/>
  <c r="G25" i="109" s="1"/>
  <c r="I25" i="109" s="1"/>
  <c r="G22" i="109"/>
  <c r="I22" i="109" s="1"/>
  <c r="E24" i="109"/>
  <c r="G24" i="109" s="1"/>
  <c r="I24" i="109" s="1"/>
  <c r="E23" i="109"/>
  <c r="G23" i="109" s="1"/>
  <c r="I23" i="109" s="1"/>
  <c r="Q501" i="110"/>
  <c r="Q507" i="110"/>
  <c r="Q506" i="110"/>
  <c r="Q493" i="110"/>
  <c r="E26" i="109"/>
  <c r="G26" i="109" s="1"/>
  <c r="I26" i="109" s="1"/>
  <c r="Q511" i="110"/>
  <c r="I512" i="110"/>
  <c r="H531" i="128"/>
  <c r="P529" i="128"/>
  <c r="P512" i="126"/>
  <c r="F13" i="125" s="1"/>
  <c r="H13" i="125" s="1"/>
  <c r="R512" i="126"/>
  <c r="D17" i="125" s="1"/>
  <c r="N3" i="125"/>
  <c r="H11" i="125" s="1"/>
  <c r="H531" i="126"/>
  <c r="P529" i="126"/>
  <c r="R512" i="124"/>
  <c r="D17" i="123" s="1"/>
  <c r="G17" i="123" s="1"/>
  <c r="G14" i="2" s="1"/>
  <c r="H14" i="123"/>
  <c r="C13" i="106" s="1"/>
  <c r="F13" i="115"/>
  <c r="H13" i="115" s="1"/>
  <c r="I56" i="113"/>
  <c r="F13" i="113"/>
  <c r="H13" i="113" s="1"/>
  <c r="F9" i="2"/>
  <c r="H9" i="2" s="1" a="1"/>
  <c r="H9" i="2" s="1"/>
  <c r="J9" i="2" s="1"/>
  <c r="H531" i="112"/>
  <c r="P529" i="112"/>
  <c r="F8" i="2"/>
  <c r="H8" i="2" s="1" a="1"/>
  <c r="H8" i="2" s="1"/>
  <c r="J8" i="2" s="1"/>
  <c r="R512" i="108"/>
  <c r="D17" i="107" s="1"/>
  <c r="G17" i="107" s="1"/>
  <c r="G6" i="2" s="1"/>
  <c r="H11" i="107"/>
  <c r="R512" i="4"/>
  <c r="D17" i="3" s="1"/>
  <c r="G17" i="3" s="1"/>
  <c r="G5" i="2" s="1"/>
  <c r="G22" i="3"/>
  <c r="I22" i="3" s="1"/>
  <c r="P512" i="4"/>
  <c r="F5" i="2" s="1"/>
  <c r="H5" i="2" s="1" a="1"/>
  <c r="H5" i="2" s="1"/>
  <c r="J5" i="2" s="1"/>
  <c r="L531" i="4"/>
  <c r="K531" i="4"/>
  <c r="E24" i="3"/>
  <c r="G24" i="3" s="1"/>
  <c r="I24" i="3" s="1"/>
  <c r="E25" i="3"/>
  <c r="G25" i="3" s="1"/>
  <c r="I25" i="3" s="1"/>
  <c r="M531" i="4"/>
  <c r="O531" i="4"/>
  <c r="P523" i="4"/>
  <c r="P527" i="4"/>
  <c r="N531" i="4"/>
  <c r="P519" i="4"/>
  <c r="H531" i="4"/>
  <c r="I531" i="4"/>
  <c r="J531" i="4"/>
  <c r="P528" i="4"/>
  <c r="P525" i="4"/>
  <c r="F23" i="2"/>
  <c r="H23" i="2" s="1" a="1"/>
  <c r="H23" i="2" s="1"/>
  <c r="J23" i="2" s="1"/>
  <c r="F13" i="142"/>
  <c r="H13" i="142" s="1"/>
  <c r="I38" i="142"/>
  <c r="N3" i="134"/>
  <c r="H11" i="134" s="1"/>
  <c r="Q501" i="135"/>
  <c r="D17" i="134" s="1"/>
  <c r="I38" i="159"/>
  <c r="F13" i="159"/>
  <c r="H13" i="159" s="1"/>
  <c r="F30" i="2"/>
  <c r="H30" i="2" s="1" a="1"/>
  <c r="H30" i="2" s="1"/>
  <c r="J30" i="2" s="1"/>
  <c r="E25" i="155"/>
  <c r="G25" i="155" s="1"/>
  <c r="I25" i="155" s="1"/>
  <c r="E24" i="155"/>
  <c r="G24" i="155" s="1"/>
  <c r="I24" i="155" s="1"/>
  <c r="E23" i="155"/>
  <c r="G23" i="155" s="1"/>
  <c r="I23" i="155" s="1"/>
  <c r="F28" i="2"/>
  <c r="H28" i="2" s="1" a="1"/>
  <c r="H28" i="2" s="1"/>
  <c r="J28" i="2" s="1"/>
  <c r="F13" i="179"/>
  <c r="H13" i="179" s="1"/>
  <c r="F13" i="155"/>
  <c r="H13" i="155" s="1"/>
  <c r="I38" i="179"/>
  <c r="E29" i="106" l="1"/>
  <c r="G31" i="106"/>
  <c r="I38" i="113"/>
  <c r="E8" i="106" s="1"/>
  <c r="I17" i="167"/>
  <c r="E23" i="107"/>
  <c r="G23" i="107" s="1"/>
  <c r="I23" i="107" s="1"/>
  <c r="E24" i="107"/>
  <c r="G24" i="107" s="1"/>
  <c r="I24" i="107" s="1"/>
  <c r="E25" i="107"/>
  <c r="G25" i="107" s="1"/>
  <c r="I25" i="107" s="1"/>
  <c r="G22" i="107"/>
  <c r="I22" i="107" s="1"/>
  <c r="I38" i="107" s="1"/>
  <c r="E5" i="106" s="1"/>
  <c r="I56" i="144"/>
  <c r="I56" i="117"/>
  <c r="I56" i="111"/>
  <c r="I56" i="159"/>
  <c r="I56" i="3"/>
  <c r="H14" i="121"/>
  <c r="C12" i="106" s="1"/>
  <c r="I56" i="173"/>
  <c r="H14" i="127"/>
  <c r="C15" i="106" s="1"/>
  <c r="D15" i="106" s="1"/>
  <c r="H14" i="115"/>
  <c r="C9" i="106" s="1"/>
  <c r="D9" i="106" s="1"/>
  <c r="I56" i="175"/>
  <c r="H14" i="175"/>
  <c r="I54" i="175" s="1"/>
  <c r="I56" i="193"/>
  <c r="H14" i="193"/>
  <c r="I54" i="193" s="1"/>
  <c r="I56" i="191"/>
  <c r="I56" i="211"/>
  <c r="H14" i="211"/>
  <c r="I54" i="211" s="1"/>
  <c r="H14" i="183"/>
  <c r="I54" i="183" s="1"/>
  <c r="I56" i="183"/>
  <c r="I56" i="181"/>
  <c r="H14" i="181"/>
  <c r="I54" i="181" s="1"/>
  <c r="I56" i="171"/>
  <c r="H14" i="171"/>
  <c r="I54" i="171" s="1"/>
  <c r="H14" i="215"/>
  <c r="I54" i="215" s="1"/>
  <c r="I56" i="215"/>
  <c r="I56" i="177"/>
  <c r="H14" i="177"/>
  <c r="I54" i="177" s="1"/>
  <c r="H14" i="140"/>
  <c r="C21" i="106" s="1"/>
  <c r="D21" i="106" s="1"/>
  <c r="I56" i="140"/>
  <c r="H14" i="195"/>
  <c r="I54" i="195" s="1"/>
  <c r="I56" i="195"/>
  <c r="H14" i="187"/>
  <c r="I54" i="187" s="1"/>
  <c r="I56" i="187"/>
  <c r="I56" i="214"/>
  <c r="H14" i="214"/>
  <c r="I54" i="214" s="1"/>
  <c r="H14" i="197"/>
  <c r="I54" i="197" s="1"/>
  <c r="I56" i="197"/>
  <c r="H14" i="199"/>
  <c r="I54" i="199" s="1"/>
  <c r="I56" i="199"/>
  <c r="I56" i="201"/>
  <c r="H14" i="201"/>
  <c r="I54" i="201" s="1"/>
  <c r="H14" i="205"/>
  <c r="I54" i="205" s="1"/>
  <c r="I56" i="205"/>
  <c r="H14" i="203"/>
  <c r="I54" i="203" s="1"/>
  <c r="I56" i="203"/>
  <c r="I56" i="169"/>
  <c r="H14" i="169"/>
  <c r="I54" i="169" s="1"/>
  <c r="H14" i="167"/>
  <c r="I54" i="167" s="1"/>
  <c r="I56" i="167"/>
  <c r="H14" i="185"/>
  <c r="I54" i="185" s="1"/>
  <c r="I56" i="185"/>
  <c r="H14" i="189"/>
  <c r="I54" i="189" s="1"/>
  <c r="I56" i="189"/>
  <c r="F17" i="2"/>
  <c r="H17" i="2" s="1" a="1"/>
  <c r="H17" i="2" s="1"/>
  <c r="J17" i="2" s="1"/>
  <c r="I38" i="152"/>
  <c r="E16" i="106" s="1"/>
  <c r="P531" i="129"/>
  <c r="I38" i="127"/>
  <c r="E15" i="106" s="1"/>
  <c r="F13" i="127"/>
  <c r="H13" i="127" s="1"/>
  <c r="P531" i="128"/>
  <c r="F15" i="2"/>
  <c r="H15" i="2" s="1" a="1"/>
  <c r="H15" i="2" s="1"/>
  <c r="J15" i="2" s="1"/>
  <c r="I38" i="125"/>
  <c r="E14" i="106" s="1"/>
  <c r="F14" i="2"/>
  <c r="H14" i="2" s="1" a="1"/>
  <c r="H14" i="2" s="1"/>
  <c r="J14" i="2" s="1"/>
  <c r="I38" i="123"/>
  <c r="E13" i="106" s="1"/>
  <c r="G13" i="106" s="1"/>
  <c r="F6" i="2"/>
  <c r="H6" i="2" s="1" a="1"/>
  <c r="H6" i="2" s="1"/>
  <c r="J6" i="2" s="1"/>
  <c r="H14" i="163"/>
  <c r="C30" i="106" s="1"/>
  <c r="D30" i="106" s="1"/>
  <c r="I56" i="163"/>
  <c r="I17" i="163"/>
  <c r="I17" i="142"/>
  <c r="I38" i="163"/>
  <c r="E30" i="106" s="1"/>
  <c r="P531" i="164"/>
  <c r="G17" i="157"/>
  <c r="G29" i="2" s="1"/>
  <c r="I17" i="113"/>
  <c r="P531" i="160"/>
  <c r="G17" i="159"/>
  <c r="G30" i="2" s="1"/>
  <c r="I17" i="159"/>
  <c r="P531" i="156"/>
  <c r="P531" i="141"/>
  <c r="G17" i="152"/>
  <c r="G17" i="2" s="1"/>
  <c r="I17" i="152"/>
  <c r="I56" i="152"/>
  <c r="H14" i="152"/>
  <c r="C16" i="106" s="1"/>
  <c r="D16" i="106" s="1"/>
  <c r="G17" i="127"/>
  <c r="G16" i="2" s="1"/>
  <c r="I17" i="127"/>
  <c r="P531" i="126"/>
  <c r="P531" i="124"/>
  <c r="P531" i="118"/>
  <c r="I38" i="115"/>
  <c r="E9" i="106" s="1"/>
  <c r="P530" i="116"/>
  <c r="P531" i="114"/>
  <c r="I17" i="3"/>
  <c r="I38" i="132"/>
  <c r="E18" i="106" s="1"/>
  <c r="F19" i="2"/>
  <c r="H19" i="2" s="1" a="1"/>
  <c r="H19" i="2" s="1"/>
  <c r="J19" i="2" s="1"/>
  <c r="P530" i="133"/>
  <c r="H14" i="132"/>
  <c r="C18" i="106" s="1"/>
  <c r="D18" i="106" s="1"/>
  <c r="I56" i="132"/>
  <c r="G17" i="132"/>
  <c r="G19" i="2" s="1"/>
  <c r="I17" i="132"/>
  <c r="G17" i="117"/>
  <c r="G11" i="2" s="1"/>
  <c r="I38" i="117"/>
  <c r="G17" i="115"/>
  <c r="G10" i="2" s="1"/>
  <c r="I17" i="115"/>
  <c r="H14" i="146"/>
  <c r="I56" i="146"/>
  <c r="P532" i="147"/>
  <c r="I38" i="146"/>
  <c r="E24" i="106" s="1"/>
  <c r="I17" i="146"/>
  <c r="G17" i="146"/>
  <c r="G25" i="2" s="1"/>
  <c r="F25" i="2"/>
  <c r="H25" i="2" s="1" a="1"/>
  <c r="H25" i="2" s="1"/>
  <c r="J25" i="2" s="1"/>
  <c r="F13" i="146"/>
  <c r="H13" i="146" s="1"/>
  <c r="I17" i="121"/>
  <c r="Q528" i="158"/>
  <c r="P531" i="143"/>
  <c r="I56" i="155"/>
  <c r="H14" i="155"/>
  <c r="C27" i="106" s="1"/>
  <c r="D27" i="106" s="1"/>
  <c r="D17" i="179"/>
  <c r="D17" i="155"/>
  <c r="I56" i="179"/>
  <c r="H14" i="179"/>
  <c r="I54" i="179" s="1"/>
  <c r="P531" i="108"/>
  <c r="P531" i="112"/>
  <c r="G17" i="111"/>
  <c r="G8" i="2" s="1"/>
  <c r="I17" i="111"/>
  <c r="G17" i="119"/>
  <c r="G12" i="2" s="1"/>
  <c r="I17" i="119"/>
  <c r="H14" i="119"/>
  <c r="C11" i="106" s="1"/>
  <c r="D11" i="106" s="1"/>
  <c r="I56" i="119"/>
  <c r="P531" i="120"/>
  <c r="O531" i="131"/>
  <c r="I38" i="130"/>
  <c r="I54" i="130" s="1"/>
  <c r="F13" i="130"/>
  <c r="H13" i="130" s="1"/>
  <c r="G17" i="130"/>
  <c r="G18" i="2" s="1"/>
  <c r="I17" i="130"/>
  <c r="I17" i="144"/>
  <c r="I38" i="134"/>
  <c r="E19" i="106" s="1"/>
  <c r="F20" i="2"/>
  <c r="H20" i="2" s="1" a="1"/>
  <c r="H20" i="2" s="1"/>
  <c r="J20" i="2" s="1"/>
  <c r="O520" i="135"/>
  <c r="C28" i="106"/>
  <c r="F13" i="157"/>
  <c r="H13" i="157" s="1"/>
  <c r="F29" i="2"/>
  <c r="H29" i="2" s="1" a="1"/>
  <c r="H29" i="2" s="1"/>
  <c r="J29" i="2" s="1"/>
  <c r="I38" i="157"/>
  <c r="E28" i="106" s="1"/>
  <c r="I38" i="153"/>
  <c r="E26" i="106" s="1"/>
  <c r="F13" i="153"/>
  <c r="H13" i="153" s="1"/>
  <c r="F27" i="2"/>
  <c r="H27" i="2" s="1" a="1"/>
  <c r="H27" i="2" s="1"/>
  <c r="J27" i="2" s="1"/>
  <c r="G17" i="153"/>
  <c r="G27" i="2" s="1"/>
  <c r="I17" i="153"/>
  <c r="Q531" i="154"/>
  <c r="H14" i="153"/>
  <c r="I56" i="153"/>
  <c r="I38" i="148"/>
  <c r="E25" i="106" s="1"/>
  <c r="Q531" i="149"/>
  <c r="F26" i="2"/>
  <c r="H26" i="2" s="1" a="1"/>
  <c r="H26" i="2" s="1"/>
  <c r="J26" i="2" s="1"/>
  <c r="F13" i="148"/>
  <c r="H13" i="148" s="1"/>
  <c r="C25" i="106"/>
  <c r="I38" i="144"/>
  <c r="E23" i="106" s="1"/>
  <c r="F24" i="2"/>
  <c r="H24" i="2" s="1" a="1"/>
  <c r="H24" i="2" s="1"/>
  <c r="J24" i="2" s="1"/>
  <c r="F13" i="144"/>
  <c r="H13" i="144" s="1"/>
  <c r="Q529" i="145"/>
  <c r="C23" i="106"/>
  <c r="I38" i="138"/>
  <c r="E20" i="106" s="1"/>
  <c r="C20" i="106"/>
  <c r="Q531" i="139"/>
  <c r="F13" i="138"/>
  <c r="H13" i="138" s="1"/>
  <c r="F21" i="2"/>
  <c r="H21" i="2" s="1" a="1"/>
  <c r="H21" i="2" s="1"/>
  <c r="J21" i="2" s="1"/>
  <c r="P531" i="122"/>
  <c r="I38" i="121"/>
  <c r="E12" i="106" s="1"/>
  <c r="F13" i="2"/>
  <c r="H13" i="2" s="1" a="1"/>
  <c r="H13" i="2" s="1"/>
  <c r="J13" i="2" s="1"/>
  <c r="I56" i="109"/>
  <c r="I17" i="109"/>
  <c r="Q512" i="110"/>
  <c r="C6" i="106"/>
  <c r="F7" i="2"/>
  <c r="H7" i="2" s="1" a="1"/>
  <c r="H7" i="2" s="1"/>
  <c r="J7" i="2" s="1"/>
  <c r="F13" i="109"/>
  <c r="H13" i="109" s="1"/>
  <c r="I38" i="109"/>
  <c r="E6" i="106" s="1"/>
  <c r="I56" i="125"/>
  <c r="H14" i="125"/>
  <c r="C14" i="106" s="1"/>
  <c r="D14" i="106" s="1"/>
  <c r="G17" i="125"/>
  <c r="G15" i="2" s="1"/>
  <c r="I17" i="125"/>
  <c r="I17" i="123"/>
  <c r="D13" i="106"/>
  <c r="I54" i="113"/>
  <c r="G8" i="106"/>
  <c r="D8" i="106"/>
  <c r="E7" i="106"/>
  <c r="G7" i="106" s="1"/>
  <c r="I54" i="111"/>
  <c r="I17" i="107"/>
  <c r="I56" i="107"/>
  <c r="H14" i="107"/>
  <c r="C5" i="106" s="1"/>
  <c r="D5" i="106" s="1"/>
  <c r="I38" i="3"/>
  <c r="E4" i="106" s="1"/>
  <c r="G4" i="106" s="1"/>
  <c r="G51" i="106" s="1"/>
  <c r="F13" i="3"/>
  <c r="H13" i="3" s="1"/>
  <c r="P531" i="4"/>
  <c r="C51" i="106"/>
  <c r="D4" i="106"/>
  <c r="D51" i="106" s="1"/>
  <c r="E22" i="106"/>
  <c r="G22" i="106" s="1"/>
  <c r="I54" i="142"/>
  <c r="H14" i="134"/>
  <c r="C19" i="106" s="1"/>
  <c r="I56" i="134"/>
  <c r="G17" i="134"/>
  <c r="G20" i="2" s="1"/>
  <c r="I17" i="134"/>
  <c r="I54" i="159"/>
  <c r="D29" i="106"/>
  <c r="G29" i="106"/>
  <c r="I38" i="155"/>
  <c r="G21" i="106" l="1"/>
  <c r="G15" i="106"/>
  <c r="G9" i="106"/>
  <c r="I54" i="140"/>
  <c r="I54" i="127"/>
  <c r="I54" i="123"/>
  <c r="G30" i="106"/>
  <c r="I54" i="163"/>
  <c r="I54" i="155"/>
  <c r="G16" i="106"/>
  <c r="I54" i="152"/>
  <c r="I54" i="115"/>
  <c r="G18" i="106"/>
  <c r="I54" i="132"/>
  <c r="E10" i="106"/>
  <c r="G10" i="106" s="1"/>
  <c r="I54" i="117"/>
  <c r="C24" i="106"/>
  <c r="I54" i="146"/>
  <c r="I17" i="155"/>
  <c r="G17" i="155"/>
  <c r="G28" i="2" s="1"/>
  <c r="G17" i="179"/>
  <c r="I17" i="179"/>
  <c r="E17" i="106"/>
  <c r="G17" i="106" s="1"/>
  <c r="G19" i="106"/>
  <c r="I54" i="157"/>
  <c r="G28" i="106"/>
  <c r="D28" i="106"/>
  <c r="C26" i="106"/>
  <c r="I54" i="153"/>
  <c r="I54" i="148"/>
  <c r="D25" i="106"/>
  <c r="G25" i="106"/>
  <c r="I54" i="144"/>
  <c r="G23" i="106"/>
  <c r="D23" i="106"/>
  <c r="I54" i="138"/>
  <c r="G20" i="106"/>
  <c r="D20" i="106"/>
  <c r="I54" i="121"/>
  <c r="G12" i="106"/>
  <c r="D12" i="106"/>
  <c r="I54" i="109"/>
  <c r="G6" i="106"/>
  <c r="D6" i="106"/>
  <c r="G14" i="106"/>
  <c r="I54" i="125"/>
  <c r="I54" i="107"/>
  <c r="G5" i="106"/>
  <c r="I54" i="3"/>
  <c r="D19" i="106"/>
  <c r="I54" i="134"/>
  <c r="E27" i="106"/>
  <c r="G24" i="106" l="1"/>
  <c r="D24" i="106"/>
  <c r="D26" i="106"/>
  <c r="G26" i="106"/>
  <c r="G27" i="106"/>
  <c r="H512" i="120" l="1"/>
  <c r="E26" i="119" s="1"/>
  <c r="G26" i="119" s="1"/>
  <c r="I26" i="119" s="1"/>
  <c r="I38" i="119" s="1"/>
  <c r="P512" i="120"/>
  <c r="F12" i="2" s="1"/>
  <c r="H12" i="2" s="1" a="1"/>
  <c r="H12" i="2" s="1"/>
  <c r="J12" i="2" s="1"/>
  <c r="P503" i="120"/>
  <c r="F13" i="119" l="1"/>
  <c r="H13" i="119" s="1"/>
  <c r="I54" i="119"/>
  <c r="E11" i="106"/>
  <c r="E51" i="106" l="1"/>
  <c r="G11" i="10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<sst xmlns="http://schemas.openxmlformats.org/spreadsheetml/2006/main" count="10117" uniqueCount="733">
  <si>
    <t>Naam opdrachtgever</t>
  </si>
  <si>
    <t>Vestigingsplaats opdrachtgever</t>
  </si>
  <si>
    <t>KVK-numer</t>
  </si>
  <si>
    <t>Functie</t>
  </si>
  <si>
    <t>KVK-nummer</t>
  </si>
  <si>
    <t>Contractpersoon offerte</t>
  </si>
  <si>
    <t>Mobiel nummer contactpersoon offerte</t>
  </si>
  <si>
    <t>E-mail adres contactpersoon offerte</t>
  </si>
  <si>
    <t>bestek</t>
  </si>
  <si>
    <t>ingangsdatum</t>
  </si>
  <si>
    <t>soort inspectie</t>
  </si>
  <si>
    <t>inv</t>
  </si>
  <si>
    <t>naam object</t>
  </si>
  <si>
    <t>adres</t>
  </si>
  <si>
    <t>plaats</t>
  </si>
  <si>
    <t>totaal m2 schoonmaak per dag</t>
  </si>
  <si>
    <t>inspectieprijs</t>
  </si>
  <si>
    <t>aantal inspecties</t>
  </si>
  <si>
    <t>inspectie betaald door</t>
  </si>
  <si>
    <t>Totale loonkosten</t>
  </si>
  <si>
    <t>Direct toezicht</t>
  </si>
  <si>
    <t>Diversen, indien van toepassing omschrijving</t>
  </si>
  <si>
    <t>Totaal directe kosten</t>
  </si>
  <si>
    <t>Indirect toezicht</t>
  </si>
  <si>
    <t>Overhead</t>
  </si>
  <si>
    <t>Risco en Winst</t>
  </si>
  <si>
    <t>Totaal indirecte kosten</t>
  </si>
  <si>
    <t>Totaal tarief</t>
  </si>
  <si>
    <t>Offerte tarief</t>
  </si>
  <si>
    <t>Regie tarief divers</t>
  </si>
  <si>
    <t>Specialistisch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</si>
  <si>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</si>
  <si>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</si>
  <si>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</si>
  <si>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</si>
  <si>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</si>
  <si>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</si>
  <si>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</si>
  <si>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</si>
  <si>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</si>
  <si>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</si>
  <si>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</si>
  <si>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</si>
  <si>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prijs per</t>
  </si>
  <si>
    <t>A</t>
  </si>
  <si>
    <t>E</t>
  </si>
  <si>
    <t>K</t>
  </si>
  <si>
    <t>B</t>
  </si>
  <si>
    <t>C</t>
  </si>
  <si>
    <t>D</t>
  </si>
  <si>
    <t>F</t>
  </si>
  <si>
    <t>H</t>
  </si>
  <si>
    <t>I</t>
  </si>
  <si>
    <t>J</t>
  </si>
  <si>
    <t>m2</t>
  </si>
  <si>
    <t>Tapijtreinigen</t>
  </si>
  <si>
    <t>Reinigen inloopzones</t>
  </si>
  <si>
    <t>Hout</t>
  </si>
  <si>
    <t>Linoleum</t>
  </si>
  <si>
    <t>PVC</t>
  </si>
  <si>
    <t>Tapijt</t>
  </si>
  <si>
    <t>Categorie</t>
  </si>
  <si>
    <t>Ruimte</t>
  </si>
  <si>
    <t>tarief</t>
  </si>
  <si>
    <t>vanaf €500,-</t>
  </si>
  <si>
    <t>&lt;750</t>
  </si>
  <si>
    <t>750 -1.000</t>
  </si>
  <si>
    <t>1.000 - 1.500</t>
  </si>
  <si>
    <t>1.500 - 2.000</t>
  </si>
  <si>
    <t>2.000 - 3.000</t>
  </si>
  <si>
    <t>3.000 - 5.000</t>
  </si>
  <si>
    <t>5.000 - 10.000</t>
  </si>
  <si>
    <t>Object:</t>
  </si>
  <si>
    <t>Straat:</t>
  </si>
  <si>
    <t>Plaats:</t>
  </si>
  <si>
    <t>Uitvoeringsbepaling:</t>
  </si>
  <si>
    <t>Inventarisatie:</t>
  </si>
  <si>
    <t>Aantal dagen schoonmaak per jaar:</t>
  </si>
  <si>
    <t>Regulier schoonmaakonderhoud</t>
  </si>
  <si>
    <t>Totaal</t>
  </si>
  <si>
    <t>prijs per m2</t>
  </si>
  <si>
    <t>beurt prijs</t>
  </si>
  <si>
    <t>beurten per jaar</t>
  </si>
  <si>
    <t>Extra werkzaamheden</t>
  </si>
  <si>
    <t>aantal</t>
  </si>
  <si>
    <t>prijs per eenheid</t>
  </si>
  <si>
    <t>prijs per jaar</t>
  </si>
  <si>
    <t>Totaalprijs per jaar</t>
  </si>
  <si>
    <t>Adres, plaats:</t>
  </si>
  <si>
    <t>nr</t>
  </si>
  <si>
    <t>ED</t>
  </si>
  <si>
    <t>Cat.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</si>
  <si>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</si>
  <si>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</si>
  <si>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</si>
  <si>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</si>
  <si>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</si>
  <si>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</si>
  <si>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</si>
  <si>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&gt; 10.000</t>
  </si>
  <si>
    <t>bwdl</t>
  </si>
  <si>
    <t>Vloerafw. X</t>
  </si>
  <si>
    <t>freq</t>
  </si>
  <si>
    <t>Boeidelen</t>
  </si>
  <si>
    <t>Periodiek schoonmaakonderhoud 4x per jaar</t>
  </si>
  <si>
    <t>Periodieke werkzaamheden</t>
  </si>
  <si>
    <t>Dieptereiniging (extra)</t>
  </si>
  <si>
    <t>Recoaten</t>
  </si>
  <si>
    <t>Topstrippen en topcoaten</t>
  </si>
  <si>
    <t>Volsprayen</t>
  </si>
  <si>
    <t>PU coating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</si>
  <si>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</si>
  <si>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</si>
  <si>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</si>
  <si>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</si>
  <si>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Gevelbeplating</t>
  </si>
  <si>
    <t>op afroep</t>
  </si>
  <si>
    <t>Prestatie</t>
  </si>
  <si>
    <t>M2 uit te besteden per jaar</t>
  </si>
  <si>
    <t>M2 uit te besteden per dag</t>
  </si>
  <si>
    <t>Gem. prestatie</t>
  </si>
  <si>
    <t>Gemiddelde productie per m2</t>
  </si>
  <si>
    <t>Frequentie</t>
  </si>
  <si>
    <t>Regietarief specialistische werkzaamheden</t>
  </si>
  <si>
    <t>Categorie:</t>
  </si>
  <si>
    <t>Totale vloeroppervlakte</t>
  </si>
  <si>
    <t>Totale glasbewassing</t>
  </si>
  <si>
    <t>Categorie X (niet in onderhoud)</t>
  </si>
  <si>
    <t>Totaal uitbesteden:</t>
  </si>
  <si>
    <t>Tot/jr</t>
  </si>
  <si>
    <t>Eigen dienst:</t>
  </si>
  <si>
    <t>Totaal eigen dienst:</t>
  </si>
  <si>
    <t>Locatie</t>
  </si>
  <si>
    <t>kosten VSR per jaar</t>
  </si>
  <si>
    <t>totaal aantal m2</t>
  </si>
  <si>
    <t>Uren per jaar</t>
  </si>
  <si>
    <t>Maandfactuur (werkzaamheden met een frequentie tot 1x per maand)</t>
  </si>
  <si>
    <t>G</t>
  </si>
  <si>
    <t>Tot m2</t>
  </si>
  <si>
    <t>Vloeronderhoud</t>
  </si>
  <si>
    <t>Glasbewassing</t>
  </si>
  <si>
    <t>Steen</t>
  </si>
  <si>
    <t>Pulastic</t>
  </si>
  <si>
    <t>Bijzonderheden</t>
  </si>
  <si>
    <t>gebruiker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</si>
  <si>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</si>
  <si>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</si>
  <si>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</si>
  <si>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</si>
  <si>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</si>
  <si>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</si>
  <si>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</si>
  <si>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</si>
  <si>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</si>
  <si>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</si>
  <si>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A = Algm. Ruimten</t>
  </si>
  <si>
    <t>B = Gebruiker 1</t>
  </si>
  <si>
    <t>C = Gebruiker 2</t>
  </si>
  <si>
    <t>D = Gebruiker 3</t>
  </si>
  <si>
    <t>E =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</si>
  <si>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</si>
  <si>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</si>
  <si>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</si>
  <si>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</si>
  <si>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</si>
  <si>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</si>
  <si>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</si>
  <si>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</si>
  <si>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</si>
  <si>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</si>
  <si>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</si>
  <si>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</si>
  <si>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</si>
  <si>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</si>
  <si>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</si>
  <si>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</si>
  <si>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</si>
  <si>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</si>
  <si>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</si>
  <si>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</si>
  <si>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</si>
  <si>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NEN2075</t>
  </si>
  <si>
    <t>Opdrachtgever</t>
  </si>
  <si>
    <t>Reguliere en periodieke werkzaamheden  schoonmaak</t>
  </si>
  <si>
    <t>Reguliere en periodieke werkzaamheden per maand</t>
  </si>
  <si>
    <t>Periodieke werkzaamheden (vloeronderhoud en glasbewassing)</t>
  </si>
  <si>
    <t>Totaal prijs</t>
  </si>
  <si>
    <t xml:space="preserve">Periodiek schoonmaakonderhoud </t>
  </si>
  <si>
    <t>NOTITIERUIMTE INSCHRIJVERS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</si>
  <si>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 je in de groene cellen een bedrag (€) in te vullen. Voor de overige groene cellen dien je een percentage (%) in te vullen.</t>
    </r>
  </si>
  <si>
    <t>Wijzigingenblad</t>
  </si>
  <si>
    <t>Nr.</t>
  </si>
  <si>
    <t>Uitvoerings- bepaling</t>
  </si>
  <si>
    <t>Ingangsdatum</t>
  </si>
  <si>
    <t>Eventuele einddatum</t>
  </si>
  <si>
    <t>Object</t>
  </si>
  <si>
    <t>Wijziging</t>
  </si>
  <si>
    <t>behandelaar</t>
  </si>
  <si>
    <t>Oud jaarbedrag</t>
  </si>
  <si>
    <t>Nieuw jaarbedrag</t>
  </si>
  <si>
    <t>Verschil</t>
  </si>
  <si>
    <t>Registratie afgekeurde facturen</t>
  </si>
  <si>
    <t>Factuurnummer</t>
  </si>
  <si>
    <t>Datum afkeur</t>
  </si>
  <si>
    <t>Controleur</t>
  </si>
  <si>
    <t>Reden afkeur</t>
  </si>
  <si>
    <t>Oud factuurbedrag</t>
  </si>
  <si>
    <t>Nieuw factuurbedrag</t>
  </si>
  <si>
    <t>Oplossing</t>
  </si>
  <si>
    <t>Eventueel vervangend factuurnummer</t>
  </si>
  <si>
    <t>Opmerking</t>
  </si>
  <si>
    <t>Middelen, machines, werkkleding en materialen</t>
  </si>
  <si>
    <t xml:space="preserve">OBS de Oudvaart </t>
  </si>
  <si>
    <t>Loëngasterlaan 3</t>
  </si>
  <si>
    <t>Sneek</t>
  </si>
  <si>
    <t xml:space="preserve">Hugo de Grootstraat 2 </t>
  </si>
  <si>
    <t xml:space="preserve">Keizersmantel 1 </t>
  </si>
  <si>
    <t>Master Sneek</t>
  </si>
  <si>
    <t>Jancko Douwamastraat 31</t>
  </si>
  <si>
    <t>SBO WetterWille</t>
  </si>
  <si>
    <t>Simmerdyk 3</t>
  </si>
  <si>
    <t>Sinne</t>
  </si>
  <si>
    <t>Simmerdyk 5</t>
  </si>
  <si>
    <t xml:space="preserve">Servicebureau </t>
  </si>
  <si>
    <t>Brédyk 4</t>
  </si>
  <si>
    <t xml:space="preserve">Epemaskoalle </t>
  </si>
  <si>
    <t>Dominee H.W.C.A. Visserleane 11</t>
  </si>
  <si>
    <t>Ysbrechtum</t>
  </si>
  <si>
    <t xml:space="preserve">OBS 't Raerderhiem </t>
  </si>
  <si>
    <t>Sélânswei 2</t>
  </si>
  <si>
    <t>Raerd</t>
  </si>
  <si>
    <t>OBS 't Wad</t>
  </si>
  <si>
    <t>Midlumerlaan 13</t>
  </si>
  <si>
    <t>Harlingen</t>
  </si>
  <si>
    <t xml:space="preserve">OBS Noorderlicht </t>
  </si>
  <si>
    <t>F. Domela Nieuwenhuisstraat 81</t>
  </si>
  <si>
    <t>OBS Middelstein</t>
  </si>
  <si>
    <t>Fonteinstraat 1</t>
  </si>
  <si>
    <t>Midlum</t>
  </si>
  <si>
    <t xml:space="preserve">De Blinker </t>
  </si>
  <si>
    <t>De Blink 5</t>
  </si>
  <si>
    <t>Bolsward</t>
  </si>
  <si>
    <t>De Gielguorde</t>
  </si>
  <si>
    <t>Master Jansenstrjitte 10</t>
  </si>
  <si>
    <t>Mantgum</t>
  </si>
  <si>
    <t xml:space="preserve">De Kogge </t>
  </si>
  <si>
    <t>De Dassenboarch 23a</t>
  </si>
  <si>
    <t>IJlst</t>
  </si>
  <si>
    <t xml:space="preserve">De Meerpaal (MFA Lemstervaart) </t>
  </si>
  <si>
    <t>Schokker 4A</t>
  </si>
  <si>
    <t>Lemmer</t>
  </si>
  <si>
    <t>De Romte</t>
  </si>
  <si>
    <t>Itingewei 2</t>
  </si>
  <si>
    <t>Itens</t>
  </si>
  <si>
    <t xml:space="preserve">De Greidefûgel </t>
  </si>
  <si>
    <t>Oan'e Kamp 6</t>
  </si>
  <si>
    <t>Baard</t>
  </si>
  <si>
    <t xml:space="preserve">Tweespan </t>
  </si>
  <si>
    <t>Betelgeuze 4</t>
  </si>
  <si>
    <t xml:space="preserve">De Utskoat </t>
  </si>
  <si>
    <t>De Tsjasker 4</t>
  </si>
  <si>
    <t>Witmarsum</t>
  </si>
  <si>
    <t>De Pôlle 2</t>
  </si>
  <si>
    <t>Boazum</t>
  </si>
  <si>
    <t xml:space="preserve">Dûbelspan (bûtensprong) </t>
  </si>
  <si>
    <t xml:space="preserve">De Populier </t>
  </si>
  <si>
    <t>Lieuwkemastraat 67</t>
  </si>
  <si>
    <t>Makkum</t>
  </si>
  <si>
    <t xml:space="preserve">It Pertoer </t>
  </si>
  <si>
    <t>Bumaleane 1</t>
  </si>
  <si>
    <t>Weidum</t>
  </si>
  <si>
    <t xml:space="preserve">Twa Yn Ien </t>
  </si>
  <si>
    <t>De Roede 49</t>
  </si>
  <si>
    <t>Echtenerbrug</t>
  </si>
  <si>
    <t xml:space="preserve">De Skulpe </t>
  </si>
  <si>
    <t>Kreilerstraat 20</t>
  </si>
  <si>
    <t>Hindeloopen</t>
  </si>
  <si>
    <t xml:space="preserve">De Reinbôge </t>
  </si>
  <si>
    <t>Broekenweg 14</t>
  </si>
  <si>
    <t>Bantega</t>
  </si>
  <si>
    <t>De Meiboom</t>
  </si>
  <si>
    <t>Himmelumerdyk 2a</t>
  </si>
  <si>
    <t>Warns</t>
  </si>
  <si>
    <t>0.01</t>
  </si>
  <si>
    <t>Entree</t>
  </si>
  <si>
    <t>IB ruimte</t>
  </si>
  <si>
    <t>0.06</t>
  </si>
  <si>
    <t>Miva</t>
  </si>
  <si>
    <t>0.14</t>
  </si>
  <si>
    <t>Toiletgroep</t>
  </si>
  <si>
    <t>0.04</t>
  </si>
  <si>
    <t>Gemeenschappelijke ruimte</t>
  </si>
  <si>
    <t>0.25</t>
  </si>
  <si>
    <t>Lokaal</t>
  </si>
  <si>
    <t>0.26</t>
  </si>
  <si>
    <t>0.03</t>
  </si>
  <si>
    <t>Hal</t>
  </si>
  <si>
    <t>0.15</t>
  </si>
  <si>
    <t>Berging</t>
  </si>
  <si>
    <t>0.17</t>
  </si>
  <si>
    <t>CV ruimte</t>
  </si>
  <si>
    <t>0.18</t>
  </si>
  <si>
    <t>Directie</t>
  </si>
  <si>
    <t>0.19</t>
  </si>
  <si>
    <t>0.22</t>
  </si>
  <si>
    <t>0.20</t>
  </si>
  <si>
    <t>0.21</t>
  </si>
  <si>
    <t>0.30</t>
  </si>
  <si>
    <t>0.24</t>
  </si>
  <si>
    <t>0.27</t>
  </si>
  <si>
    <t>0.29</t>
  </si>
  <si>
    <t>0.31</t>
  </si>
  <si>
    <t>Speellokaal</t>
  </si>
  <si>
    <t>0.32</t>
  </si>
  <si>
    <t>0.23</t>
  </si>
  <si>
    <t>0.12</t>
  </si>
  <si>
    <t>0.02</t>
  </si>
  <si>
    <t>0.13</t>
  </si>
  <si>
    <t>0.11</t>
  </si>
  <si>
    <t>Werkkast</t>
  </si>
  <si>
    <t>0.10</t>
  </si>
  <si>
    <t>0.07</t>
  </si>
  <si>
    <t>0.09</t>
  </si>
  <si>
    <t xml:space="preserve">Toilet </t>
  </si>
  <si>
    <t>0.08</t>
  </si>
  <si>
    <t>Keuken</t>
  </si>
  <si>
    <t>0.05</t>
  </si>
  <si>
    <t>Personeel</t>
  </si>
  <si>
    <t>BG</t>
  </si>
  <si>
    <t>X</t>
  </si>
  <si>
    <t>Kantoor Personeel</t>
  </si>
  <si>
    <t>Kantoor Directie</t>
  </si>
  <si>
    <t>0.16</t>
  </si>
  <si>
    <t>Personeelsruimte</t>
  </si>
  <si>
    <t>0.01a</t>
  </si>
  <si>
    <t>Hoofdentree</t>
  </si>
  <si>
    <t>Centrale hal</t>
  </si>
  <si>
    <t>1.00a</t>
  </si>
  <si>
    <t>Lift</t>
  </si>
  <si>
    <t>Groepsruimte</t>
  </si>
  <si>
    <t>Wasruimte</t>
  </si>
  <si>
    <t>Garderobe</t>
  </si>
  <si>
    <t>Multifunctionele ruimte</t>
  </si>
  <si>
    <t>Berging, multifunctionele ruimte</t>
  </si>
  <si>
    <t>Peuterspeelzaal</t>
  </si>
  <si>
    <t>Berging, repro</t>
  </si>
  <si>
    <t>0.28</t>
  </si>
  <si>
    <t>Trap</t>
  </si>
  <si>
    <t>1.08</t>
  </si>
  <si>
    <t>Gang</t>
  </si>
  <si>
    <t>1.01</t>
  </si>
  <si>
    <t>Verkeersruimte</t>
  </si>
  <si>
    <t>1.13</t>
  </si>
  <si>
    <t>1.05</t>
  </si>
  <si>
    <t>1.15</t>
  </si>
  <si>
    <t>1.02</t>
  </si>
  <si>
    <t>1.03</t>
  </si>
  <si>
    <t>Zorgruimte</t>
  </si>
  <si>
    <t>1.04</t>
  </si>
  <si>
    <t>Patchruimte</t>
  </si>
  <si>
    <t>1.06</t>
  </si>
  <si>
    <t>1.07</t>
  </si>
  <si>
    <t>1.10</t>
  </si>
  <si>
    <t>Instalatieruimte</t>
  </si>
  <si>
    <t>1.09</t>
  </si>
  <si>
    <t>1.11</t>
  </si>
  <si>
    <t>1.12</t>
  </si>
  <si>
    <t>1e</t>
  </si>
  <si>
    <t>0.60</t>
  </si>
  <si>
    <t>0.71</t>
  </si>
  <si>
    <t>0.61</t>
  </si>
  <si>
    <t>0.42</t>
  </si>
  <si>
    <t>0.71a</t>
  </si>
  <si>
    <t>Hal, garderobe</t>
  </si>
  <si>
    <t>0.41</t>
  </si>
  <si>
    <t>0.53</t>
  </si>
  <si>
    <t>0.53a</t>
  </si>
  <si>
    <t>0.64</t>
  </si>
  <si>
    <t>0.66</t>
  </si>
  <si>
    <t>0.65</t>
  </si>
  <si>
    <t>Toilet</t>
  </si>
  <si>
    <t>0.51</t>
  </si>
  <si>
    <t>0.81</t>
  </si>
  <si>
    <t>0.74</t>
  </si>
  <si>
    <t>0.72</t>
  </si>
  <si>
    <t>0.52</t>
  </si>
  <si>
    <t>0.63</t>
  </si>
  <si>
    <t>0.62</t>
  </si>
  <si>
    <t>0.70</t>
  </si>
  <si>
    <t>0.76</t>
  </si>
  <si>
    <t>0.67</t>
  </si>
  <si>
    <t>0.54</t>
  </si>
  <si>
    <t>Gymlokaal</t>
  </si>
  <si>
    <t>BSO multifunct. Ruimte</t>
  </si>
  <si>
    <t>Toilet personeel</t>
  </si>
  <si>
    <t>0.33</t>
  </si>
  <si>
    <t>Voorraad</t>
  </si>
  <si>
    <t>Teamkamer</t>
  </si>
  <si>
    <t xml:space="preserve">Berging </t>
  </si>
  <si>
    <t>Spreekkamer 2</t>
  </si>
  <si>
    <t>Spreekkamer 1</t>
  </si>
  <si>
    <t>Gang, garderobe</t>
  </si>
  <si>
    <t>I.B. ruimte</t>
  </si>
  <si>
    <t>Container berging</t>
  </si>
  <si>
    <t>0.35</t>
  </si>
  <si>
    <t>0.36</t>
  </si>
  <si>
    <t>0.37</t>
  </si>
  <si>
    <t>Tochtruimte</t>
  </si>
  <si>
    <t>0.38</t>
  </si>
  <si>
    <t>0.39</t>
  </si>
  <si>
    <t>0.40</t>
  </si>
  <si>
    <t>0.43</t>
  </si>
  <si>
    <t>0.44</t>
  </si>
  <si>
    <t>Tochtportaal</t>
  </si>
  <si>
    <t>Trappenhuis</t>
  </si>
  <si>
    <t>0.47</t>
  </si>
  <si>
    <t>0.46</t>
  </si>
  <si>
    <t xml:space="preserve">Berging  </t>
  </si>
  <si>
    <t>Repro</t>
  </si>
  <si>
    <t>0.31a</t>
  </si>
  <si>
    <t>Toestelberging</t>
  </si>
  <si>
    <t>Gietvloer</t>
  </si>
  <si>
    <t>1.00</t>
  </si>
  <si>
    <t>Overloop</t>
  </si>
  <si>
    <t>0.35a</t>
  </si>
  <si>
    <t>0.38a</t>
  </si>
  <si>
    <t>0.34</t>
  </si>
  <si>
    <t>Trappenhal</t>
  </si>
  <si>
    <t>0,20a</t>
  </si>
  <si>
    <t>Kelder, stookruimte</t>
  </si>
  <si>
    <t>0.18a</t>
  </si>
  <si>
    <t xml:space="preserve">Toestelberging </t>
  </si>
  <si>
    <t>0.08a</t>
  </si>
  <si>
    <t xml:space="preserve">toilet </t>
  </si>
  <si>
    <t xml:space="preserve">Directie </t>
  </si>
  <si>
    <t>0.02a</t>
  </si>
  <si>
    <t xml:space="preserve">Personeelskamer </t>
  </si>
  <si>
    <t>Kantoor</t>
  </si>
  <si>
    <t>1.26</t>
  </si>
  <si>
    <t>1.29</t>
  </si>
  <si>
    <t>1.27</t>
  </si>
  <si>
    <t>1.28</t>
  </si>
  <si>
    <t>1.25</t>
  </si>
  <si>
    <t>1.23</t>
  </si>
  <si>
    <t>1.22</t>
  </si>
  <si>
    <t>1.21</t>
  </si>
  <si>
    <t>1.11a</t>
  </si>
  <si>
    <t>1.16</t>
  </si>
  <si>
    <t>1.17</t>
  </si>
  <si>
    <t>1.18</t>
  </si>
  <si>
    <t>1.19</t>
  </si>
  <si>
    <t>1.20</t>
  </si>
  <si>
    <t>5.10</t>
  </si>
  <si>
    <t>0.01c</t>
  </si>
  <si>
    <t xml:space="preserve">toestelberging </t>
  </si>
  <si>
    <t>0.01b</t>
  </si>
  <si>
    <t>0.29a</t>
  </si>
  <si>
    <t>0.21a</t>
  </si>
  <si>
    <t xml:space="preserve">Lokaal </t>
  </si>
  <si>
    <t>0.21b</t>
  </si>
  <si>
    <t>0.12a</t>
  </si>
  <si>
    <t>0,12b</t>
  </si>
  <si>
    <t>0.12c</t>
  </si>
  <si>
    <t>0.12d</t>
  </si>
  <si>
    <t>0.12e</t>
  </si>
  <si>
    <t>Lerarenkamer</t>
  </si>
  <si>
    <t>IB kantoor</t>
  </si>
  <si>
    <t>Administratie</t>
  </si>
  <si>
    <t>Directiekamer</t>
  </si>
  <si>
    <t>Concierge, repro</t>
  </si>
  <si>
    <t>L</t>
  </si>
  <si>
    <t>Kantine</t>
  </si>
  <si>
    <t>Concierge</t>
  </si>
  <si>
    <t>Toilet, douche</t>
  </si>
  <si>
    <t>Voorhal</t>
  </si>
  <si>
    <t>Kast</t>
  </si>
  <si>
    <t xml:space="preserve">Kantoor </t>
  </si>
  <si>
    <t xml:space="preserve">Trap </t>
  </si>
  <si>
    <t>0.10a</t>
  </si>
  <si>
    <t>1.40</t>
  </si>
  <si>
    <t>1.24</t>
  </si>
  <si>
    <t>1.41</t>
  </si>
  <si>
    <t>Flexwerkplekken</t>
  </si>
  <si>
    <t>1.23a</t>
  </si>
  <si>
    <t>1.38</t>
  </si>
  <si>
    <t>1.34</t>
  </si>
  <si>
    <t>1.37</t>
  </si>
  <si>
    <t>Logopedie</t>
  </si>
  <si>
    <t>1.36</t>
  </si>
  <si>
    <t>Spreekkamer</t>
  </si>
  <si>
    <t>1.35</t>
  </si>
  <si>
    <t>Technische ruimte</t>
  </si>
  <si>
    <t>1.13b</t>
  </si>
  <si>
    <t>1.14</t>
  </si>
  <si>
    <t>Pantry</t>
  </si>
  <si>
    <t>1.13a</t>
  </si>
  <si>
    <t>Vergaderruimte</t>
  </si>
  <si>
    <t>Bestuursmanager</t>
  </si>
  <si>
    <t>1.02a</t>
  </si>
  <si>
    <t xml:space="preserve">Vergaderruimte </t>
  </si>
  <si>
    <t>1.02b</t>
  </si>
  <si>
    <t>hal</t>
  </si>
  <si>
    <t>Archief</t>
  </si>
  <si>
    <t xml:space="preserve">Garderobe </t>
  </si>
  <si>
    <t>1.42</t>
  </si>
  <si>
    <t>1.30</t>
  </si>
  <si>
    <t>1.31</t>
  </si>
  <si>
    <t>1.33</t>
  </si>
  <si>
    <t>1.39</t>
  </si>
  <si>
    <t>1.32</t>
  </si>
  <si>
    <t>Laminaat</t>
  </si>
  <si>
    <t>0.03a</t>
  </si>
  <si>
    <t>Restaurant</t>
  </si>
  <si>
    <t>Spel</t>
  </si>
  <si>
    <t>Observatieruimte</t>
  </si>
  <si>
    <t>0.13a</t>
  </si>
  <si>
    <t>0.56</t>
  </si>
  <si>
    <t>Kleedkamer</t>
  </si>
  <si>
    <t>0.55</t>
  </si>
  <si>
    <t>Douches</t>
  </si>
  <si>
    <t>0.50</t>
  </si>
  <si>
    <t>EHBO</t>
  </si>
  <si>
    <t>0.49</t>
  </si>
  <si>
    <t>Docentenruimte</t>
  </si>
  <si>
    <t>0.48</t>
  </si>
  <si>
    <t xml:space="preserve">Douche </t>
  </si>
  <si>
    <t>0.45</t>
  </si>
  <si>
    <t>Gymzaal</t>
  </si>
  <si>
    <t>Portaal</t>
  </si>
  <si>
    <t>0.19a</t>
  </si>
  <si>
    <t>SO 1</t>
  </si>
  <si>
    <t>0.20a</t>
  </si>
  <si>
    <t>SO 2</t>
  </si>
  <si>
    <t>Receptie</t>
  </si>
  <si>
    <t>Tehatex</t>
  </si>
  <si>
    <t>Lokaal hout, groen</t>
  </si>
  <si>
    <t>Lokaal alg. fietstechniek</t>
  </si>
  <si>
    <t>VSO 1</t>
  </si>
  <si>
    <t>VSO 2</t>
  </si>
  <si>
    <t>VSO 3</t>
  </si>
  <si>
    <t>Spel, fysio</t>
  </si>
  <si>
    <t>Snoezelruimte</t>
  </si>
  <si>
    <t>Techniek</t>
  </si>
  <si>
    <t>Patchkast</t>
  </si>
  <si>
    <t>VSO beleving</t>
  </si>
  <si>
    <t>1.10b</t>
  </si>
  <si>
    <t>1.10a</t>
  </si>
  <si>
    <t>Huishoudkunde</t>
  </si>
  <si>
    <t>Remedial teaching</t>
  </si>
  <si>
    <t>Verbindingsgang</t>
  </si>
  <si>
    <t>computer ruimte</t>
  </si>
  <si>
    <t>Personeelskamer</t>
  </si>
  <si>
    <t>Aula</t>
  </si>
  <si>
    <t>026a</t>
  </si>
  <si>
    <t>Portaal, entree</t>
  </si>
  <si>
    <t>Plateau lift</t>
  </si>
  <si>
    <t>BSO</t>
  </si>
  <si>
    <t>Docent</t>
  </si>
  <si>
    <t>Douche</t>
  </si>
  <si>
    <t>004a</t>
  </si>
  <si>
    <t>009a</t>
  </si>
  <si>
    <t>0.14a</t>
  </si>
  <si>
    <t>0.14b</t>
  </si>
  <si>
    <t xml:space="preserve">Keuken </t>
  </si>
  <si>
    <t>1.22a</t>
  </si>
  <si>
    <t xml:space="preserve">trappenhuis </t>
  </si>
  <si>
    <t>Traphal</t>
  </si>
  <si>
    <t>Werkruimte</t>
  </si>
  <si>
    <t>Loopbrug</t>
  </si>
  <si>
    <t xml:space="preserve">Werkkast </t>
  </si>
  <si>
    <t>Zelfstandig werken</t>
  </si>
  <si>
    <t>Werkplek</t>
  </si>
  <si>
    <t>1.98</t>
  </si>
  <si>
    <t>Rubber</t>
  </si>
  <si>
    <t>Podium, speellokaal</t>
  </si>
  <si>
    <t>Nevenruimte</t>
  </si>
  <si>
    <t>013a</t>
  </si>
  <si>
    <t>013b</t>
  </si>
  <si>
    <t>Pers. Toilet</t>
  </si>
  <si>
    <t>Opslag</t>
  </si>
  <si>
    <t xml:space="preserve">0.32 </t>
  </si>
  <si>
    <t>Meterkast</t>
  </si>
  <si>
    <t>Gas</t>
  </si>
  <si>
    <t xml:space="preserve">handvaardigheid </t>
  </si>
  <si>
    <t>Spreekruimte</t>
  </si>
  <si>
    <t>Stookruimte</t>
  </si>
  <si>
    <t>KDV</t>
  </si>
  <si>
    <t>Slaapkamer</t>
  </si>
  <si>
    <t>Lokaal peuter KDV</t>
  </si>
  <si>
    <t>Lokaal KDV</t>
  </si>
  <si>
    <t>0.08b</t>
  </si>
  <si>
    <t>0.09a</t>
  </si>
  <si>
    <t>Gang, gem. ruimte</t>
  </si>
  <si>
    <t>0.06b</t>
  </si>
  <si>
    <t>2.01</t>
  </si>
  <si>
    <t>2.02</t>
  </si>
  <si>
    <t>2.04</t>
  </si>
  <si>
    <t>2.05</t>
  </si>
  <si>
    <t>2.06</t>
  </si>
  <si>
    <t>2.07</t>
  </si>
  <si>
    <t>2.08</t>
  </si>
  <si>
    <t>2.09</t>
  </si>
  <si>
    <t>2.10</t>
  </si>
  <si>
    <t>2.12</t>
  </si>
  <si>
    <t>2.13</t>
  </si>
  <si>
    <t>2.14</t>
  </si>
  <si>
    <t>2.15</t>
  </si>
  <si>
    <t>2.16</t>
  </si>
  <si>
    <t>2.17</t>
  </si>
  <si>
    <t>2.18</t>
  </si>
  <si>
    <t>2.19</t>
  </si>
  <si>
    <t>2e</t>
  </si>
  <si>
    <t>Multifuntcionele ruimte</t>
  </si>
  <si>
    <t>Magazijn</t>
  </si>
  <si>
    <t>PC werkplekken</t>
  </si>
  <si>
    <t>Leerplein, hal</t>
  </si>
  <si>
    <t>002a</t>
  </si>
  <si>
    <t>Garderobe/hal</t>
  </si>
  <si>
    <t>Server</t>
  </si>
  <si>
    <t>Garderobe kleuters</t>
  </si>
  <si>
    <t>IB, Directie</t>
  </si>
  <si>
    <t>Doe lokaal</t>
  </si>
  <si>
    <t>002b</t>
  </si>
  <si>
    <t>Peurerspeelzaal</t>
  </si>
  <si>
    <t>Sportvloer</t>
  </si>
  <si>
    <t xml:space="preserve">Speellokaal </t>
  </si>
  <si>
    <t>A.07a</t>
  </si>
  <si>
    <t>D.027</t>
  </si>
  <si>
    <t>D.026</t>
  </si>
  <si>
    <t>D.022</t>
  </si>
  <si>
    <t>D.025</t>
  </si>
  <si>
    <t>A.04</t>
  </si>
  <si>
    <t>A.03</t>
  </si>
  <si>
    <t xml:space="preserve">Toiletgroep </t>
  </si>
  <si>
    <t>A.01</t>
  </si>
  <si>
    <t>D.031</t>
  </si>
  <si>
    <t>D.012</t>
  </si>
  <si>
    <t xml:space="preserve">Leerplein </t>
  </si>
  <si>
    <t>D.034</t>
  </si>
  <si>
    <t>G.062</t>
  </si>
  <si>
    <t>G.064</t>
  </si>
  <si>
    <t>D.050</t>
  </si>
  <si>
    <t>G.060</t>
  </si>
  <si>
    <t>G.065</t>
  </si>
  <si>
    <t>C.041</t>
  </si>
  <si>
    <t>Entree sport</t>
  </si>
  <si>
    <t>C.040</t>
  </si>
  <si>
    <t>Gang sport</t>
  </si>
  <si>
    <t>C.040a</t>
  </si>
  <si>
    <t>G.068</t>
  </si>
  <si>
    <t>C.040b</t>
  </si>
  <si>
    <t>F.081</t>
  </si>
  <si>
    <t xml:space="preserve">Sportzaal </t>
  </si>
  <si>
    <t>F.081a</t>
  </si>
  <si>
    <t>A.02</t>
  </si>
  <si>
    <t>A.014</t>
  </si>
  <si>
    <t>A.012</t>
  </si>
  <si>
    <t>A.011</t>
  </si>
  <si>
    <t>A.02a</t>
  </si>
  <si>
    <t>A.06</t>
  </si>
  <si>
    <t>A.06a</t>
  </si>
  <si>
    <t>A.010</t>
  </si>
  <si>
    <t>A.09</t>
  </si>
  <si>
    <t xml:space="preserve">Toilet personeel </t>
  </si>
  <si>
    <t>D.030</t>
  </si>
  <si>
    <t>F.090</t>
  </si>
  <si>
    <t>F.087</t>
  </si>
  <si>
    <t xml:space="preserve">Kleedkamer </t>
  </si>
  <si>
    <t>F.088</t>
  </si>
  <si>
    <t>G.092</t>
  </si>
  <si>
    <t>F.093</t>
  </si>
  <si>
    <t>F.094</t>
  </si>
  <si>
    <t>F.092</t>
  </si>
  <si>
    <t xml:space="preserve">Gang </t>
  </si>
  <si>
    <t>0.05a</t>
  </si>
  <si>
    <t>0.09b</t>
  </si>
  <si>
    <t>lichtstraat</t>
  </si>
  <si>
    <t>0,05a</t>
  </si>
  <si>
    <t>Hal, entree</t>
  </si>
  <si>
    <t>Personeelstoilet</t>
  </si>
  <si>
    <t>Trappenhuis incl. entree</t>
  </si>
  <si>
    <t>Leerplein</t>
  </si>
  <si>
    <t>Werkplein</t>
  </si>
  <si>
    <t>2.03</t>
  </si>
  <si>
    <t>2.11</t>
  </si>
  <si>
    <t>Werkplekken</t>
  </si>
  <si>
    <t>RT ruimte</t>
  </si>
  <si>
    <t>Lokaal incl. speelzolder</t>
  </si>
  <si>
    <t xml:space="preserve">Groepsruimte </t>
  </si>
  <si>
    <t xml:space="preserve">Slaapkamer </t>
  </si>
  <si>
    <t xml:space="preserve">Speelhoek </t>
  </si>
  <si>
    <t>Speelhoek</t>
  </si>
  <si>
    <t xml:space="preserve">Washok </t>
  </si>
  <si>
    <t>Buitenberging</t>
  </si>
  <si>
    <t xml:space="preserve">Peuterspeelzaal </t>
  </si>
  <si>
    <t>Stichting Samenwerkingsbestuur KyK</t>
  </si>
  <si>
    <t>KVK-01140932</t>
  </si>
  <si>
    <t>Jan Veenstra</t>
  </si>
  <si>
    <t>Inkoopadviseur Alpha Adviesbureau</t>
  </si>
  <si>
    <t>Communicatie via TenderNed</t>
  </si>
  <si>
    <t>Naam contractverantwoordelijke</t>
  </si>
  <si>
    <t>Contactgegevens</t>
  </si>
  <si>
    <t xml:space="preserve">Naam tekenbevoegde opdrachtgever </t>
  </si>
  <si>
    <t>Naam contactpersoon aanbestedingsprocedure</t>
  </si>
  <si>
    <t>Volledige naam Inschrijver (handelsnaam KVK)</t>
  </si>
  <si>
    <t>Vestigingsplaats Inschrijver (KVK)</t>
  </si>
  <si>
    <t>Tekenbevoegde voor contract</t>
  </si>
  <si>
    <t xml:space="preserve">Buitentoilet </t>
  </si>
  <si>
    <t>dag</t>
  </si>
  <si>
    <r>
      <t xml:space="preserve">Vloeronderhoud </t>
    </r>
    <r>
      <rPr>
        <sz val="9"/>
        <color theme="1"/>
        <rFont val="Calibri"/>
        <family val="2"/>
        <scheme val="minor"/>
      </rPr>
      <t>((beurten o.b.v. n.t.b. (meerjaren)planning))</t>
    </r>
  </si>
  <si>
    <r>
      <t xml:space="preserve">Dieptereiniging </t>
    </r>
    <r>
      <rPr>
        <sz val="9"/>
        <color theme="1"/>
        <rFont val="Calibri"/>
        <family val="2"/>
        <scheme val="minor"/>
      </rPr>
      <t>(extra t.o.v. programma, op afroep)</t>
    </r>
  </si>
  <si>
    <t>OBS Zwetteschool</t>
  </si>
  <si>
    <t>OBS De Wyken (Brede School Duinterpen)</t>
  </si>
  <si>
    <t>x</t>
  </si>
  <si>
    <t>BSO/PSZ</t>
  </si>
  <si>
    <t>PSZ</t>
  </si>
  <si>
    <t>M</t>
  </si>
  <si>
    <t>Dieptereiniging sanitair</t>
  </si>
  <si>
    <t>NEN2075 tarieven</t>
  </si>
  <si>
    <t>NEN2075 wordt wel uitgevoerd voor intern gebruik; niet onder verantwoordelijkheid opdrachtnemer i.v.m. eigen dienst.</t>
  </si>
  <si>
    <t>Master Amiko</t>
  </si>
  <si>
    <t xml:space="preserve">Jancko Douwmastraat 33 </t>
  </si>
  <si>
    <t>Groep rood</t>
  </si>
  <si>
    <t>Groep oranje</t>
  </si>
  <si>
    <t>Groep geel</t>
  </si>
  <si>
    <t>Groep blauw</t>
  </si>
  <si>
    <t>Bibliotheek</t>
  </si>
  <si>
    <t>Ketelhok</t>
  </si>
  <si>
    <t>16a</t>
  </si>
  <si>
    <t>18a</t>
  </si>
  <si>
    <t>RT lokaal</t>
  </si>
  <si>
    <t>Totaalblad - Inschrijfbiljet v4</t>
  </si>
  <si>
    <t>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</si>
</sst>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  <numFmt numFmtId="165" formatCode="[$-F800]dddd\,\ mmmm\ dd\,\ yyyy"/>
    <numFmt numFmtId="166" formatCode="&quot;€&quot;\ #,##0.00"/>
    <numFmt numFmtId="167" formatCode="_-* #,##0.00_-;_-* #,##0.00\-;_-* &quot;-&quot;??_-;_-@_-"/>
    <numFmt numFmtId="168" formatCode="_(&quot;Fl.&quot;* #,##0.00_);_(&quot;Fl.&quot;* \(#,##0.00\);_(&quot;Fl.&quot;* &quot;-&quot;??_);_(@_)"/>
    <numFmt numFmtId="169" formatCode="_-[$€]\ * #,##0.00_-;_-[$€]\ * #,##0.00\-;_-[$€]\ * &quot;-&quot;??_-;_-@_-"/>
    <numFmt numFmtId="170" formatCode="_-&quot;€&quot;\ * #,##0.00_-;_-&quot;€&quot;\ * #,##0.00\-;_-&quot;€&quot;\ * &quot;-&quot;??_-;_-@_-"/>
    <numFmt numFmtId="171" formatCode="_-&quot;F&quot;\ * #,##0.00_-;_-&quot;F&quot;\ * #,##0.00\-;_-&quot;F&quot;\ * &quot;-&quot;??_-;_-@_-"/>
    <numFmt numFmtId="172" formatCode="&quot;fl&quot;\ #,##0_-;[Red]&quot;fl&quot;\ #,##0\-"/>
    <numFmt numFmtId="173" formatCode="0\ &quot;m2&quot;"/>
    <numFmt numFmtId="174" formatCode="_-&quot;F&quot;\ * #,##0_-;_-&quot;F&quot;\ * #,##0\-;_-&quot;F&quot;\ * &quot;-&quot;_-;_-@_-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20"/>
      <color theme="0"/>
      <name val="Calibri Light"/>
      <family val="2"/>
    </font>
    <font>
      <sz val="10"/>
      <name val="MS Sans Serif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b/>
      <sz val="8"/>
      <name val="Arial"/>
      <family val="2"/>
    </font>
    <font>
      <sz val="12"/>
      <name val="Arial MT"/>
    </font>
    <font>
      <sz val="10"/>
      <name val="Geneva"/>
    </font>
    <font>
      <sz val="9"/>
      <name val="Humnst777 BT"/>
      <family val="2"/>
    </font>
    <font>
      <b/>
      <sz val="11"/>
      <color indexed="9"/>
      <name val="Century Gothic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0" fontId="17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4" fontId="1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0" borderId="0"/>
    <xf numFmtId="0" fontId="22" fillId="0" borderId="0"/>
    <xf numFmtId="0" fontId="22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167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17" fillId="0" borderId="0"/>
    <xf numFmtId="38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7" fontId="24" fillId="0" borderId="0">
      <alignment horizontal="center" vertical="center" textRotation="90" wrapText="1"/>
    </xf>
    <xf numFmtId="0" fontId="23" fillId="10" borderId="58"/>
    <xf numFmtId="173" fontId="23" fillId="0" borderId="0"/>
    <xf numFmtId="0" fontId="27" fillId="0" borderId="0" applyNumberFormat="0" applyBorder="0">
      <protection locked="0"/>
    </xf>
    <xf numFmtId="0" fontId="28" fillId="11" borderId="59" applyNumberFormat="0" applyFont="0" applyFill="0" applyBorder="0" applyAlignment="0">
      <alignment horizontal="right"/>
    </xf>
    <xf numFmtId="0" fontId="23" fillId="12" borderId="60" applyNumberFormat="0" applyFont="0" applyBorder="0">
      <alignment horizontal="center"/>
    </xf>
    <xf numFmtId="174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4">
    <xf numFmtId="0" fontId="0" fillId="0" borderId="0" xfId="0"/>
    <xf numFmtId="0" fontId="0" fillId="2" borderId="0" xfId="0" applyFill="1"/>
    <xf numFmtId="0" fontId="0" fillId="4" borderId="0" xfId="0" applyFill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49" fontId="0" fillId="0" borderId="0" xfId="0" applyNumberFormat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0" fontId="2" fillId="2" borderId="29" xfId="0" applyFont="1" applyFill="1" applyBorder="1" applyAlignment="1">
      <alignment horizontal="center" vertical="center" wrapText="1"/>
    </xf>
    <xf numFmtId="44" fontId="2" fillId="2" borderId="29" xfId="0" applyNumberFormat="1" applyFont="1" applyFill="1" applyBorder="1"/>
    <xf numFmtId="0" fontId="0" fillId="0" borderId="0" xfId="0" applyProtection="1">
      <protection locked="0"/>
    </xf>
    <xf numFmtId="165" fontId="0" fillId="0" borderId="29" xfId="0" applyNumberFormat="1" applyBorder="1"/>
    <xf numFmtId="165" fontId="0" fillId="0" borderId="0" xfId="0" applyNumberFormat="1"/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164" fontId="2" fillId="3" borderId="6" xfId="0" applyNumberFormat="1" applyFont="1" applyFill="1" applyBorder="1" applyAlignment="1">
      <alignment horizontal="left" wrapText="1"/>
    </xf>
    <xf numFmtId="44" fontId="2" fillId="3" borderId="6" xfId="0" applyNumberFormat="1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44" fontId="2" fillId="3" borderId="6" xfId="8" applyFont="1" applyFill="1" applyBorder="1" applyAlignment="1">
      <alignment horizontal="left" wrapText="1"/>
    </xf>
    <xf numFmtId="44" fontId="0" fillId="0" borderId="0" xfId="0" applyNumberFormat="1"/>
    <xf numFmtId="164" fontId="0" fillId="0" borderId="0" xfId="0" applyNumberFormat="1"/>
    <xf numFmtId="0" fontId="0" fillId="3" borderId="29" xfId="0" applyFill="1" applyBorder="1"/>
    <xf numFmtId="166" fontId="0" fillId="3" borderId="29" xfId="0" applyNumberFormat="1" applyFill="1" applyBorder="1"/>
    <xf numFmtId="0" fontId="0" fillId="3" borderId="29" xfId="0" applyFill="1" applyBorder="1" applyAlignment="1">
      <alignment wrapText="1"/>
    </xf>
    <xf numFmtId="0" fontId="0" fillId="0" borderId="29" xfId="0" applyBorder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72" applyNumberFormat="1" applyFont="1" applyFill="1" applyBorder="1" applyAlignment="1" applyProtection="1">
      <alignment horizontal="center" vertical="center" wrapText="1"/>
    </xf>
    <xf numFmtId="4" fontId="0" fillId="0" borderId="0" xfId="72" applyNumberFormat="1" applyFont="1" applyFill="1" applyBorder="1" applyAlignment="1" applyProtection="1">
      <alignment horizontal="right" vertical="center"/>
    </xf>
    <xf numFmtId="49" fontId="5" fillId="3" borderId="3" xfId="0" applyNumberFormat="1" applyFont="1" applyFill="1" applyBorder="1" applyProtection="1">
      <protection locked="0"/>
    </xf>
    <xf numFmtId="49" fontId="5" fillId="3" borderId="4" xfId="0" applyNumberFormat="1" applyFont="1" applyFill="1" applyBorder="1" applyProtection="1">
      <protection locked="0"/>
    </xf>
    <xf numFmtId="49" fontId="5" fillId="3" borderId="2" xfId="0" applyNumberFormat="1" applyFont="1" applyFill="1" applyBorder="1" applyProtection="1">
      <protection locked="0"/>
    </xf>
    <xf numFmtId="0" fontId="0" fillId="13" borderId="27" xfId="0" applyFill="1" applyBorder="1" applyAlignment="1">
      <alignment horizontal="center"/>
    </xf>
    <xf numFmtId="0" fontId="4" fillId="2" borderId="0" xfId="0" applyFont="1" applyFill="1"/>
    <xf numFmtId="0" fontId="0" fillId="0" borderId="3" xfId="0" applyBorder="1"/>
    <xf numFmtId="49" fontId="3" fillId="2" borderId="3" xfId="0" applyNumberFormat="1" applyFont="1" applyFill="1" applyBorder="1"/>
    <xf numFmtId="0" fontId="0" fillId="0" borderId="4" xfId="0" applyBorder="1"/>
    <xf numFmtId="49" fontId="3" fillId="2" borderId="4" xfId="0" applyNumberFormat="1" applyFont="1" applyFill="1" applyBorder="1"/>
    <xf numFmtId="0" fontId="0" fillId="0" borderId="2" xfId="0" applyBorder="1"/>
    <xf numFmtId="49" fontId="3" fillId="2" borderId="2" xfId="0" applyNumberFormat="1" applyFont="1" applyFill="1" applyBorder="1"/>
    <xf numFmtId="49" fontId="3" fillId="2" borderId="61" xfId="0" applyNumberFormat="1" applyFont="1" applyFill="1" applyBorder="1"/>
    <xf numFmtId="0" fontId="6" fillId="4" borderId="5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7" fillId="4" borderId="29" xfId="0" applyFont="1" applyFill="1" applyBorder="1" applyAlignment="1">
      <alignment wrapText="1"/>
    </xf>
    <xf numFmtId="0" fontId="7" fillId="4" borderId="0" xfId="0" applyFont="1" applyFill="1"/>
    <xf numFmtId="0" fontId="0" fillId="6" borderId="8" xfId="0" applyFill="1" applyBorder="1"/>
    <xf numFmtId="0" fontId="0" fillId="6" borderId="9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14" xfId="0" applyFill="1" applyBorder="1"/>
    <xf numFmtId="44" fontId="0" fillId="4" borderId="15" xfId="1" applyFont="1" applyFill="1" applyBorder="1" applyProtection="1"/>
    <xf numFmtId="44" fontId="0" fillId="4" borderId="16" xfId="1" applyFont="1" applyFill="1" applyBorder="1" applyProtection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8" xfId="0" applyNumberFormat="1" applyFill="1" applyBorder="1"/>
    <xf numFmtId="44" fontId="0" fillId="4" borderId="24" xfId="0" applyNumberFormat="1" applyFill="1" applyBorder="1"/>
    <xf numFmtId="44" fontId="0" fillId="4" borderId="25" xfId="0" applyNumberFormat="1" applyFill="1" applyBorder="1"/>
    <xf numFmtId="44" fontId="3" fillId="2" borderId="9" xfId="1" applyFont="1" applyFill="1" applyBorder="1" applyProtection="1"/>
    <xf numFmtId="44" fontId="3" fillId="2" borderId="10" xfId="1" applyFont="1" applyFill="1" applyBorder="1" applyProtection="1"/>
    <xf numFmtId="0" fontId="0" fillId="4" borderId="5" xfId="0" applyFill="1" applyBorder="1"/>
    <xf numFmtId="0" fontId="0" fillId="6" borderId="11" xfId="0" applyFill="1" applyBorder="1"/>
    <xf numFmtId="0" fontId="0" fillId="6" borderId="12" xfId="0" applyFill="1" applyBorder="1"/>
    <xf numFmtId="44" fontId="3" fillId="2" borderId="12" xfId="1" applyFont="1" applyFill="1" applyBorder="1" applyProtection="1"/>
    <xf numFmtId="44" fontId="3" fillId="2" borderId="13" xfId="1" applyFont="1" applyFill="1" applyBorder="1" applyProtection="1"/>
    <xf numFmtId="44" fontId="0" fillId="3" borderId="18" xfId="1" applyFont="1" applyFill="1" applyBorder="1" applyProtection="1">
      <protection locked="0"/>
    </xf>
    <xf numFmtId="44" fontId="0" fillId="3" borderId="19" xfId="1" applyFont="1" applyFill="1" applyBorder="1" applyProtection="1">
      <protection locked="0"/>
    </xf>
    <xf numFmtId="10" fontId="0" fillId="3" borderId="15" xfId="0" applyNumberFormat="1" applyFill="1" applyBorder="1" applyProtection="1">
      <protection locked="0"/>
    </xf>
    <xf numFmtId="10" fontId="0" fillId="3" borderId="17" xfId="0" applyNumberFormat="1" applyFill="1" applyBorder="1" applyProtection="1">
      <protection locked="0"/>
    </xf>
    <xf numFmtId="0" fontId="0" fillId="5" borderId="0" xfId="0" applyFill="1"/>
    <xf numFmtId="14" fontId="0" fillId="5" borderId="0" xfId="0" applyNumberFormat="1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44" fontId="0" fillId="0" borderId="0" xfId="1" applyFont="1" applyProtection="1"/>
    <xf numFmtId="44" fontId="0" fillId="0" borderId="29" xfId="1" applyFont="1" applyBorder="1" applyProtection="1"/>
    <xf numFmtId="9" fontId="3" fillId="2" borderId="7" xfId="3" applyFont="1" applyFill="1" applyBorder="1" applyProtection="1"/>
    <xf numFmtId="44" fontId="3" fillId="2" borderId="7" xfId="1" applyFont="1" applyFill="1" applyBorder="1" applyProtection="1"/>
    <xf numFmtId="44" fontId="3" fillId="2" borderId="31" xfId="1" applyFont="1" applyFill="1" applyBorder="1" applyProtection="1"/>
    <xf numFmtId="44" fontId="5" fillId="7" borderId="50" xfId="1" applyFont="1" applyFill="1" applyBorder="1" applyAlignment="1" applyProtection="1">
      <alignment horizontal="center"/>
    </xf>
    <xf numFmtId="0" fontId="10" fillId="0" borderId="0" xfId="0" applyFont="1"/>
    <xf numFmtId="44" fontId="5" fillId="3" borderId="27" xfId="1" applyFont="1" applyFill="1" applyBorder="1" applyAlignment="1" applyProtection="1">
      <alignment horizontal="center"/>
    </xf>
    <xf numFmtId="44" fontId="5" fillId="7" borderId="27" xfId="1" applyFont="1" applyFill="1" applyBorder="1" applyAlignment="1" applyProtection="1">
      <alignment horizontal="center"/>
    </xf>
    <xf numFmtId="44" fontId="5" fillId="7" borderId="52" xfId="1" applyFont="1" applyFill="1" applyBorder="1" applyAlignment="1" applyProtection="1">
      <alignment horizontal="center"/>
    </xf>
    <xf numFmtId="44" fontId="5" fillId="7" borderId="24" xfId="1" applyFont="1" applyFill="1" applyBorder="1" applyAlignment="1" applyProtection="1">
      <alignment horizontal="center"/>
    </xf>
    <xf numFmtId="44" fontId="9" fillId="2" borderId="0" xfId="1" applyFont="1" applyFill="1" applyProtection="1"/>
    <xf numFmtId="44" fontId="5" fillId="7" borderId="21" xfId="1" applyFont="1" applyFill="1" applyBorder="1" applyAlignment="1" applyProtection="1">
      <alignment horizontal="center"/>
    </xf>
    <xf numFmtId="44" fontId="0" fillId="3" borderId="27" xfId="1" applyFont="1" applyFill="1" applyBorder="1" applyProtection="1"/>
    <xf numFmtId="44" fontId="9" fillId="2" borderId="7" xfId="1" applyFont="1" applyFill="1" applyBorder="1" applyProtection="1"/>
    <xf numFmtId="44" fontId="5" fillId="3" borderId="5" xfId="1" applyFont="1" applyFill="1" applyBorder="1" applyAlignment="1" applyProtection="1">
      <alignment horizontal="center"/>
      <protection locked="0"/>
    </xf>
    <xf numFmtId="44" fontId="5" fillId="3" borderId="50" xfId="1" applyFont="1" applyFill="1" applyBorder="1" applyAlignment="1" applyProtection="1">
      <alignment horizontal="center"/>
      <protection locked="0"/>
    </xf>
    <xf numFmtId="44" fontId="5" fillId="3" borderId="27" xfId="1" applyFont="1" applyFill="1" applyBorder="1" applyAlignment="1" applyProtection="1">
      <alignment horizontal="center"/>
      <protection locked="0"/>
    </xf>
    <xf numFmtId="44" fontId="5" fillId="3" borderId="52" xfId="1" applyFont="1" applyFill="1" applyBorder="1" applyAlignment="1" applyProtection="1">
      <alignment horizontal="center"/>
      <protection locked="0"/>
    </xf>
    <xf numFmtId="44" fontId="5" fillId="3" borderId="24" xfId="1" applyFont="1" applyFill="1" applyBorder="1" applyAlignment="1" applyProtection="1">
      <alignment horizontal="center"/>
      <protection locked="0"/>
    </xf>
    <xf numFmtId="44" fontId="0" fillId="3" borderId="21" xfId="1" applyFont="1" applyFill="1" applyBorder="1" applyProtection="1">
      <protection locked="0"/>
    </xf>
    <xf numFmtId="44" fontId="0" fillId="3" borderId="27" xfId="1" applyFont="1" applyFill="1" applyBorder="1" applyProtection="1">
      <protection locked="0"/>
    </xf>
    <xf numFmtId="44" fontId="0" fillId="3" borderId="24" xfId="1" applyFont="1" applyFill="1" applyBorder="1" applyProtection="1">
      <protection locked="0"/>
    </xf>
    <xf numFmtId="1" fontId="0" fillId="3" borderId="44" xfId="0" applyNumberFormat="1" applyFill="1" applyBorder="1" applyAlignment="1" applyProtection="1">
      <alignment horizontal="center"/>
      <protection locked="0"/>
    </xf>
    <xf numFmtId="1" fontId="0" fillId="3" borderId="45" xfId="0" applyNumberForma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2" fontId="0" fillId="0" borderId="0" xfId="0" applyNumberFormat="1" applyAlignment="1">
      <alignment horizontal="right"/>
    </xf>
    <xf numFmtId="0" fontId="0" fillId="0" borderId="29" xfId="0" applyBorder="1" applyAlignment="1">
      <alignment horizontal="center"/>
    </xf>
    <xf numFmtId="3" fontId="5" fillId="0" borderId="0" xfId="0" applyNumberFormat="1" applyFont="1" applyAlignment="1">
      <alignment horizontal="center"/>
    </xf>
    <xf numFmtId="2" fontId="5" fillId="0" borderId="0" xfId="0" applyNumberFormat="1" applyFont="1"/>
    <xf numFmtId="4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center"/>
    </xf>
    <xf numFmtId="3" fontId="5" fillId="0" borderId="0" xfId="0" quotePrefix="1" applyNumberFormat="1" applyFont="1" applyAlignment="1">
      <alignment horizontal="center"/>
    </xf>
    <xf numFmtId="0" fontId="0" fillId="0" borderId="0" xfId="0" applyAlignment="1">
      <alignment horizontal="center" vertical="center"/>
    </xf>
    <xf numFmtId="4" fontId="29" fillId="0" borderId="0" xfId="0" applyNumberFormat="1" applyFont="1" applyAlignment="1">
      <alignment horizontal="right"/>
    </xf>
    <xf numFmtId="2" fontId="29" fillId="0" borderId="0" xfId="0" applyNumberFormat="1" applyFont="1"/>
    <xf numFmtId="4" fontId="5" fillId="0" borderId="0" xfId="0" quotePrefix="1" applyNumberFormat="1" applyFont="1" applyAlignment="1">
      <alignment horizontal="center"/>
    </xf>
    <xf numFmtId="4" fontId="5" fillId="0" borderId="0" xfId="0" applyNumberFormat="1" applyFont="1"/>
    <xf numFmtId="4" fontId="10" fillId="0" borderId="0" xfId="0" applyNumberFormat="1" applyFont="1"/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4" fontId="0" fillId="0" borderId="0" xfId="0" applyNumberFormat="1"/>
    <xf numFmtId="2" fontId="5" fillId="0" borderId="0" xfId="0" applyNumberFormat="1" applyFont="1" applyAlignment="1">
      <alignment horizontal="right"/>
    </xf>
    <xf numFmtId="2" fontId="29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2" fontId="31" fillId="7" borderId="49" xfId="0" applyNumberFormat="1" applyFont="1" applyFill="1" applyBorder="1" applyAlignment="1">
      <alignment horizontal="center"/>
    </xf>
    <xf numFmtId="2" fontId="29" fillId="7" borderId="41" xfId="0" applyNumberFormat="1" applyFont="1" applyFill="1" applyBorder="1" applyAlignment="1">
      <alignment horizontal="center"/>
    </xf>
    <xf numFmtId="2" fontId="0" fillId="14" borderId="46" xfId="0" applyNumberFormat="1" applyFill="1" applyBorder="1" applyAlignment="1" applyProtection="1">
      <alignment horizontal="center"/>
      <protection locked="0"/>
    </xf>
    <xf numFmtId="1" fontId="0" fillId="14" borderId="46" xfId="0" applyNumberFormat="1" applyFill="1" applyBorder="1" applyAlignment="1" applyProtection="1">
      <alignment horizontal="center"/>
      <protection locked="0"/>
    </xf>
    <xf numFmtId="1" fontId="0" fillId="14" borderId="45" xfId="0" applyNumberFormat="1" applyFill="1" applyBorder="1" applyAlignment="1" applyProtection="1">
      <alignment horizontal="center"/>
      <protection locked="0"/>
    </xf>
    <xf numFmtId="1" fontId="0" fillId="14" borderId="45" xfId="0" applyNumberFormat="1" applyFill="1" applyBorder="1" applyAlignment="1">
      <alignment horizontal="center"/>
    </xf>
    <xf numFmtId="1" fontId="0" fillId="14" borderId="46" xfId="0" applyNumberFormat="1" applyFill="1" applyBorder="1" applyAlignment="1">
      <alignment horizontal="center"/>
    </xf>
    <xf numFmtId="2" fontId="0" fillId="14" borderId="45" xfId="0" applyNumberFormat="1" applyFill="1" applyBorder="1" applyAlignment="1" applyProtection="1">
      <alignment horizontal="center"/>
      <protection locked="0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35" xfId="0" applyFill="1" applyBorder="1" applyAlignment="1">
      <alignment horizontal="left"/>
    </xf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49" xfId="0" applyFill="1" applyBorder="1" applyAlignment="1">
      <alignment horizontal="left"/>
    </xf>
    <xf numFmtId="0" fontId="0" fillId="6" borderId="51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left"/>
    </xf>
    <xf numFmtId="0" fontId="0" fillId="6" borderId="53" xfId="0" applyFill="1" applyBorder="1" applyAlignment="1">
      <alignment horizontal="left"/>
    </xf>
    <xf numFmtId="0" fontId="0" fillId="6" borderId="54" xfId="0" applyFill="1" applyBorder="1" applyAlignment="1">
      <alignment horizontal="left"/>
    </xf>
    <xf numFmtId="0" fontId="0" fillId="6" borderId="55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0" xfId="0" applyFill="1" applyAlignment="1">
      <alignment horizontal="left"/>
    </xf>
    <xf numFmtId="0" fontId="0" fillId="6" borderId="56" xfId="0" applyFill="1" applyBorder="1" applyAlignment="1">
      <alignment horizontal="left"/>
    </xf>
    <xf numFmtId="0" fontId="0" fillId="6" borderId="30" xfId="0" applyFill="1" applyBorder="1" applyAlignment="1">
      <alignment horizontal="left"/>
    </xf>
    <xf numFmtId="0" fontId="0" fillId="6" borderId="57" xfId="0" applyFill="1" applyBorder="1" applyAlignment="1">
      <alignment horizontal="left"/>
    </xf>
    <xf numFmtId="0" fontId="0" fillId="6" borderId="31" xfId="0" applyFill="1" applyBorder="1" applyAlignment="1">
      <alignment horizontal="left"/>
    </xf>
    <xf numFmtId="0" fontId="14" fillId="9" borderId="0" xfId="0" applyFont="1" applyFill="1" applyAlignment="1">
      <alignment horizontal="center"/>
    </xf>
    <xf numFmtId="0" fontId="18" fillId="2" borderId="57" xfId="0" applyFont="1" applyFill="1" applyBorder="1" applyAlignment="1">
      <alignment horizontal="center"/>
    </xf>
    <xf numFmtId="1" fontId="0" fillId="14" borderId="45" xfId="0" applyNumberFormat="1" applyFill="1" applyBorder="1" applyAlignment="1" applyProtection="1">
      <alignment horizontal="center"/>
    </xf>
    <xf numFmtId="1" fontId="0" fillId="14" borderId="46" xfId="0" applyNumberFormat="1" applyFill="1" applyBorder="1" applyAlignment="1" applyProtection="1">
      <alignment horizontal="center"/>
    </xf>
    <xf numFmtId="2" fontId="5" fillId="7" borderId="62" xfId="0" applyNumberFormat="1" applyFont="1" applyFill="1" applyBorder="1" applyAlignment="1">
      <alignment horizontal="center"/>
    </xf>
    <xf numFmtId="0" fontId="32" fillId="0" borderId="63" xfId="0" applyFont="1" applyBorder="1" applyAlignment="1">
      <alignment horizontal="center"/>
    </xf>
    <xf numFmtId="1" fontId="0" fillId="14" borderId="29" xfId="0" applyNumberFormat="1" applyFill="1" applyBorder="1" applyAlignment="1" applyProtection="1">
      <alignment horizontal="center"/>
    </xf>
  </cellXfs>
  <cellStyles count="85">
    <cellStyle name="%" xfId="39" xr:uid="{EA67A7CA-DED5-4DEF-A94F-6353B3DF2D4E}"/>
    <cellStyle name="Comma [0]" xfId="40" xr:uid="{3A2024C0-63B2-49A8-9969-45AC0D812602}"/>
    <cellStyle name="Comma_AA BCR/ Basis ruimtestaat 13.0" xfId="41" xr:uid="{4DEDA44D-042A-4735-A7B9-A5388BE38721}"/>
    <cellStyle name="Currency [0]" xfId="42" xr:uid="{BFCB5522-E685-4C26-92ED-94836E03C424}"/>
    <cellStyle name="Currency_AA BCR/ Basis ruimtestaat 13.0" xfId="12" xr:uid="{8737DD54-DADE-45FB-A65E-E0FBEC15B591}"/>
    <cellStyle name="Euro" xfId="13" xr:uid="{CCD30DAB-5297-43A7-AE35-EC307259488C}"/>
    <cellStyle name="Euro 10" xfId="43" xr:uid="{4E3D7EC7-1219-44D6-B898-4D7151C8EA26}"/>
    <cellStyle name="Euro 11" xfId="44" xr:uid="{E898B84E-2DBB-4DB8-B122-EA2113596804}"/>
    <cellStyle name="Euro 12" xfId="45" xr:uid="{19C7CD86-83E5-4180-A30F-7B89F87B1899}"/>
    <cellStyle name="Euro 13" xfId="46" xr:uid="{5FF26200-DC9B-41EE-9215-79D4C866C54D}"/>
    <cellStyle name="Euro 14" xfId="47" xr:uid="{AE942915-097B-4A15-9BA8-C36E1AE10AD9}"/>
    <cellStyle name="Euro 15" xfId="38" xr:uid="{077D4777-DA86-4AC8-A5F6-80F388A9EEB0}"/>
    <cellStyle name="Euro 2" xfId="14" xr:uid="{889DDB5A-95F4-43C7-8F3E-21306299E3DB}"/>
    <cellStyle name="Euro 2 2" xfId="48" xr:uid="{83DEF11F-1E75-4620-B09E-F9AD9A9B5F3A}"/>
    <cellStyle name="Euro 3" xfId="15" xr:uid="{93C8A889-B2F8-4CB9-AED4-EA91FBE64797}"/>
    <cellStyle name="Euro 3 2" xfId="49" xr:uid="{4C33E634-0FAC-4B1E-84C9-5BF956ABA1E3}"/>
    <cellStyle name="Euro 4" xfId="50" xr:uid="{541CBDBC-3614-44AC-B420-6BA4BB063E82}"/>
    <cellStyle name="Euro 5" xfId="51" xr:uid="{63FEBEDB-C2C9-42CA-9B9D-AB5A3E7CC1A9}"/>
    <cellStyle name="Euro 6" xfId="52" xr:uid="{30AC8EDD-74F8-4450-B5C9-E4561B04A571}"/>
    <cellStyle name="Euro 7" xfId="53" xr:uid="{4E11594F-E7E0-49E0-88B3-80263D6A681B}"/>
    <cellStyle name="Euro 8" xfId="54" xr:uid="{0046F278-D289-424C-9621-030D0B0BC40D}"/>
    <cellStyle name="Euro 9" xfId="55" xr:uid="{3AB91B5D-5886-43FA-AC15-3BFD3718ACC8}"/>
    <cellStyle name="Euro_1.5 Ruimtestaten SRO N2" xfId="56" xr:uid="{DBA4949A-2F91-4A7E-9084-0F0E91CD10F1}"/>
    <cellStyle name="Followed Hyperlink_Aantal groepen per school.xls" xfId="16" xr:uid="{682B4304-D41A-4F5B-B1F9-DFCFDD1315A5}"/>
    <cellStyle name="Komma 2" xfId="9" xr:uid="{E2601849-F746-4E3A-B648-B689F8CC66C1}"/>
    <cellStyle name="Komma 2 2" xfId="35" xr:uid="{0735E7C6-2F5F-4CFE-BE93-E117009B382B}"/>
    <cellStyle name="Komma 2 3" xfId="17" xr:uid="{0BC5187F-F433-4D1F-82F3-555382D338C3}"/>
    <cellStyle name="Komma 3" xfId="18" xr:uid="{BCC062F9-CEE9-4353-ADBC-01B4D1F738F7}"/>
    <cellStyle name="Komma 4" xfId="19" xr:uid="{66656A25-1FC5-4123-841F-728DA566ABA3}"/>
    <cellStyle name="Komma 5" xfId="33" xr:uid="{62B4A42C-4B44-4670-9AAA-57AB7AF64CFE}"/>
    <cellStyle name="Komma 6" xfId="31" xr:uid="{B2A5651E-2F4E-46DA-8107-B70BA1A5D3C7}"/>
    <cellStyle name="Komma 6 2" xfId="69" xr:uid="{EACE01D4-6053-4027-84D1-1C92A02B4D3F}"/>
    <cellStyle name="Komma 7" xfId="66" xr:uid="{E43A89AA-5939-45EC-917B-A48749AA6925}"/>
    <cellStyle name="Koppen_rekenblad" xfId="57" xr:uid="{03E409BD-60DA-4922-8415-16215831277D}"/>
    <cellStyle name="koppenrekenblad2" xfId="58" xr:uid="{6B5094C8-6C4A-4697-AFD5-47E66EBB5F50}"/>
    <cellStyle name="m2" xfId="59" xr:uid="{5F3A8E9E-9CD7-493C-B936-6294B6AFB539}"/>
    <cellStyle name="NIBa standaard" xfId="60" xr:uid="{EAC3F3CD-562D-4631-98D5-0F65593C40B4}"/>
    <cellStyle name="Normaal_GLAS gegevens.xls" xfId="20" xr:uid="{CC1F37E6-F749-4EF4-B5BA-686B8DC9F189}"/>
    <cellStyle name="Normal" xfId="72" xr:uid="{10640CAD-54A0-4CA1-A697-FB8AA6CDAF69}"/>
    <cellStyle name="Ongedefinieerd" xfId="21" xr:uid="{623BC91D-38C2-4EA0-873D-536ED6814960}"/>
    <cellStyle name="Ongedefinieerd 2" xfId="22" xr:uid="{E41955B6-17B4-4D18-8693-125901784FF2}"/>
    <cellStyle name="Ongedefinieerd 3" xfId="23" xr:uid="{7B0EC935-4C49-4DFE-9C08-A909981B5601}"/>
    <cellStyle name="prijslijst" xfId="61" xr:uid="{3C58EDC4-749C-4988-835C-36A37C3B7BF5}"/>
    <cellStyle name="Procent" xfId="3" builtinId="5"/>
    <cellStyle name="Procent 2" xfId="24" xr:uid="{AF039F9B-9D0F-4489-BBCA-2D6ACE2AA3FE}"/>
    <cellStyle name="Procent 2 2" xfId="36" xr:uid="{80DF001A-6B0B-4448-A706-CEDF0229F9B1}"/>
    <cellStyle name="Procent 3" xfId="25" xr:uid="{9F919974-73E6-460A-9FB3-FF56E9643575}"/>
    <cellStyle name="Procent 4" xfId="26" xr:uid="{F49B8E0B-4919-41CF-B9A7-90D283AD2478}"/>
    <cellStyle name="Ruimtestaat_Koppen" xfId="62" xr:uid="{FB4CA321-F078-4D35-9829-51C6849A2B92}"/>
    <cellStyle name="Standaard" xfId="0" builtinId="0"/>
    <cellStyle name="Standaard 2" xfId="6" xr:uid="{A73F5931-7DA2-4997-B1DA-32154570559C}"/>
    <cellStyle name="Standaard 2 2" xfId="7" xr:uid="{883BF2D7-8DE4-47E0-AC5A-9036C9C2439D}"/>
    <cellStyle name="Standaard 3" xfId="10" xr:uid="{4A219459-7091-4D1B-8A40-F6DAF3142014}"/>
    <cellStyle name="Standaard 3 2 2" xfId="29" xr:uid="{234AEC6B-F160-4FBC-89C4-E7CCAEE5E9EB}"/>
    <cellStyle name="Standaard 4" xfId="27" xr:uid="{581DE061-7B8E-48DD-A8EF-B5F6B7FE665C}"/>
    <cellStyle name="Standaard 5" xfId="28" xr:uid="{8B68D7FF-1AD3-4252-9163-3CFB5991A30F}"/>
    <cellStyle name="Standaard 6" xfId="32" xr:uid="{4B95B5BB-9DAF-470D-A97C-2DEEDBB9CC58}"/>
    <cellStyle name="Standaard 7" xfId="65" xr:uid="{4721B836-837D-4AC1-954F-FF3E00611D5B}"/>
    <cellStyle name="Standaard 7 2" xfId="70" xr:uid="{B4FE0CB8-F284-4E69-920D-A2DC3CEB96A3}"/>
    <cellStyle name="Standaard 8" xfId="71" xr:uid="{C61DAF9D-0A16-4C1A-9D74-33CBA76925E1}"/>
    <cellStyle name="Valuta" xfId="1" builtinId="4"/>
    <cellStyle name="Valuta 2" xfId="2" xr:uid="{B2C60630-C1D5-429B-BEAC-1C3399914EFD}"/>
    <cellStyle name="Valuta 2 2" xfId="11" xr:uid="{DE5D54BD-9B6A-4418-A83E-F08F66589D57}"/>
    <cellStyle name="Valuta 2 2 2" xfId="67" xr:uid="{58304049-CBFF-4107-96E7-CBBDFE16A86C}"/>
    <cellStyle name="Valuta 2 2 2 2" xfId="83" xr:uid="{9BCBBC77-FE5C-4694-AE9A-C64145A37497}"/>
    <cellStyle name="Valuta 2 2 2 3" xfId="77" xr:uid="{137F6290-6EFF-4CA0-9603-3729951AE620}"/>
    <cellStyle name="Valuta 2 2 3" xfId="82" xr:uid="{C5593B8C-E865-44AD-A860-E47E4ED08934}"/>
    <cellStyle name="Valuta 2 2 4" xfId="76" xr:uid="{F5C63A0B-46CB-4305-AC45-B00B4FCE2E6B}"/>
    <cellStyle name="Valuta 2 3" xfId="5" xr:uid="{C449D86C-985F-4625-9D76-AB4F8FBDD297}"/>
    <cellStyle name="Valuta 2 3 2" xfId="37" xr:uid="{85EE4EB4-D060-4298-A4A4-01CDF3789E9C}"/>
    <cellStyle name="Valuta 2 3 2 2" xfId="84" xr:uid="{A57E0ECB-8C07-471B-8B90-40F344DA528F}"/>
    <cellStyle name="Valuta 2 3 3" xfId="78" xr:uid="{605D93B3-7425-4A1B-AF64-F4F65C866D05}"/>
    <cellStyle name="Valuta 2 4" xfId="30" xr:uid="{26CBC6E4-EFB0-42A7-84A6-18CAC4D0077F}"/>
    <cellStyle name="Valuta 2 4 2" xfId="68" xr:uid="{ACA65A0D-E037-42AD-AE3B-D49782BD80DB}"/>
    <cellStyle name="Valuta 2 4 3" xfId="80" xr:uid="{14AC3301-A10C-440E-B7C7-FFEC7666377F}"/>
    <cellStyle name="Valuta 2 5" xfId="74" xr:uid="{ED48CDB7-7EDD-402C-9A91-A2AD73A06901}"/>
    <cellStyle name="Valuta 3" xfId="8" xr:uid="{6D9657E7-88A5-4F4B-827F-AFF877996B6D}"/>
    <cellStyle name="Valuta 3 2" xfId="34" xr:uid="{68E51BFA-C75F-43C0-99D8-75935A08217F}"/>
    <cellStyle name="Valuta 3 2 2" xfId="81" xr:uid="{29CAD9E2-D5E3-4DE2-8121-393D639E67C9}"/>
    <cellStyle name="Valuta 3 3" xfId="75" xr:uid="{738ABF84-08B7-482B-A20D-A461653AA5EF}"/>
    <cellStyle name="Valuta 4" xfId="4" xr:uid="{DEE455BD-3608-4E30-844D-24DEE96185B8}"/>
    <cellStyle name="Valuta 4 2" xfId="79" xr:uid="{66BF23A0-C2D8-478C-8D95-3F57D8A6187C}"/>
    <cellStyle name="Valuta 5" xfId="73" xr:uid="{FAFC6BBA-9895-4CCE-AA4D-4330665488EE}"/>
    <cellStyle name="Währung [0]_Aufmaß" xfId="63" xr:uid="{3CB1A1E3-7703-468E-A243-0D69603F2647}"/>
    <cellStyle name="Währung_Aufmaß" xfId="64" xr:uid="{BC13D131-1785-4AC2-9863-477CCED7DD58}"/>
  </cellStyles>
  <dxfs count="0"/>
  <tableStyles count="0" defaultTableStyle="TableStyleMedium2" defaultPivotStyle="PivotStyleLight16"/>
  <colors>
    <mruColors>
      <color rgb="FF173583"/>
      <color rgb="FFC2E76B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heetMetadata" Target="metadata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styles" Target="styles.xml"/><Relationship Id="rId11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externalLink" Target="externalLinks/externalLink2.xml"/><Relationship Id="rId11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Registratie afkeur"/>
      <sheetName val="Blad1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7"/>
  <sheetViews>
    <sheetView showGridLines="0" tabSelected="1" workbookViewId="0">
      <pane ySplit="2" topLeftCell="A3" activePane="bottomLeft" state="frozen"/>
      <selection pane="bottomLeft" activeCell="A31" sqref="A31"/>
    </sheetView>
  </sheetViews>
  <sheetFormatPr defaultColWidth="9.140625" defaultRowHeight="15"/>
  <cols>
    <col min="1" max="2" width="53.85546875" customWidth="1"/>
  </cols>
  <sheetData>
    <row r="1" spans="1:32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25">
      <c r="A2" s="148" t="str">
        <f>CONCATENATE(opdrachtgever," ",'Kosten NEN2075 (her)controles'!A3)</f>
        <v xml:space="preserve">Stichting Samenwerkingsbestuur KyK 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149" t="s">
        <v>0</v>
      </c>
      <c r="B4" s="150" t="s">
        <v>695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151" t="s">
        <v>1</v>
      </c>
      <c r="B5" s="152" t="s">
        <v>214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153" t="s">
        <v>2</v>
      </c>
      <c r="B6" s="154" t="s">
        <v>696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B7" s="6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149" t="s">
        <v>702</v>
      </c>
      <c r="B8" s="150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s="153" t="s">
        <v>3</v>
      </c>
      <c r="B9" s="154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B10" s="6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149" t="s">
        <v>700</v>
      </c>
      <c r="B11" s="150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151" t="s">
        <v>3</v>
      </c>
      <c r="B12" s="15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153" t="s">
        <v>701</v>
      </c>
      <c r="B13" s="154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>
      <c r="B14" s="6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>
      <c r="A15" s="149" t="s">
        <v>703</v>
      </c>
      <c r="B15" s="150" t="s">
        <v>697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>
      <c r="A16" s="149" t="s">
        <v>3</v>
      </c>
      <c r="B16" s="155" t="s">
        <v>698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>
      <c r="A17" s="153" t="s">
        <v>701</v>
      </c>
      <c r="B17" s="154" t="s">
        <v>699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B18" s="6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>
      <c r="B19" s="6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>
      <c r="A20" s="149" t="s">
        <v>704</v>
      </c>
      <c r="B20" s="144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>
      <c r="A21" s="151" t="s">
        <v>705</v>
      </c>
      <c r="B21" s="145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A22" s="151" t="s">
        <v>4</v>
      </c>
      <c r="B22" s="145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>
      <c r="A23" s="151" t="s">
        <v>706</v>
      </c>
      <c r="B23" s="145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>
      <c r="A24" s="153" t="s">
        <v>3</v>
      </c>
      <c r="B24" s="146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B25" s="6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A26" s="149" t="s">
        <v>5</v>
      </c>
      <c r="B26" s="144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>
      <c r="A27" s="151" t="s">
        <v>3</v>
      </c>
      <c r="B27" s="145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>
      <c r="A28" s="151" t="s">
        <v>6</v>
      </c>
      <c r="B28" s="145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A29" s="153" t="s">
        <v>7</v>
      </c>
      <c r="B29" s="146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1:32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1:32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1:32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1:32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21:32"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</sheetData>
  <sheetProtection algorithmName="SHA-512" hashValue="LaSfHF50sbopyk49WzHJaUcMgODm+gQLkrcnaq/gleDqgrzFW1LEVALAMkGbQYnpjYJOB6BghQl8sNqxRBa6gw==" saltValue="5jv8QA7LQFKcjh+754Qd8Q==" spinCount="100000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AA513"/>
  <sheetViews>
    <sheetView topLeftCell="B1" workbookViewId="0">
      <pane ySplit="3" topLeftCell="A4" activePane="bottomLeft" state="frozen"/>
      <selection activeCell="B1" sqref="B1"/>
      <selection pane="bottomLeft" activeCell="L27" sqref="L27"/>
    </sheetView>
  </sheetViews>
  <sheetFormatPr defaultRowHeight="15" customHeight="1"/>
  <cols>
    <col min="1" max="1" width="5.42578125" bestFit="1" customWidth="1"/>
    <col min="2" max="4" width="5.42578125" customWidth="1"/>
    <col min="5" max="5" width="4.7109375" customWidth="1"/>
    <col min="6" max="6" width="29.7109375" style="7" bestFit="1" customWidth="1"/>
    <col min="7" max="7" width="3.28515625" bestFit="1" customWidth="1"/>
    <col min="8" max="8" width="4.42578125" bestFit="1" customWidth="1"/>
    <col min="9" max="16" width="11.85546875" customWidth="1"/>
    <col min="17" max="17" width="7.5703125" bestFit="1" customWidth="1"/>
    <col min="18" max="18" width="6.42578125" bestFit="1" customWidth="1"/>
    <col min="19" max="19" width="20" bestFit="1" customWidth="1"/>
    <col min="20" max="20" width="19.28515625" customWidth="1"/>
    <col min="21" max="21" width="10.140625" bestFit="1" customWidth="1"/>
    <col min="22" max="23" width="12.7109375" bestFit="1" customWidth="1"/>
    <col min="24" max="24" width="10.140625" bestFit="1" customWidth="1"/>
    <col min="25" max="26" width="14.42578125" bestFit="1" customWidth="1"/>
  </cols>
  <sheetData>
    <row r="1" spans="1:27" ht="15" customHeight="1">
      <c r="A1">
        <f>'3'!H5</f>
        <v>3</v>
      </c>
      <c r="B1">
        <v>3</v>
      </c>
      <c r="E1" s="11" t="s">
        <v>72</v>
      </c>
      <c r="F1" s="217"/>
      <c r="G1" s="283" t="str">
        <f>VLOOKUP(A1,'Kosten NEN2075 (her)controles'!A5:J50,3)</f>
        <v>OBS De Wyken (Brede School Duinterpen)</v>
      </c>
      <c r="H1" s="284"/>
      <c r="I1" s="284"/>
      <c r="J1" s="284"/>
      <c r="K1" s="284"/>
      <c r="L1" s="284"/>
      <c r="M1" s="285"/>
      <c r="N1" s="42"/>
      <c r="AA1" t="s">
        <v>188</v>
      </c>
    </row>
    <row r="2" spans="1:27" ht="15" customHeight="1">
      <c r="E2" s="11" t="s">
        <v>88</v>
      </c>
      <c r="F2" s="217"/>
      <c r="G2" s="283" t="str">
        <f>CONCATENATE(VLOOKUP(A1,'Kosten NEN2075 (her)controles'!A5:K50,4)," te ",VLOOKUP(A1,'Kosten NEN2075 (her)controles'!A5:K50,5))</f>
        <v>Keizersmantel 1  te Sneek</v>
      </c>
      <c r="H2" s="284"/>
      <c r="I2" s="284"/>
      <c r="J2" s="284"/>
      <c r="K2" s="284"/>
      <c r="L2" s="284"/>
      <c r="M2" s="285"/>
      <c r="N2" s="42"/>
    </row>
    <row r="3" spans="1:27" ht="30">
      <c r="A3" s="7" t="s">
        <v>100</v>
      </c>
      <c r="B3" s="7" t="s">
        <v>100</v>
      </c>
      <c r="C3" s="7" t="s">
        <v>556</v>
      </c>
      <c r="D3" s="7" t="s">
        <v>586</v>
      </c>
      <c r="E3" s="7" t="s">
        <v>89</v>
      </c>
      <c r="F3" s="7" t="s">
        <v>62</v>
      </c>
      <c r="G3" s="7" t="s">
        <v>90</v>
      </c>
      <c r="H3" s="7" t="s">
        <v>91</v>
      </c>
      <c r="I3" s="7" t="s">
        <v>60</v>
      </c>
      <c r="J3" s="7" t="s">
        <v>58</v>
      </c>
      <c r="K3" s="7" t="s">
        <v>59</v>
      </c>
      <c r="L3" s="7" t="s">
        <v>57</v>
      </c>
      <c r="M3" s="40" t="s">
        <v>421</v>
      </c>
      <c r="N3" s="7" t="s">
        <v>141</v>
      </c>
      <c r="O3" s="7" t="s">
        <v>624</v>
      </c>
      <c r="P3" s="7" t="s">
        <v>101</v>
      </c>
      <c r="Q3" s="7" t="s">
        <v>54</v>
      </c>
      <c r="R3" s="7" t="s">
        <v>102</v>
      </c>
      <c r="S3" s="7" t="s">
        <v>92</v>
      </c>
      <c r="U3" s="40" t="s">
        <v>93</v>
      </c>
      <c r="V3" s="40" t="s">
        <v>94</v>
      </c>
      <c r="W3" s="7" t="s">
        <v>95</v>
      </c>
      <c r="X3" s="7" t="s">
        <v>96</v>
      </c>
      <c r="Y3" s="7" t="s">
        <v>97</v>
      </c>
      <c r="Z3" s="7" t="s">
        <v>98</v>
      </c>
    </row>
    <row r="4" spans="1:27" ht="15" customHeight="1">
      <c r="A4" s="7"/>
      <c r="B4" s="7"/>
      <c r="C4" s="7"/>
      <c r="D4" s="7"/>
      <c r="E4" s="7"/>
      <c r="G4" s="7"/>
      <c r="H4" s="7"/>
      <c r="I4" s="7"/>
      <c r="J4" s="7"/>
      <c r="K4" s="7"/>
      <c r="L4" s="7"/>
      <c r="M4" s="40"/>
      <c r="N4" s="7"/>
      <c r="O4" s="7"/>
      <c r="P4" s="7"/>
      <c r="Q4" s="7"/>
      <c r="R4" s="7"/>
      <c r="S4" s="7"/>
      <c r="U4" s="40"/>
      <c r="V4" s="40"/>
      <c r="W4" s="7"/>
      <c r="X4" s="7"/>
      <c r="Y4" s="7"/>
      <c r="Z4" s="7"/>
    </row>
    <row r="5" spans="1:27" ht="15" customHeight="1">
      <c r="A5" s="6"/>
      <c r="B5" s="6" t="s">
        <v>328</v>
      </c>
      <c r="C5" s="6"/>
      <c r="D5" s="6"/>
      <c r="E5" s="218" t="s">
        <v>283</v>
      </c>
      <c r="F5" s="215" t="s">
        <v>284</v>
      </c>
      <c r="G5" s="7"/>
      <c r="H5" s="79" t="s">
        <v>45</v>
      </c>
      <c r="I5" s="219">
        <v>11</v>
      </c>
      <c r="J5" s="219"/>
      <c r="K5" s="81"/>
      <c r="L5" s="81"/>
      <c r="M5" s="219"/>
      <c r="Q5" s="81">
        <f t="shared" ref="Q5:Q50" si="0">SUM(I5:P5)</f>
        <v>11</v>
      </c>
      <c r="R5" s="81">
        <f>IF(G5="X",0,IF(H5="X",0,VLOOKUP(H5,'3'!$K$3:$L$16,2,FALSE)))</f>
        <v>200</v>
      </c>
      <c r="S5" s="81">
        <f t="shared" ref="S5:S50" si="1">Q5*R5</f>
        <v>2200</v>
      </c>
      <c r="U5">
        <v>10</v>
      </c>
      <c r="V5">
        <v>10</v>
      </c>
      <c r="W5">
        <v>20</v>
      </c>
    </row>
    <row r="6" spans="1:27" ht="15" customHeight="1">
      <c r="A6" s="6"/>
      <c r="B6" s="6" t="s">
        <v>328</v>
      </c>
      <c r="C6" s="6"/>
      <c r="D6" s="6"/>
      <c r="E6" s="218" t="s">
        <v>316</v>
      </c>
      <c r="F6" s="215" t="s">
        <v>349</v>
      </c>
      <c r="G6" s="7"/>
      <c r="H6" s="79" t="s">
        <v>45</v>
      </c>
      <c r="I6" s="220"/>
      <c r="J6" s="220">
        <v>125</v>
      </c>
      <c r="K6" s="81"/>
      <c r="L6" s="81"/>
      <c r="M6" s="220"/>
      <c r="Q6" s="81">
        <f t="shared" si="0"/>
        <v>125</v>
      </c>
      <c r="R6" s="81">
        <f>IF(G6="X",0,IF(H6="X",0,VLOOKUP(H6,'3'!$K$3:$L$16,2,FALSE)))</f>
        <v>200</v>
      </c>
      <c r="S6" s="81">
        <f t="shared" si="1"/>
        <v>25000</v>
      </c>
    </row>
    <row r="7" spans="1:27" ht="15" customHeight="1">
      <c r="A7" s="6"/>
      <c r="B7" s="6" t="s">
        <v>328</v>
      </c>
      <c r="C7" s="6"/>
      <c r="D7" s="6"/>
      <c r="E7" s="218" t="s">
        <v>295</v>
      </c>
      <c r="F7" s="215" t="s">
        <v>437</v>
      </c>
      <c r="G7" s="7"/>
      <c r="H7" s="79" t="s">
        <v>47</v>
      </c>
      <c r="I7" s="220">
        <v>17.649999999999999</v>
      </c>
      <c r="J7" s="220"/>
      <c r="K7" s="81"/>
      <c r="L7" s="81"/>
      <c r="M7" s="220"/>
      <c r="Q7" s="81">
        <f t="shared" si="0"/>
        <v>17.649999999999999</v>
      </c>
      <c r="R7" s="81">
        <f>IF(G7="X",0,IF(H7="X",0,VLOOKUP(H7,'3'!$K$3:$L$16,2,FALSE)))</f>
        <v>200</v>
      </c>
      <c r="S7" s="81">
        <f t="shared" si="1"/>
        <v>3529.9999999999995</v>
      </c>
      <c r="U7">
        <v>3.1</v>
      </c>
      <c r="V7">
        <v>3.1</v>
      </c>
      <c r="W7">
        <v>1.1000000000000001</v>
      </c>
    </row>
    <row r="8" spans="1:27" ht="15" customHeight="1">
      <c r="A8" s="6"/>
      <c r="B8" s="6" t="s">
        <v>328</v>
      </c>
      <c r="C8" s="6"/>
      <c r="D8" s="6"/>
      <c r="E8" s="218" t="s">
        <v>290</v>
      </c>
      <c r="F8" s="215" t="s">
        <v>437</v>
      </c>
      <c r="G8" s="7"/>
      <c r="H8" s="79" t="s">
        <v>47</v>
      </c>
      <c r="I8" s="220">
        <v>17.5</v>
      </c>
      <c r="J8" s="220"/>
      <c r="K8" s="81"/>
      <c r="L8" s="81"/>
      <c r="M8" s="220"/>
      <c r="Q8" s="81">
        <f t="shared" si="0"/>
        <v>17.5</v>
      </c>
      <c r="R8" s="81">
        <f>IF(G8="X",0,IF(H8="X",0,VLOOKUP(H8,'3'!$K$3:$L$16,2,FALSE)))</f>
        <v>200</v>
      </c>
      <c r="S8" s="81">
        <f t="shared" si="1"/>
        <v>3500</v>
      </c>
      <c r="U8">
        <v>3.1</v>
      </c>
      <c r="V8">
        <v>3.1</v>
      </c>
      <c r="W8">
        <v>1.1000000000000001</v>
      </c>
    </row>
    <row r="9" spans="1:27" ht="15" customHeight="1">
      <c r="A9" s="6"/>
      <c r="B9" s="6" t="s">
        <v>328</v>
      </c>
      <c r="C9" s="6"/>
      <c r="D9" s="6"/>
      <c r="E9" s="218" t="s">
        <v>326</v>
      </c>
      <c r="F9" s="215" t="s">
        <v>437</v>
      </c>
      <c r="G9" s="7"/>
      <c r="H9" s="79" t="s">
        <v>137</v>
      </c>
      <c r="I9" s="219">
        <v>16.5</v>
      </c>
      <c r="J9" s="219"/>
      <c r="K9" s="81"/>
      <c r="L9" s="81"/>
      <c r="M9" s="219"/>
      <c r="Q9" s="81">
        <f t="shared" si="0"/>
        <v>16.5</v>
      </c>
      <c r="R9" s="81">
        <f>IF(G9="X",0,IF(H9="X",0,VLOOKUP(H9,'3'!$K$3:$L$16,2,FALSE)))</f>
        <v>200</v>
      </c>
      <c r="S9" s="81">
        <f t="shared" si="1"/>
        <v>3300</v>
      </c>
      <c r="U9">
        <v>5.2</v>
      </c>
      <c r="V9">
        <v>5.2</v>
      </c>
      <c r="W9">
        <v>1.1000000000000001</v>
      </c>
    </row>
    <row r="10" spans="1:27" ht="15" customHeight="1">
      <c r="A10" s="6"/>
      <c r="B10" s="6" t="s">
        <v>328</v>
      </c>
      <c r="C10" s="6"/>
      <c r="D10" s="6"/>
      <c r="E10" s="218" t="s">
        <v>286</v>
      </c>
      <c r="F10" s="215" t="s">
        <v>680</v>
      </c>
      <c r="G10" s="7"/>
      <c r="H10" s="79" t="s">
        <v>44</v>
      </c>
      <c r="I10" s="219">
        <v>7.2</v>
      </c>
      <c r="J10" s="219">
        <v>6.65</v>
      </c>
      <c r="K10" s="81"/>
      <c r="L10" s="81"/>
      <c r="M10" s="219"/>
      <c r="Q10" s="81">
        <f t="shared" si="0"/>
        <v>13.850000000000001</v>
      </c>
      <c r="R10" s="81">
        <f>IF(G10="X",0,IF(H10="X",0,VLOOKUP(H10,'3'!$K$3:$L$16,2,FALSE)))</f>
        <v>200</v>
      </c>
      <c r="S10" s="81">
        <f t="shared" si="1"/>
        <v>2770.0000000000005</v>
      </c>
      <c r="U10">
        <v>7.85</v>
      </c>
      <c r="V10">
        <v>7.85</v>
      </c>
      <c r="W10">
        <v>8.6999999999999993</v>
      </c>
    </row>
    <row r="11" spans="1:27" ht="15" customHeight="1">
      <c r="A11" s="6"/>
      <c r="B11" s="6" t="s">
        <v>328</v>
      </c>
      <c r="C11" s="6"/>
      <c r="D11" s="6"/>
      <c r="E11" s="218" t="s">
        <v>321</v>
      </c>
      <c r="F11" s="221" t="s">
        <v>681</v>
      </c>
      <c r="G11" s="7"/>
      <c r="H11" s="79" t="s">
        <v>45</v>
      </c>
      <c r="I11" s="219"/>
      <c r="J11" s="219">
        <v>75.599999999999994</v>
      </c>
      <c r="K11" s="81"/>
      <c r="L11" s="81"/>
      <c r="M11" s="219"/>
      <c r="Q11" s="81">
        <f t="shared" si="0"/>
        <v>75.599999999999994</v>
      </c>
      <c r="R11" s="81">
        <f>IF(G11="X",0,IF(H11="X",0,VLOOKUP(H11,'3'!$K$3:$L$16,2,FALSE)))</f>
        <v>200</v>
      </c>
      <c r="S11" s="81">
        <f t="shared" si="1"/>
        <v>15119.999999999998</v>
      </c>
      <c r="U11">
        <v>12.75</v>
      </c>
      <c r="V11">
        <v>12.75</v>
      </c>
      <c r="W11">
        <v>8.6999999999999993</v>
      </c>
    </row>
    <row r="12" spans="1:27" ht="15" customHeight="1">
      <c r="A12" s="6"/>
      <c r="B12" s="6" t="s">
        <v>328</v>
      </c>
      <c r="C12" s="6"/>
      <c r="D12" s="6"/>
      <c r="E12" s="218" t="s">
        <v>324</v>
      </c>
      <c r="F12" s="215" t="s">
        <v>293</v>
      </c>
      <c r="G12" s="7"/>
      <c r="H12" s="79" t="s">
        <v>45</v>
      </c>
      <c r="I12" s="220"/>
      <c r="J12" s="220">
        <v>75.599999999999994</v>
      </c>
      <c r="K12" s="81"/>
      <c r="L12" s="81"/>
      <c r="M12" s="219"/>
      <c r="Q12" s="81">
        <f t="shared" si="0"/>
        <v>75.599999999999994</v>
      </c>
      <c r="R12" s="81">
        <f>IF(G12="X",0,IF(H12="X",0,VLOOKUP(H12,'3'!$K$3:$L$16,2,FALSE)))</f>
        <v>200</v>
      </c>
      <c r="S12" s="81">
        <f t="shared" si="1"/>
        <v>15119.999999999998</v>
      </c>
      <c r="U12">
        <v>12.75</v>
      </c>
      <c r="V12">
        <v>12.75</v>
      </c>
      <c r="W12">
        <v>8.6999999999999993</v>
      </c>
    </row>
    <row r="13" spans="1:27" ht="15" customHeight="1">
      <c r="A13" s="6"/>
      <c r="B13" s="6" t="s">
        <v>328</v>
      </c>
      <c r="C13" s="6"/>
      <c r="D13" s="6"/>
      <c r="E13" s="222" t="s">
        <v>322</v>
      </c>
      <c r="F13" s="221" t="s">
        <v>293</v>
      </c>
      <c r="G13" s="7"/>
      <c r="H13" s="79" t="s">
        <v>45</v>
      </c>
      <c r="I13" s="81"/>
      <c r="J13" s="219">
        <v>75.599999999999994</v>
      </c>
      <c r="K13" s="81"/>
      <c r="L13" s="81"/>
      <c r="M13" s="219"/>
      <c r="Q13" s="81">
        <f t="shared" si="0"/>
        <v>75.599999999999994</v>
      </c>
      <c r="R13" s="81">
        <f>IF(G13="X",0,IF(H13="X",0,VLOOKUP(H13,'3'!$K$3:$L$16,2,FALSE)))</f>
        <v>200</v>
      </c>
      <c r="S13" s="81">
        <f t="shared" si="1"/>
        <v>15119.999999999998</v>
      </c>
      <c r="U13">
        <v>12.75</v>
      </c>
      <c r="V13">
        <v>12.75</v>
      </c>
      <c r="W13">
        <v>8.6999999999999993</v>
      </c>
    </row>
    <row r="14" spans="1:27" ht="15" customHeight="1">
      <c r="A14" s="6"/>
      <c r="B14" s="6" t="s">
        <v>328</v>
      </c>
      <c r="C14" s="6"/>
      <c r="D14" s="6"/>
      <c r="E14" s="223" t="s">
        <v>320</v>
      </c>
      <c r="F14" s="223" t="s">
        <v>289</v>
      </c>
      <c r="G14" s="7"/>
      <c r="H14" s="79" t="s">
        <v>45</v>
      </c>
      <c r="I14" s="143"/>
      <c r="J14" s="219"/>
      <c r="K14" s="81"/>
      <c r="L14" s="81"/>
      <c r="M14" s="219">
        <v>7.6</v>
      </c>
      <c r="Q14" s="81">
        <f t="shared" si="0"/>
        <v>7.6</v>
      </c>
      <c r="R14" s="81">
        <f>IF(G14="X",0,IF(H14="X",0,VLOOKUP(H14,'3'!$K$3:$L$16,2,FALSE)))</f>
        <v>200</v>
      </c>
      <c r="S14" s="81">
        <f t="shared" si="1"/>
        <v>1520</v>
      </c>
      <c r="W14">
        <v>1.9</v>
      </c>
    </row>
    <row r="15" spans="1:27" ht="15" customHeight="1">
      <c r="A15" s="6"/>
      <c r="B15" s="6" t="s">
        <v>328</v>
      </c>
      <c r="C15" s="6"/>
      <c r="D15" s="6"/>
      <c r="E15" s="223" t="s">
        <v>318</v>
      </c>
      <c r="F15" s="223" t="s">
        <v>289</v>
      </c>
      <c r="G15" s="7"/>
      <c r="H15" s="79" t="s">
        <v>47</v>
      </c>
      <c r="I15" s="143"/>
      <c r="J15" s="220"/>
      <c r="K15" s="81"/>
      <c r="L15" s="81"/>
      <c r="M15" s="220">
        <v>7.6</v>
      </c>
      <c r="Q15" s="81">
        <f t="shared" si="0"/>
        <v>7.6</v>
      </c>
      <c r="R15" s="81">
        <f>IF(G15="X",0,IF(H15="X",0,VLOOKUP(H15,'3'!$K$3:$L$16,2,FALSE)))</f>
        <v>200</v>
      </c>
      <c r="S15" s="81">
        <f t="shared" si="1"/>
        <v>1520</v>
      </c>
      <c r="W15">
        <v>1.9</v>
      </c>
    </row>
    <row r="16" spans="1:27" ht="15" customHeight="1">
      <c r="A16" s="6"/>
      <c r="B16" s="6" t="s">
        <v>328</v>
      </c>
      <c r="C16" s="6"/>
      <c r="D16" s="6"/>
      <c r="E16" s="222" t="s">
        <v>315</v>
      </c>
      <c r="F16" s="221" t="s">
        <v>293</v>
      </c>
      <c r="G16" s="7"/>
      <c r="H16" s="79" t="s">
        <v>47</v>
      </c>
      <c r="I16" s="143"/>
      <c r="J16" s="220">
        <v>75.599999999999994</v>
      </c>
      <c r="K16" s="81"/>
      <c r="L16" s="81"/>
      <c r="M16" s="220"/>
      <c r="Q16" s="81">
        <f t="shared" si="0"/>
        <v>75.599999999999994</v>
      </c>
      <c r="R16" s="81">
        <f>IF(G16="X",0,IF(H16="X",0,VLOOKUP(H16,'3'!$K$3:$L$16,2,FALSE)))</f>
        <v>200</v>
      </c>
      <c r="S16" s="81">
        <f t="shared" si="1"/>
        <v>15119.999999999998</v>
      </c>
      <c r="U16">
        <v>12.75</v>
      </c>
      <c r="V16">
        <v>12.75</v>
      </c>
      <c r="W16">
        <v>8.6999999999999993</v>
      </c>
    </row>
    <row r="17" spans="1:23" ht="15" customHeight="1">
      <c r="A17" s="6"/>
      <c r="B17" s="6" t="s">
        <v>328</v>
      </c>
      <c r="C17" s="6"/>
      <c r="D17" s="6"/>
      <c r="E17" s="218" t="s">
        <v>317</v>
      </c>
      <c r="F17" s="215" t="s">
        <v>287</v>
      </c>
      <c r="G17" s="7"/>
      <c r="H17" s="79" t="s">
        <v>47</v>
      </c>
      <c r="I17" s="143"/>
      <c r="J17" s="220"/>
      <c r="K17" s="81"/>
      <c r="L17" s="81"/>
      <c r="M17" s="220">
        <v>6.75</v>
      </c>
      <c r="Q17" s="81">
        <f t="shared" si="0"/>
        <v>6.75</v>
      </c>
      <c r="R17" s="81">
        <f>IF(G17="X",0,IF(H17="X",0,VLOOKUP(H17,'3'!$K$3:$L$16,2,FALSE)))</f>
        <v>200</v>
      </c>
      <c r="S17" s="81">
        <f t="shared" si="1"/>
        <v>1350</v>
      </c>
    </row>
    <row r="18" spans="1:23" ht="15" customHeight="1">
      <c r="A18" s="6"/>
      <c r="B18" s="6" t="s">
        <v>328</v>
      </c>
      <c r="C18" s="6"/>
      <c r="D18" s="6"/>
      <c r="E18" s="218" t="s">
        <v>288</v>
      </c>
      <c r="F18" s="214" t="s">
        <v>312</v>
      </c>
      <c r="G18" s="7"/>
      <c r="H18" s="79" t="s">
        <v>45</v>
      </c>
      <c r="I18" s="81"/>
      <c r="J18" s="220"/>
      <c r="K18" s="81"/>
      <c r="L18" s="81"/>
      <c r="M18" s="220"/>
      <c r="O18">
        <v>83.6</v>
      </c>
      <c r="Q18" s="81">
        <f t="shared" si="0"/>
        <v>83.6</v>
      </c>
      <c r="R18" s="81">
        <f>IF(G18="X",0,IF(H18="X",0,VLOOKUP(H18,'3'!$K$3:$L$16,2,FALSE)))</f>
        <v>200</v>
      </c>
      <c r="S18" s="81">
        <f t="shared" si="1"/>
        <v>16720</v>
      </c>
      <c r="U18">
        <v>11.5</v>
      </c>
      <c r="V18">
        <v>11.5</v>
      </c>
      <c r="W18">
        <v>3.6</v>
      </c>
    </row>
    <row r="19" spans="1:23" ht="15" customHeight="1">
      <c r="A19" s="6"/>
      <c r="B19" s="6" t="s">
        <v>328</v>
      </c>
      <c r="C19" s="6"/>
      <c r="D19" s="6"/>
      <c r="E19" s="218" t="s">
        <v>297</v>
      </c>
      <c r="F19" s="214" t="s">
        <v>312</v>
      </c>
      <c r="G19" s="7"/>
      <c r="H19" s="79" t="s">
        <v>45</v>
      </c>
      <c r="I19" s="81"/>
      <c r="J19" s="220"/>
      <c r="K19" s="81"/>
      <c r="L19" s="81"/>
      <c r="M19" s="81"/>
      <c r="O19">
        <v>83.6</v>
      </c>
      <c r="Q19" s="81">
        <f t="shared" si="0"/>
        <v>83.6</v>
      </c>
      <c r="R19" s="81">
        <f>IF(G19="X",0,IF(H19="X",0,VLOOKUP(H19,'3'!$K$3:$L$16,2,FALSE)))</f>
        <v>200</v>
      </c>
      <c r="S19" s="81">
        <f t="shared" si="1"/>
        <v>16720</v>
      </c>
      <c r="U19">
        <v>11.5</v>
      </c>
      <c r="V19">
        <v>11.5</v>
      </c>
      <c r="W19">
        <v>3.6</v>
      </c>
    </row>
    <row r="20" spans="1:23" ht="15" customHeight="1">
      <c r="A20" s="6"/>
      <c r="B20" s="6"/>
      <c r="C20" s="6"/>
      <c r="D20" s="6"/>
      <c r="E20" s="142"/>
      <c r="G20" s="7"/>
      <c r="H20" s="79"/>
      <c r="I20" s="81"/>
      <c r="J20" s="81"/>
      <c r="K20" s="81"/>
      <c r="L20" s="81"/>
      <c r="M20" s="81"/>
      <c r="Q20" s="81"/>
      <c r="R20" s="81"/>
      <c r="S20" s="81"/>
    </row>
    <row r="21" spans="1:23" ht="15" customHeight="1">
      <c r="A21" s="6"/>
      <c r="B21" s="6" t="s">
        <v>367</v>
      </c>
      <c r="C21" s="6"/>
      <c r="D21" s="6"/>
      <c r="E21" s="218" t="s">
        <v>422</v>
      </c>
      <c r="F21" s="214" t="s">
        <v>414</v>
      </c>
      <c r="G21" s="7"/>
      <c r="H21" s="79" t="s">
        <v>45</v>
      </c>
      <c r="I21" s="81"/>
      <c r="J21" s="224"/>
      <c r="K21" s="81"/>
      <c r="L21" s="81"/>
      <c r="M21" s="220">
        <v>5.85</v>
      </c>
      <c r="Q21" s="81">
        <f t="shared" si="0"/>
        <v>5.85</v>
      </c>
      <c r="R21" s="81">
        <f>IF(G21="X",0,IF(H21="X",0,VLOOKUP(H21,'3'!$K$3:$L$16,2,FALSE)))</f>
        <v>200</v>
      </c>
      <c r="S21" s="81">
        <f t="shared" si="1"/>
        <v>1170</v>
      </c>
    </row>
    <row r="22" spans="1:23" ht="15" customHeight="1">
      <c r="A22" s="6"/>
      <c r="B22" s="6" t="s">
        <v>367</v>
      </c>
      <c r="C22" s="6"/>
      <c r="D22" s="6"/>
      <c r="E22" s="218" t="s">
        <v>350</v>
      </c>
      <c r="F22" s="214" t="s">
        <v>349</v>
      </c>
      <c r="G22" s="7"/>
      <c r="H22" s="79" t="s">
        <v>45</v>
      </c>
      <c r="I22" s="81"/>
      <c r="J22" s="219">
        <v>95.4</v>
      </c>
      <c r="K22" s="81"/>
      <c r="L22" s="81"/>
      <c r="M22" s="219"/>
      <c r="Q22" s="81">
        <f t="shared" si="0"/>
        <v>95.4</v>
      </c>
      <c r="R22" s="81">
        <f>IF(G22="X",0,IF(H22="X",0,VLOOKUP(H22,'3'!$K$3:$L$16,2,FALSE)))</f>
        <v>200</v>
      </c>
      <c r="S22" s="81">
        <f t="shared" si="1"/>
        <v>19080</v>
      </c>
      <c r="U22">
        <v>11</v>
      </c>
      <c r="V22">
        <v>11</v>
      </c>
      <c r="W22">
        <v>38.6</v>
      </c>
    </row>
    <row r="23" spans="1:23" ht="15" customHeight="1">
      <c r="A23" s="6"/>
      <c r="B23" s="6" t="s">
        <v>367</v>
      </c>
      <c r="C23" s="6"/>
      <c r="D23" s="6"/>
      <c r="E23" s="222" t="s">
        <v>355</v>
      </c>
      <c r="F23" s="221" t="s">
        <v>293</v>
      </c>
      <c r="G23" s="7"/>
      <c r="H23" s="79" t="s">
        <v>137</v>
      </c>
      <c r="I23" s="81"/>
      <c r="J23" s="219">
        <v>75.599999999999994</v>
      </c>
      <c r="K23" s="143"/>
      <c r="L23" s="81"/>
      <c r="M23" s="219"/>
      <c r="Q23" s="81">
        <f t="shared" si="0"/>
        <v>75.599999999999994</v>
      </c>
      <c r="R23" s="81">
        <f>IF(G23="X",0,IF(H23="X",0,VLOOKUP(H23,'3'!$K$3:$L$16,2,FALSE)))</f>
        <v>200</v>
      </c>
      <c r="S23" s="81">
        <f t="shared" si="1"/>
        <v>15119.999999999998</v>
      </c>
      <c r="U23">
        <v>12.75</v>
      </c>
      <c r="V23">
        <v>12.75</v>
      </c>
      <c r="W23">
        <v>8.6999999999999993</v>
      </c>
    </row>
    <row r="24" spans="1:23" ht="15" customHeight="1">
      <c r="A24" s="6"/>
      <c r="B24" s="6" t="s">
        <v>367</v>
      </c>
      <c r="C24" s="6"/>
      <c r="D24" s="6"/>
      <c r="E24" s="222" t="s">
        <v>356</v>
      </c>
      <c r="F24" s="116" t="s">
        <v>293</v>
      </c>
      <c r="G24" s="7"/>
      <c r="H24" s="79" t="s">
        <v>45</v>
      </c>
      <c r="I24" s="81"/>
      <c r="J24" s="219">
        <v>75.599999999999994</v>
      </c>
      <c r="K24" s="143"/>
      <c r="L24" s="81"/>
      <c r="M24" s="219"/>
      <c r="Q24" s="81">
        <f t="shared" si="0"/>
        <v>75.599999999999994</v>
      </c>
      <c r="R24" s="81">
        <f>IF(G24="X",0,IF(H24="X",0,VLOOKUP(H24,'3'!$K$3:$L$16,2,FALSE)))</f>
        <v>200</v>
      </c>
      <c r="S24" s="81">
        <f t="shared" si="1"/>
        <v>15119.999999999998</v>
      </c>
      <c r="U24">
        <v>12.75</v>
      </c>
      <c r="V24">
        <v>12.75</v>
      </c>
      <c r="W24">
        <v>8.6999999999999993</v>
      </c>
    </row>
    <row r="25" spans="1:23" ht="15" customHeight="1">
      <c r="A25" s="6"/>
      <c r="B25" s="6" t="s">
        <v>367</v>
      </c>
      <c r="C25" s="6"/>
      <c r="D25" s="6"/>
      <c r="E25" s="218" t="s">
        <v>358</v>
      </c>
      <c r="F25" s="214" t="s">
        <v>289</v>
      </c>
      <c r="G25" s="7"/>
      <c r="H25" s="79" t="s">
        <v>48</v>
      </c>
      <c r="I25" s="81"/>
      <c r="J25" s="219"/>
      <c r="K25" s="143"/>
      <c r="L25" s="81"/>
      <c r="M25" s="219">
        <v>7.6</v>
      </c>
      <c r="Q25" s="81">
        <f t="shared" si="0"/>
        <v>7.6</v>
      </c>
      <c r="R25" s="81">
        <f>IF(G25="X",0,IF(H25="X",0,VLOOKUP(H25,'3'!$K$3:$L$16,2,FALSE)))</f>
        <v>200</v>
      </c>
      <c r="S25" s="81">
        <f t="shared" si="1"/>
        <v>1520</v>
      </c>
    </row>
    <row r="26" spans="1:23" ht="15" customHeight="1">
      <c r="A26" s="6"/>
      <c r="B26" s="6" t="s">
        <v>367</v>
      </c>
      <c r="C26" s="6"/>
      <c r="D26" s="6"/>
      <c r="E26" s="215" t="s">
        <v>353</v>
      </c>
      <c r="F26" s="221" t="s">
        <v>289</v>
      </c>
      <c r="G26" s="7"/>
      <c r="H26" s="79" t="s">
        <v>137</v>
      </c>
      <c r="I26" s="81"/>
      <c r="J26" s="225"/>
      <c r="K26" s="143"/>
      <c r="L26" s="81"/>
      <c r="M26" s="219">
        <v>7.6</v>
      </c>
      <c r="Q26" s="81">
        <f t="shared" si="0"/>
        <v>7.6</v>
      </c>
      <c r="R26" s="81">
        <f>IF(G26="X",0,IF(H26="X",0,VLOOKUP(H26,'3'!$K$3:$L$16,2,FALSE)))</f>
        <v>200</v>
      </c>
      <c r="S26" s="81">
        <f t="shared" si="1"/>
        <v>1520</v>
      </c>
    </row>
    <row r="27" spans="1:23" ht="15" customHeight="1">
      <c r="A27" s="6"/>
      <c r="B27" s="6" t="s">
        <v>367</v>
      </c>
      <c r="C27" s="6"/>
      <c r="D27" s="6"/>
      <c r="E27" s="215" t="s">
        <v>360</v>
      </c>
      <c r="F27" s="221" t="s">
        <v>293</v>
      </c>
      <c r="G27" s="7"/>
      <c r="H27" s="79" t="s">
        <v>45</v>
      </c>
      <c r="I27" s="81"/>
      <c r="J27" s="219">
        <v>75.599999999999994</v>
      </c>
      <c r="K27" s="143"/>
      <c r="L27" s="81"/>
      <c r="M27" s="219"/>
      <c r="Q27" s="81">
        <f t="shared" si="0"/>
        <v>75.599999999999994</v>
      </c>
      <c r="R27" s="81">
        <f>IF(G27="X",0,IF(H27="X",0,VLOOKUP(H27,'3'!$K$3:$L$16,2,FALSE)))</f>
        <v>200</v>
      </c>
      <c r="S27" s="81">
        <f t="shared" si="1"/>
        <v>15119.999999999998</v>
      </c>
      <c r="U27">
        <v>12.75</v>
      </c>
      <c r="V27">
        <v>12.75</v>
      </c>
      <c r="W27">
        <v>8.6999999999999993</v>
      </c>
    </row>
    <row r="28" spans="1:23" ht="15" customHeight="1">
      <c r="A28" s="6"/>
      <c r="B28" s="6" t="s">
        <v>367</v>
      </c>
      <c r="C28" s="6"/>
      <c r="D28" s="6"/>
      <c r="E28" s="215" t="s">
        <v>361</v>
      </c>
      <c r="F28" s="221" t="s">
        <v>293</v>
      </c>
      <c r="G28" s="7"/>
      <c r="H28" s="79" t="s">
        <v>137</v>
      </c>
      <c r="I28" s="81"/>
      <c r="J28" s="219">
        <v>75.599999999999994</v>
      </c>
      <c r="K28" s="143"/>
      <c r="L28" s="81"/>
      <c r="M28" s="219"/>
      <c r="Q28" s="81">
        <f t="shared" si="0"/>
        <v>75.599999999999994</v>
      </c>
      <c r="R28" s="81">
        <f>IF(G28="X",0,IF(H28="X",0,VLOOKUP(H28,'3'!$K$3:$L$16,2,FALSE)))</f>
        <v>200</v>
      </c>
      <c r="S28" s="81">
        <f t="shared" si="1"/>
        <v>15119.999999999998</v>
      </c>
      <c r="U28">
        <v>12.75</v>
      </c>
      <c r="V28">
        <v>12.75</v>
      </c>
      <c r="W28">
        <v>8.6999999999999993</v>
      </c>
    </row>
    <row r="29" spans="1:23" ht="15" customHeight="1">
      <c r="A29" s="6"/>
      <c r="B29" s="6" t="s">
        <v>367</v>
      </c>
      <c r="C29" s="6"/>
      <c r="D29" s="6"/>
      <c r="E29" s="215" t="s">
        <v>348</v>
      </c>
      <c r="F29" s="221" t="s">
        <v>289</v>
      </c>
      <c r="G29" s="7"/>
      <c r="H29" s="79" t="s">
        <v>45</v>
      </c>
      <c r="I29" s="81"/>
      <c r="J29" s="225"/>
      <c r="K29" s="81"/>
      <c r="L29" s="81"/>
      <c r="M29" s="219">
        <v>7.6</v>
      </c>
      <c r="Q29" s="81">
        <f t="shared" si="0"/>
        <v>7.6</v>
      </c>
      <c r="R29" s="81">
        <f>IF(G29="X",0,IF(H29="X",0,VLOOKUP(H29,'3'!$K$3:$L$16,2,FALSE)))</f>
        <v>200</v>
      </c>
      <c r="S29" s="81">
        <f t="shared" si="1"/>
        <v>1520</v>
      </c>
    </row>
    <row r="30" spans="1:23" ht="15" customHeight="1">
      <c r="A30" s="6"/>
      <c r="B30" s="6" t="s">
        <v>367</v>
      </c>
      <c r="C30" s="6"/>
      <c r="D30" s="6"/>
      <c r="E30" s="215" t="s">
        <v>362</v>
      </c>
      <c r="F30" s="221" t="s">
        <v>681</v>
      </c>
      <c r="G30" s="7"/>
      <c r="H30" s="79" t="s">
        <v>44</v>
      </c>
      <c r="I30" s="81"/>
      <c r="J30" s="219">
        <v>55</v>
      </c>
      <c r="K30" s="81"/>
      <c r="L30" s="81"/>
      <c r="M30" s="219"/>
      <c r="Q30" s="81">
        <f t="shared" si="0"/>
        <v>55</v>
      </c>
      <c r="R30" s="81">
        <f>IF(G30="X",0,IF(H30="X",0,VLOOKUP(H30,'3'!$K$3:$L$16,2,FALSE)))</f>
        <v>200</v>
      </c>
      <c r="S30" s="81">
        <f t="shared" si="1"/>
        <v>11000</v>
      </c>
      <c r="U30">
        <v>5.75</v>
      </c>
      <c r="V30">
        <v>5.75</v>
      </c>
    </row>
    <row r="31" spans="1:23" ht="15" customHeight="1">
      <c r="A31" s="6"/>
      <c r="B31" s="6" t="s">
        <v>367</v>
      </c>
      <c r="C31" s="6"/>
      <c r="D31" s="6"/>
      <c r="E31" s="215" t="s">
        <v>365</v>
      </c>
      <c r="F31" s="221" t="s">
        <v>293</v>
      </c>
      <c r="G31" s="7"/>
      <c r="H31" s="79" t="s">
        <v>44</v>
      </c>
      <c r="I31" s="81"/>
      <c r="J31" s="219">
        <v>75.599999999999994</v>
      </c>
      <c r="K31" s="81"/>
      <c r="L31" s="81"/>
      <c r="M31" s="219"/>
      <c r="Q31" s="81">
        <f t="shared" si="0"/>
        <v>75.599999999999994</v>
      </c>
      <c r="R31" s="81">
        <f>IF(G31="X",0,IF(H31="X",0,VLOOKUP(H31,'3'!$K$3:$L$16,2,FALSE)))</f>
        <v>200</v>
      </c>
      <c r="S31" s="81">
        <f t="shared" si="1"/>
        <v>15119.999999999998</v>
      </c>
      <c r="U31">
        <v>12.75</v>
      </c>
      <c r="V31">
        <v>12.75</v>
      </c>
    </row>
    <row r="32" spans="1:23" ht="15" customHeight="1">
      <c r="A32" s="6"/>
      <c r="B32" s="6" t="s">
        <v>367</v>
      </c>
      <c r="C32" s="6"/>
      <c r="D32" s="6"/>
      <c r="E32" s="226" t="s">
        <v>366</v>
      </c>
      <c r="F32" s="221" t="s">
        <v>293</v>
      </c>
      <c r="G32" s="7"/>
      <c r="H32" s="79" t="s">
        <v>44</v>
      </c>
      <c r="I32" s="81"/>
      <c r="J32" s="219">
        <v>75.599999999999994</v>
      </c>
      <c r="K32" s="81"/>
      <c r="L32" s="81"/>
      <c r="M32" s="219"/>
      <c r="Q32" s="81">
        <f t="shared" si="0"/>
        <v>75.599999999999994</v>
      </c>
      <c r="R32" s="81">
        <f>IF(G32="X",0,IF(H32="X",0,VLOOKUP(H32,'3'!$K$3:$L$16,2,FALSE)))</f>
        <v>200</v>
      </c>
      <c r="S32" s="81">
        <f t="shared" si="1"/>
        <v>15119.999999999998</v>
      </c>
      <c r="U32">
        <v>12.75</v>
      </c>
      <c r="V32">
        <v>12.75</v>
      </c>
    </row>
    <row r="33" spans="1:23" ht="15" customHeight="1">
      <c r="A33" s="6"/>
      <c r="B33" s="6" t="s">
        <v>367</v>
      </c>
      <c r="C33" s="6"/>
      <c r="D33" s="6"/>
      <c r="E33" s="218" t="s">
        <v>352</v>
      </c>
      <c r="F33" s="221" t="s">
        <v>289</v>
      </c>
      <c r="G33" s="7"/>
      <c r="H33" s="79" t="s">
        <v>137</v>
      </c>
      <c r="I33" s="81"/>
      <c r="J33" s="225"/>
      <c r="K33" s="81"/>
      <c r="L33" s="81"/>
      <c r="M33" s="219">
        <v>7.6</v>
      </c>
      <c r="Q33" s="81">
        <f t="shared" si="0"/>
        <v>7.6</v>
      </c>
      <c r="R33" s="81">
        <f>IF(G33="X",0,IF(H33="X",0,VLOOKUP(H33,'3'!$K$3:$L$16,2,FALSE)))</f>
        <v>200</v>
      </c>
      <c r="S33" s="81">
        <f t="shared" si="1"/>
        <v>1520</v>
      </c>
    </row>
    <row r="34" spans="1:23" ht="15" customHeight="1">
      <c r="A34" s="6"/>
      <c r="B34" s="6" t="s">
        <v>367</v>
      </c>
      <c r="C34" s="6"/>
      <c r="D34" s="6"/>
      <c r="E34" s="218" t="s">
        <v>493</v>
      </c>
      <c r="F34" s="221" t="s">
        <v>293</v>
      </c>
      <c r="G34" s="7"/>
      <c r="H34" s="79" t="s">
        <v>44</v>
      </c>
      <c r="I34" s="81"/>
      <c r="J34" s="219">
        <v>75.599999999999994</v>
      </c>
      <c r="K34" s="81"/>
      <c r="L34" s="81"/>
      <c r="M34" s="219"/>
      <c r="Q34" s="81">
        <f t="shared" si="0"/>
        <v>75.599999999999994</v>
      </c>
      <c r="R34" s="81">
        <f>IF(G34="X",0,IF(H34="X",0,VLOOKUP(H34,'3'!$K$3:$L$16,2,FALSE)))</f>
        <v>200</v>
      </c>
      <c r="S34" s="81">
        <f t="shared" si="1"/>
        <v>15119.999999999998</v>
      </c>
      <c r="U34">
        <v>12.75</v>
      </c>
      <c r="V34">
        <v>12.75</v>
      </c>
      <c r="W34">
        <v>8.6999999999999993</v>
      </c>
    </row>
    <row r="35" spans="1:23" ht="15" customHeight="1">
      <c r="A35" s="6"/>
      <c r="B35" s="6" t="s">
        <v>367</v>
      </c>
      <c r="C35" s="6"/>
      <c r="D35" s="6"/>
      <c r="E35" s="218" t="s">
        <v>354</v>
      </c>
      <c r="F35" s="215" t="s">
        <v>682</v>
      </c>
      <c r="G35" s="7"/>
      <c r="H35" s="79" t="s">
        <v>47</v>
      </c>
      <c r="I35" s="81"/>
      <c r="J35" s="220">
        <v>12</v>
      </c>
      <c r="K35" s="81"/>
      <c r="L35" s="81"/>
      <c r="M35" s="220"/>
      <c r="Q35" s="81">
        <f t="shared" si="0"/>
        <v>12</v>
      </c>
      <c r="R35" s="81">
        <f>IF(G35="X",0,IF(H35="X",0,VLOOKUP(H35,'3'!$K$3:$L$16,2,FALSE)))</f>
        <v>200</v>
      </c>
      <c r="S35" s="81">
        <f t="shared" si="1"/>
        <v>2400</v>
      </c>
    </row>
    <row r="36" spans="1:23" ht="15" customHeight="1">
      <c r="A36" s="6"/>
      <c r="B36" s="6" t="s">
        <v>367</v>
      </c>
      <c r="C36" s="6"/>
      <c r="D36" s="6"/>
      <c r="E36" s="218" t="s">
        <v>447</v>
      </c>
      <c r="F36" s="215" t="s">
        <v>293</v>
      </c>
      <c r="G36" s="7"/>
      <c r="H36" s="79" t="s">
        <v>44</v>
      </c>
      <c r="I36" s="81"/>
      <c r="J36" s="220">
        <v>75.599999999999994</v>
      </c>
      <c r="K36" s="81"/>
      <c r="L36" s="81"/>
      <c r="M36" s="220"/>
      <c r="Q36" s="81">
        <f t="shared" si="0"/>
        <v>75.599999999999994</v>
      </c>
      <c r="R36" s="81">
        <f>IF(G36="X",0,IF(H36="X",0,VLOOKUP(H36,'3'!$K$3:$L$16,2,FALSE)))</f>
        <v>200</v>
      </c>
      <c r="S36" s="81">
        <f t="shared" si="1"/>
        <v>15119.999999999998</v>
      </c>
      <c r="U36">
        <v>12.75</v>
      </c>
      <c r="V36">
        <v>12.75</v>
      </c>
      <c r="W36">
        <v>8.6999999999999993</v>
      </c>
    </row>
    <row r="37" spans="1:23" ht="15" customHeight="1">
      <c r="A37" s="6"/>
      <c r="B37" s="6"/>
      <c r="C37" s="6"/>
      <c r="D37" s="6"/>
      <c r="E37" s="142"/>
      <c r="G37" s="7"/>
      <c r="H37" s="79"/>
      <c r="I37" s="81"/>
      <c r="J37" s="81"/>
      <c r="K37" s="81"/>
      <c r="L37" s="81"/>
      <c r="M37" s="81"/>
      <c r="Q37" s="81"/>
      <c r="R37" s="81"/>
      <c r="S37" s="81"/>
    </row>
    <row r="38" spans="1:23" ht="15" customHeight="1">
      <c r="A38" s="6"/>
      <c r="B38" s="6" t="s">
        <v>611</v>
      </c>
      <c r="C38" s="6"/>
      <c r="D38" s="6"/>
      <c r="E38" s="218" t="s">
        <v>594</v>
      </c>
      <c r="F38" s="215" t="s">
        <v>414</v>
      </c>
      <c r="G38" s="7"/>
      <c r="H38" s="79" t="s">
        <v>45</v>
      </c>
      <c r="I38" s="220"/>
      <c r="J38" s="220"/>
      <c r="K38" s="81"/>
      <c r="L38" s="81"/>
      <c r="M38" s="220">
        <v>5.85</v>
      </c>
      <c r="Q38" s="81">
        <f t="shared" si="0"/>
        <v>5.85</v>
      </c>
      <c r="R38" s="81">
        <f>IF(G38="X",0,IF(H38="X",0,VLOOKUP(H38,'3'!$K$3:$L$16,2,FALSE)))</f>
        <v>200</v>
      </c>
      <c r="S38" s="81">
        <f t="shared" si="1"/>
        <v>1170</v>
      </c>
    </row>
    <row r="39" spans="1:23" ht="15" customHeight="1">
      <c r="A39" s="6"/>
      <c r="B39" s="6" t="s">
        <v>611</v>
      </c>
      <c r="C39" s="6"/>
      <c r="D39" s="6"/>
      <c r="E39" s="218" t="s">
        <v>595</v>
      </c>
      <c r="F39" s="215" t="s">
        <v>349</v>
      </c>
      <c r="G39" s="7"/>
      <c r="H39" s="79" t="s">
        <v>44</v>
      </c>
      <c r="I39" s="220"/>
      <c r="J39" s="220">
        <v>95.4</v>
      </c>
      <c r="K39" s="81"/>
      <c r="L39" s="81"/>
      <c r="M39" s="220"/>
      <c r="Q39" s="81">
        <f t="shared" si="0"/>
        <v>95.4</v>
      </c>
      <c r="R39" s="81">
        <f>IF(G39="X",0,IF(H39="X",0,VLOOKUP(H39,'3'!$K$3:$L$16,2,FALSE)))</f>
        <v>200</v>
      </c>
      <c r="S39" s="81">
        <f t="shared" si="1"/>
        <v>19080</v>
      </c>
      <c r="U39">
        <v>11</v>
      </c>
      <c r="V39">
        <v>11</v>
      </c>
      <c r="W39">
        <v>38.6</v>
      </c>
    </row>
    <row r="40" spans="1:23" ht="15" customHeight="1">
      <c r="A40" s="6"/>
      <c r="B40" s="6" t="s">
        <v>611</v>
      </c>
      <c r="C40" s="6"/>
      <c r="D40" s="6"/>
      <c r="E40" s="218" t="s">
        <v>683</v>
      </c>
      <c r="F40" s="215" t="s">
        <v>293</v>
      </c>
      <c r="G40" s="7"/>
      <c r="H40" s="79" t="s">
        <v>44</v>
      </c>
      <c r="I40" s="220"/>
      <c r="J40" s="220">
        <v>75.599999999999994</v>
      </c>
      <c r="K40" s="81"/>
      <c r="L40" s="81"/>
      <c r="M40" s="220"/>
      <c r="Q40" s="81">
        <f t="shared" si="0"/>
        <v>75.599999999999994</v>
      </c>
      <c r="R40" s="81">
        <f>IF(G40="X",0,IF(H40="X",0,VLOOKUP(H40,'3'!$K$3:$L$16,2,FALSE)))</f>
        <v>200</v>
      </c>
      <c r="S40" s="81">
        <f t="shared" si="1"/>
        <v>15119.999999999998</v>
      </c>
      <c r="U40">
        <v>12.75</v>
      </c>
      <c r="V40">
        <v>12.75</v>
      </c>
      <c r="W40">
        <v>8.6999999999999993</v>
      </c>
    </row>
    <row r="41" spans="1:23" ht="15" customHeight="1">
      <c r="A41" s="6"/>
      <c r="B41" s="6" t="s">
        <v>611</v>
      </c>
      <c r="C41" s="6"/>
      <c r="D41" s="6"/>
      <c r="E41" s="218" t="s">
        <v>596</v>
      </c>
      <c r="F41" s="215" t="s">
        <v>293</v>
      </c>
      <c r="G41" s="7"/>
      <c r="H41" s="79" t="s">
        <v>44</v>
      </c>
      <c r="I41" s="220"/>
      <c r="J41" s="219">
        <v>75.599999999999994</v>
      </c>
      <c r="K41" s="81"/>
      <c r="L41" s="81"/>
      <c r="M41" s="219"/>
      <c r="Q41" s="81">
        <f t="shared" si="0"/>
        <v>75.599999999999994</v>
      </c>
      <c r="R41" s="81">
        <f>IF(G41="X",0,IF(H41="X",0,VLOOKUP(H41,'3'!$K$3:$L$16,2,FALSE)))</f>
        <v>200</v>
      </c>
      <c r="S41" s="81">
        <f t="shared" si="1"/>
        <v>15119.999999999998</v>
      </c>
      <c r="U41">
        <v>12.75</v>
      </c>
      <c r="V41">
        <v>12.75</v>
      </c>
      <c r="W41">
        <v>8.6999999999999993</v>
      </c>
    </row>
    <row r="42" spans="1:23" ht="15" customHeight="1">
      <c r="A42" s="6"/>
      <c r="B42" s="6" t="s">
        <v>611</v>
      </c>
      <c r="C42" s="6"/>
      <c r="D42" s="6"/>
      <c r="E42" s="218" t="s">
        <v>597</v>
      </c>
      <c r="F42" s="221" t="s">
        <v>289</v>
      </c>
      <c r="G42" s="7"/>
      <c r="H42" s="79" t="s">
        <v>137</v>
      </c>
      <c r="I42" s="219"/>
      <c r="J42" s="219"/>
      <c r="K42" s="81"/>
      <c r="L42" s="81"/>
      <c r="M42" s="219">
        <v>7.6</v>
      </c>
      <c r="Q42" s="81">
        <f t="shared" si="0"/>
        <v>7.6</v>
      </c>
      <c r="R42" s="81">
        <f>IF(G42="X",0,IF(H42="X",0,VLOOKUP(H42,'3'!$K$3:$L$16,2,FALSE)))</f>
        <v>200</v>
      </c>
      <c r="S42" s="81">
        <f t="shared" si="1"/>
        <v>1520</v>
      </c>
    </row>
    <row r="43" spans="1:23" ht="15" customHeight="1">
      <c r="A43" s="6"/>
      <c r="B43" s="6" t="s">
        <v>611</v>
      </c>
      <c r="C43" s="6"/>
      <c r="D43" s="6"/>
      <c r="E43" s="218" t="s">
        <v>598</v>
      </c>
      <c r="F43" s="221" t="s">
        <v>289</v>
      </c>
      <c r="G43" s="7"/>
      <c r="H43" s="79" t="s">
        <v>47</v>
      </c>
      <c r="I43" s="219"/>
      <c r="J43" s="219"/>
      <c r="K43" s="81"/>
      <c r="L43" s="81"/>
      <c r="M43" s="219">
        <v>7.6</v>
      </c>
      <c r="Q43" s="81">
        <f t="shared" si="0"/>
        <v>7.6</v>
      </c>
      <c r="R43" s="81">
        <f>IF(G43="X",0,IF(H43="X",0,VLOOKUP(H43,'3'!$K$3:$L$16,2,FALSE)))</f>
        <v>200</v>
      </c>
      <c r="S43" s="81">
        <f t="shared" si="1"/>
        <v>1520</v>
      </c>
    </row>
    <row r="44" spans="1:23" ht="15" customHeight="1">
      <c r="A44" s="6"/>
      <c r="B44" s="6" t="s">
        <v>611</v>
      </c>
      <c r="C44" s="6"/>
      <c r="D44" s="6"/>
      <c r="E44" s="218" t="s">
        <v>599</v>
      </c>
      <c r="F44" s="221" t="s">
        <v>293</v>
      </c>
      <c r="G44" s="7"/>
      <c r="H44" s="79" t="s">
        <v>47</v>
      </c>
      <c r="I44" s="219"/>
      <c r="J44" s="219">
        <v>75.599999999999994</v>
      </c>
      <c r="K44" s="81"/>
      <c r="L44" s="81"/>
      <c r="M44" s="219"/>
      <c r="Q44" s="81">
        <f t="shared" si="0"/>
        <v>75.599999999999994</v>
      </c>
      <c r="R44" s="81">
        <f>IF(G44="X",0,IF(H44="X",0,VLOOKUP(H44,'3'!$K$3:$L$16,2,FALSE)))</f>
        <v>200</v>
      </c>
      <c r="S44" s="81">
        <f t="shared" si="1"/>
        <v>15119.999999999998</v>
      </c>
      <c r="U44">
        <v>12.75</v>
      </c>
      <c r="V44">
        <v>12.75</v>
      </c>
      <c r="W44">
        <v>8.6999999999999993</v>
      </c>
    </row>
    <row r="45" spans="1:23" ht="15" customHeight="1">
      <c r="A45" s="6"/>
      <c r="B45" s="6" t="s">
        <v>611</v>
      </c>
      <c r="C45" s="6"/>
      <c r="D45" s="6"/>
      <c r="E45" s="218" t="s">
        <v>600</v>
      </c>
      <c r="F45" s="221" t="s">
        <v>397</v>
      </c>
      <c r="G45" s="7"/>
      <c r="H45" s="79" t="s">
        <v>47</v>
      </c>
      <c r="I45" s="91"/>
      <c r="J45" s="219">
        <v>75.599999999999994</v>
      </c>
      <c r="K45" s="81"/>
      <c r="L45" s="81"/>
      <c r="M45" s="91"/>
      <c r="Q45" s="81">
        <f t="shared" si="0"/>
        <v>75.599999999999994</v>
      </c>
      <c r="R45" s="81">
        <f>IF(G45="X",0,IF(H45="X",0,VLOOKUP(H45,'3'!$K$3:$L$16,2,FALSE)))</f>
        <v>200</v>
      </c>
      <c r="S45" s="81">
        <f t="shared" si="1"/>
        <v>15119.999999999998</v>
      </c>
      <c r="U45">
        <v>12.75</v>
      </c>
      <c r="V45">
        <v>12.75</v>
      </c>
      <c r="W45">
        <v>8.6999999999999993</v>
      </c>
    </row>
    <row r="46" spans="1:23" ht="15" customHeight="1">
      <c r="A46" s="6"/>
      <c r="B46" s="6" t="s">
        <v>611</v>
      </c>
      <c r="C46" s="6"/>
      <c r="D46" s="6"/>
      <c r="E46" s="218" t="s">
        <v>601</v>
      </c>
      <c r="F46" s="221" t="s">
        <v>323</v>
      </c>
      <c r="G46" s="7"/>
      <c r="H46" s="79" t="s">
        <v>45</v>
      </c>
      <c r="I46" s="219"/>
      <c r="J46" s="219"/>
      <c r="K46" s="81"/>
      <c r="L46" s="81"/>
      <c r="M46" s="219">
        <v>5</v>
      </c>
      <c r="Q46" s="81">
        <f t="shared" si="0"/>
        <v>5</v>
      </c>
      <c r="R46" s="81">
        <f>IF(G46="X",0,IF(H46="X",0,VLOOKUP(H46,'3'!$K$3:$L$16,2,FALSE)))</f>
        <v>200</v>
      </c>
      <c r="S46" s="81">
        <f t="shared" si="1"/>
        <v>1000</v>
      </c>
    </row>
    <row r="47" spans="1:23" ht="15" customHeight="1">
      <c r="A47" s="6"/>
      <c r="B47" s="6" t="s">
        <v>611</v>
      </c>
      <c r="C47" s="6"/>
      <c r="D47" s="6"/>
      <c r="E47" s="218" t="s">
        <v>602</v>
      </c>
      <c r="F47" s="221" t="s">
        <v>289</v>
      </c>
      <c r="G47" s="7"/>
      <c r="H47" s="79" t="s">
        <v>44</v>
      </c>
      <c r="I47" s="219"/>
      <c r="J47" s="219"/>
      <c r="K47" s="81"/>
      <c r="L47" s="81"/>
      <c r="M47" s="219">
        <v>7.6</v>
      </c>
      <c r="Q47" s="81">
        <f t="shared" si="0"/>
        <v>7.6</v>
      </c>
      <c r="R47" s="81">
        <f>IF(G47="X",0,IF(H47="X",0,VLOOKUP(H47,'3'!$K$3:$L$16,2,FALSE)))</f>
        <v>200</v>
      </c>
      <c r="S47" s="81">
        <f t="shared" si="1"/>
        <v>1520</v>
      </c>
    </row>
    <row r="48" spans="1:23" ht="15" customHeight="1">
      <c r="A48" s="6"/>
      <c r="B48" s="6" t="s">
        <v>611</v>
      </c>
      <c r="C48" s="6"/>
      <c r="D48" s="6"/>
      <c r="E48" s="218" t="s">
        <v>684</v>
      </c>
      <c r="F48" s="221" t="s">
        <v>681</v>
      </c>
      <c r="G48" s="7"/>
      <c r="H48" s="79" t="s">
        <v>44</v>
      </c>
      <c r="I48" s="219"/>
      <c r="J48" s="219">
        <v>55</v>
      </c>
      <c r="K48" s="81"/>
      <c r="L48" s="81"/>
      <c r="M48" s="219"/>
      <c r="Q48" s="81">
        <f t="shared" si="0"/>
        <v>55</v>
      </c>
      <c r="R48" s="81">
        <f>IF(G48="X",0,IF(H48="X",0,VLOOKUP(H48,'3'!$K$3:$L$16,2,FALSE)))</f>
        <v>200</v>
      </c>
      <c r="S48" s="81">
        <f t="shared" si="1"/>
        <v>11000</v>
      </c>
      <c r="U48">
        <v>5.75</v>
      </c>
      <c r="V48">
        <v>5.75</v>
      </c>
    </row>
    <row r="49" spans="1:23" ht="15" customHeight="1">
      <c r="A49" s="6"/>
      <c r="B49" s="6" t="s">
        <v>611</v>
      </c>
      <c r="C49" s="6"/>
      <c r="D49" s="6"/>
      <c r="E49" s="218" t="s">
        <v>603</v>
      </c>
      <c r="F49" s="221" t="s">
        <v>293</v>
      </c>
      <c r="G49" s="7"/>
      <c r="H49" s="79" t="s">
        <v>44</v>
      </c>
      <c r="I49" s="219"/>
      <c r="J49" s="219">
        <v>75.599999999999994</v>
      </c>
      <c r="K49" s="81"/>
      <c r="L49" s="81"/>
      <c r="M49" s="219"/>
      <c r="Q49" s="81">
        <f t="shared" si="0"/>
        <v>75.599999999999994</v>
      </c>
      <c r="R49" s="81">
        <f>IF(G49="X",0,IF(H49="X",0,VLOOKUP(H49,'3'!$K$3:$L$16,2,FALSE)))</f>
        <v>200</v>
      </c>
      <c r="S49" s="81">
        <f t="shared" si="1"/>
        <v>15119.999999999998</v>
      </c>
      <c r="U49">
        <v>12.75</v>
      </c>
      <c r="V49">
        <v>12.75</v>
      </c>
      <c r="W49">
        <v>8.6999999999999993</v>
      </c>
    </row>
    <row r="50" spans="1:23" ht="15" customHeight="1">
      <c r="A50" s="6"/>
      <c r="B50" s="6" t="s">
        <v>611</v>
      </c>
      <c r="C50" s="6"/>
      <c r="D50" s="6"/>
      <c r="E50" s="218" t="s">
        <v>604</v>
      </c>
      <c r="F50" s="221" t="s">
        <v>293</v>
      </c>
      <c r="G50" s="7"/>
      <c r="H50" s="79" t="s">
        <v>137</v>
      </c>
      <c r="I50" s="219"/>
      <c r="J50" s="219">
        <v>75.599999999999994</v>
      </c>
      <c r="K50" s="143"/>
      <c r="L50" s="81"/>
      <c r="M50" s="219"/>
      <c r="Q50" s="81">
        <f t="shared" si="0"/>
        <v>75.599999999999994</v>
      </c>
      <c r="R50" s="81">
        <f>IF(G50="X",0,IF(H50="X",0,VLOOKUP(H50,'3'!$K$3:$L$16,2,FALSE)))</f>
        <v>200</v>
      </c>
      <c r="S50" s="81">
        <f t="shared" si="1"/>
        <v>15119.999999999998</v>
      </c>
      <c r="U50">
        <v>12.75</v>
      </c>
      <c r="V50">
        <v>12.75</v>
      </c>
      <c r="W50">
        <v>8.6999999999999993</v>
      </c>
    </row>
    <row r="51" spans="1:23" ht="15" customHeight="1">
      <c r="A51" s="6"/>
      <c r="B51" s="6" t="s">
        <v>611</v>
      </c>
      <c r="C51" s="6"/>
      <c r="D51" s="6"/>
      <c r="E51" s="218" t="s">
        <v>605</v>
      </c>
      <c r="F51" s="221" t="s">
        <v>289</v>
      </c>
      <c r="G51" s="7"/>
      <c r="H51" s="79" t="s">
        <v>137</v>
      </c>
      <c r="I51" s="219"/>
      <c r="J51" s="219"/>
      <c r="K51" s="143"/>
      <c r="L51" s="81"/>
      <c r="M51" s="219">
        <v>7.6</v>
      </c>
      <c r="Q51" s="81">
        <f t="shared" ref="Q51:Q56" si="2">SUM(I51:P51)</f>
        <v>7.6</v>
      </c>
      <c r="R51" s="81">
        <f>IF(G51="X",0,IF(H51="X",0,VLOOKUP(H51,'3'!$K$3:$L$16,2,FALSE)))</f>
        <v>200</v>
      </c>
      <c r="S51" s="81">
        <f t="shared" ref="S51:S56" si="3">Q51*R51</f>
        <v>1520</v>
      </c>
    </row>
    <row r="52" spans="1:23" ht="15" customHeight="1">
      <c r="A52" s="6"/>
      <c r="B52" s="6" t="s">
        <v>611</v>
      </c>
      <c r="C52" s="6"/>
      <c r="D52" s="6"/>
      <c r="E52" s="218" t="s">
        <v>606</v>
      </c>
      <c r="F52" s="221" t="s">
        <v>293</v>
      </c>
      <c r="G52" s="7"/>
      <c r="H52" s="79" t="s">
        <v>48</v>
      </c>
      <c r="I52" s="219"/>
      <c r="J52" s="219">
        <v>75.599999999999994</v>
      </c>
      <c r="K52" s="81"/>
      <c r="L52" s="81"/>
      <c r="M52" s="219"/>
      <c r="Q52" s="81">
        <f t="shared" si="2"/>
        <v>75.599999999999994</v>
      </c>
      <c r="R52" s="81">
        <f>IF(G52="X",0,IF(H52="X",0,VLOOKUP(H52,'3'!$K$3:$L$16,2,FALSE)))</f>
        <v>200</v>
      </c>
      <c r="S52" s="81">
        <f t="shared" si="3"/>
        <v>15119.999999999998</v>
      </c>
      <c r="U52">
        <v>12.75</v>
      </c>
      <c r="V52">
        <v>12.75</v>
      </c>
      <c r="W52">
        <v>8.6999999999999993</v>
      </c>
    </row>
    <row r="53" spans="1:23" ht="15" customHeight="1">
      <c r="A53" s="6"/>
      <c r="B53" s="6" t="s">
        <v>611</v>
      </c>
      <c r="C53" s="6"/>
      <c r="D53" s="6"/>
      <c r="E53" s="218" t="s">
        <v>607</v>
      </c>
      <c r="F53" s="221" t="s">
        <v>685</v>
      </c>
      <c r="G53" s="7"/>
      <c r="H53" s="79" t="s">
        <v>137</v>
      </c>
      <c r="I53" s="219"/>
      <c r="J53" s="219">
        <v>12</v>
      </c>
      <c r="K53" s="143"/>
      <c r="L53" s="81"/>
      <c r="M53" s="219"/>
      <c r="Q53" s="81">
        <f t="shared" si="2"/>
        <v>12</v>
      </c>
      <c r="R53" s="81">
        <f>IF(G53="X",0,IF(H53="X",0,VLOOKUP(H53,'3'!$K$3:$L$16,2,FALSE)))</f>
        <v>200</v>
      </c>
      <c r="S53" s="81">
        <f t="shared" si="3"/>
        <v>2400</v>
      </c>
    </row>
    <row r="54" spans="1:23" ht="15" customHeight="1">
      <c r="A54" s="6"/>
      <c r="B54" s="6" t="s">
        <v>611</v>
      </c>
      <c r="C54" s="6"/>
      <c r="D54" s="6"/>
      <c r="E54" s="218" t="s">
        <v>608</v>
      </c>
      <c r="F54" s="221" t="s">
        <v>686</v>
      </c>
      <c r="G54" s="7"/>
      <c r="H54" s="79" t="s">
        <v>137</v>
      </c>
      <c r="I54" s="219">
        <v>17.649999999999999</v>
      </c>
      <c r="J54" s="225"/>
      <c r="K54" s="143"/>
      <c r="L54" s="81"/>
      <c r="M54" s="219"/>
      <c r="Q54" s="81">
        <f t="shared" si="2"/>
        <v>17.649999999999999</v>
      </c>
      <c r="R54" s="81">
        <f>IF(G54="X",0,IF(H54="X",0,VLOOKUP(H54,'3'!$K$3:$L$16,2,FALSE)))</f>
        <v>200</v>
      </c>
      <c r="S54" s="81">
        <f t="shared" si="3"/>
        <v>3529.9999999999995</v>
      </c>
      <c r="U54">
        <v>3.1</v>
      </c>
      <c r="V54">
        <v>3.1</v>
      </c>
      <c r="W54">
        <v>1.1000000000000001</v>
      </c>
    </row>
    <row r="55" spans="1:23" ht="15" customHeight="1">
      <c r="A55" s="6"/>
      <c r="B55" s="6" t="s">
        <v>611</v>
      </c>
      <c r="C55" s="6"/>
      <c r="D55" s="6"/>
      <c r="E55" s="218" t="s">
        <v>609</v>
      </c>
      <c r="F55" s="221" t="s">
        <v>437</v>
      </c>
      <c r="G55" s="7"/>
      <c r="H55" s="79" t="s">
        <v>45</v>
      </c>
      <c r="I55" s="219">
        <v>17.5</v>
      </c>
      <c r="J55" s="225"/>
      <c r="K55" s="81"/>
      <c r="L55" s="81"/>
      <c r="M55" s="219"/>
      <c r="Q55" s="81">
        <f t="shared" si="2"/>
        <v>17.5</v>
      </c>
      <c r="R55" s="81">
        <f>IF(G55="X",0,IF(H55="X",0,VLOOKUP(H55,'3'!$K$3:$L$16,2,FALSE)))</f>
        <v>200</v>
      </c>
      <c r="S55" s="81">
        <f t="shared" si="3"/>
        <v>3500</v>
      </c>
      <c r="U55">
        <v>3.1</v>
      </c>
      <c r="V55">
        <v>3.1</v>
      </c>
      <c r="W55">
        <v>1.1000000000000001</v>
      </c>
    </row>
    <row r="56" spans="1:23" ht="15" customHeight="1">
      <c r="A56" s="6"/>
      <c r="B56" s="6" t="s">
        <v>611</v>
      </c>
      <c r="C56" s="6"/>
      <c r="D56" s="6"/>
      <c r="E56" s="218" t="s">
        <v>610</v>
      </c>
      <c r="F56" s="221" t="s">
        <v>437</v>
      </c>
      <c r="G56" s="7"/>
      <c r="H56" s="79" t="s">
        <v>45</v>
      </c>
      <c r="I56" s="219">
        <v>16.5</v>
      </c>
      <c r="J56" s="225"/>
      <c r="K56" s="81"/>
      <c r="L56" s="81"/>
      <c r="M56" s="219"/>
      <c r="Q56" s="81">
        <f t="shared" si="2"/>
        <v>16.5</v>
      </c>
      <c r="R56" s="81">
        <f>IF(G56="X",0,IF(H56="X",0,VLOOKUP(H56,'3'!$K$3:$L$16,2,FALSE)))</f>
        <v>200</v>
      </c>
      <c r="S56" s="81">
        <f t="shared" si="3"/>
        <v>3300</v>
      </c>
      <c r="U56">
        <v>5.2</v>
      </c>
      <c r="V56">
        <v>5.2</v>
      </c>
      <c r="W56">
        <v>1.1000000000000001</v>
      </c>
    </row>
    <row r="57" spans="1:23" ht="15" hidden="1" customHeight="1">
      <c r="A57" s="6"/>
      <c r="B57" s="6"/>
      <c r="C57" s="6"/>
      <c r="D57" s="6"/>
      <c r="E57" s="79"/>
      <c r="F57" s="80"/>
      <c r="G57" s="7"/>
      <c r="H57" s="79"/>
      <c r="I57" s="81"/>
      <c r="J57" s="81"/>
      <c r="K57" s="81"/>
      <c r="L57" s="81"/>
      <c r="M57" s="81"/>
      <c r="Q57" s="81"/>
      <c r="R57" s="81"/>
      <c r="S57" s="81"/>
    </row>
    <row r="58" spans="1:23" ht="15" hidden="1" customHeight="1">
      <c r="A58" s="6"/>
      <c r="B58" s="6"/>
      <c r="C58" s="6"/>
      <c r="D58" s="6"/>
      <c r="E58" s="79"/>
      <c r="G58" s="7"/>
      <c r="H58" s="79"/>
      <c r="I58" s="81"/>
      <c r="J58" s="81"/>
      <c r="K58" s="81"/>
      <c r="L58" s="81"/>
      <c r="M58" s="81"/>
      <c r="Q58" s="81"/>
      <c r="R58" s="81"/>
      <c r="S58" s="81"/>
    </row>
    <row r="59" spans="1:23" ht="15" hidden="1" customHeight="1">
      <c r="A59" s="6"/>
      <c r="B59" s="6"/>
      <c r="C59" s="6"/>
      <c r="D59" s="6"/>
      <c r="E59" s="79"/>
      <c r="G59" s="7"/>
      <c r="H59" s="79"/>
      <c r="I59" s="81"/>
      <c r="J59" s="81"/>
      <c r="K59" s="81"/>
      <c r="L59" s="81"/>
      <c r="M59" s="81"/>
      <c r="Q59" s="81"/>
      <c r="R59" s="81"/>
      <c r="S59" s="81"/>
    </row>
    <row r="60" spans="1:23" ht="15" hidden="1" customHeight="1">
      <c r="A60" s="6"/>
      <c r="B60" s="6"/>
      <c r="C60" s="6"/>
      <c r="D60" s="6"/>
      <c r="E60" s="79"/>
      <c r="G60" s="7"/>
      <c r="H60" s="79"/>
      <c r="I60" s="81"/>
      <c r="J60" s="81"/>
      <c r="K60" s="81"/>
      <c r="L60" s="81"/>
      <c r="M60" s="81"/>
      <c r="Q60" s="81"/>
      <c r="R60" s="81"/>
      <c r="S60" s="81"/>
    </row>
    <row r="61" spans="1:23" ht="15" hidden="1" customHeight="1">
      <c r="A61" s="6"/>
      <c r="B61" s="6"/>
      <c r="C61" s="6"/>
      <c r="D61" s="6"/>
      <c r="E61" s="79"/>
      <c r="G61" s="7"/>
      <c r="H61" s="79"/>
      <c r="I61" s="81"/>
      <c r="J61" s="81"/>
      <c r="K61" s="81"/>
      <c r="L61" s="81"/>
      <c r="M61" s="81"/>
      <c r="Q61" s="81"/>
      <c r="R61" s="81"/>
      <c r="S61" s="81"/>
    </row>
    <row r="62" spans="1:23" ht="15" hidden="1" customHeight="1">
      <c r="A62" s="6"/>
      <c r="B62" s="6"/>
      <c r="C62" s="6"/>
      <c r="D62" s="6"/>
      <c r="E62" s="79"/>
      <c r="G62" s="7"/>
      <c r="H62" s="79"/>
      <c r="I62" s="81"/>
      <c r="J62" s="81"/>
      <c r="K62" s="81"/>
      <c r="L62" s="81"/>
      <c r="M62" s="81"/>
      <c r="Q62" s="81"/>
      <c r="R62" s="81"/>
      <c r="S62" s="81"/>
    </row>
    <row r="63" spans="1:23" ht="15" hidden="1" customHeight="1">
      <c r="A63" s="6"/>
      <c r="B63" s="6"/>
      <c r="C63" s="6"/>
      <c r="D63" s="6"/>
      <c r="E63" s="79"/>
      <c r="G63" s="7"/>
      <c r="H63" s="79"/>
      <c r="I63" s="81"/>
      <c r="J63" s="81"/>
      <c r="K63" s="81"/>
      <c r="L63" s="81"/>
      <c r="M63" s="81"/>
      <c r="Q63" s="81"/>
      <c r="R63" s="81"/>
      <c r="S63" s="81"/>
    </row>
    <row r="64" spans="1:23" ht="15" hidden="1" customHeight="1">
      <c r="A64" s="6"/>
      <c r="B64" s="6"/>
      <c r="C64" s="6"/>
      <c r="D64" s="6"/>
      <c r="E64" s="79"/>
      <c r="G64" s="7"/>
      <c r="H64" s="79"/>
      <c r="I64" s="81"/>
      <c r="J64" s="81"/>
      <c r="K64" s="81"/>
      <c r="L64" s="81"/>
      <c r="M64" s="81"/>
      <c r="Q64" s="81"/>
      <c r="R64" s="81"/>
      <c r="S64" s="81"/>
    </row>
    <row r="65" spans="1:19" ht="15" hidden="1" customHeight="1">
      <c r="A65" s="6"/>
      <c r="B65" s="6"/>
      <c r="C65" s="6"/>
      <c r="D65" s="6"/>
      <c r="E65" s="79"/>
      <c r="G65" s="7"/>
      <c r="H65" s="79"/>
      <c r="I65" s="81"/>
      <c r="J65" s="81"/>
      <c r="K65" s="81"/>
      <c r="L65" s="81"/>
      <c r="M65" s="81"/>
      <c r="Q65" s="81"/>
      <c r="R65" s="81"/>
      <c r="S65" s="81"/>
    </row>
    <row r="66" spans="1:19" ht="15" hidden="1" customHeight="1">
      <c r="A66" s="6"/>
      <c r="B66" s="6"/>
      <c r="C66" s="6"/>
      <c r="D66" s="6"/>
      <c r="E66" s="79"/>
      <c r="G66" s="7"/>
      <c r="H66" s="79"/>
      <c r="I66" s="81"/>
      <c r="J66" s="81"/>
      <c r="K66" s="81"/>
      <c r="L66" s="81"/>
      <c r="M66" s="81"/>
      <c r="Q66" s="81"/>
      <c r="R66" s="81"/>
      <c r="S66" s="81"/>
    </row>
    <row r="67" spans="1:19" ht="15" hidden="1" customHeight="1">
      <c r="A67" s="6"/>
      <c r="B67" s="6"/>
      <c r="C67" s="6"/>
      <c r="D67" s="6"/>
      <c r="E67" s="79"/>
      <c r="G67" s="7"/>
      <c r="H67" s="79"/>
      <c r="I67" s="81"/>
      <c r="J67" s="81"/>
      <c r="K67" s="81"/>
      <c r="L67" s="81"/>
      <c r="M67" s="81"/>
      <c r="Q67" s="81"/>
      <c r="R67" s="81"/>
      <c r="S67" s="81"/>
    </row>
    <row r="68" spans="1:19" ht="15" hidden="1" customHeight="1">
      <c r="A68" s="6"/>
      <c r="B68" s="6"/>
      <c r="C68" s="6"/>
      <c r="D68" s="6"/>
      <c r="E68" s="79"/>
      <c r="G68" s="7"/>
      <c r="H68" s="79"/>
      <c r="I68" s="81"/>
      <c r="J68" s="81"/>
      <c r="K68" s="81"/>
      <c r="L68" s="81"/>
      <c r="M68" s="81"/>
      <c r="Q68" s="81"/>
      <c r="R68" s="81"/>
      <c r="S68" s="81"/>
    </row>
    <row r="69" spans="1:19" ht="15" hidden="1" customHeight="1">
      <c r="A69" s="6"/>
      <c r="B69" s="6"/>
      <c r="C69" s="6"/>
      <c r="D69" s="6"/>
      <c r="E69" s="79"/>
      <c r="G69" s="7"/>
      <c r="H69" s="79"/>
      <c r="I69" s="81"/>
      <c r="J69" s="81"/>
      <c r="K69" s="81"/>
      <c r="L69" s="81"/>
      <c r="M69" s="81"/>
      <c r="Q69" s="81"/>
      <c r="R69" s="81"/>
      <c r="S69" s="81"/>
    </row>
    <row r="70" spans="1:19" ht="15" hidden="1" customHeight="1">
      <c r="A70" s="6"/>
      <c r="B70" s="6"/>
      <c r="C70" s="6"/>
      <c r="D70" s="6"/>
      <c r="E70" s="79"/>
      <c r="G70" s="7"/>
      <c r="H70" s="79"/>
      <c r="I70" s="81"/>
      <c r="J70" s="81"/>
      <c r="K70" s="81"/>
      <c r="L70" s="81"/>
      <c r="M70" s="81"/>
      <c r="Q70" s="81"/>
      <c r="R70" s="81"/>
      <c r="S70" s="81"/>
    </row>
    <row r="71" spans="1:19" ht="15" hidden="1" customHeight="1">
      <c r="A71" s="6"/>
      <c r="B71" s="6"/>
      <c r="C71" s="6"/>
      <c r="D71" s="6"/>
      <c r="E71" s="79"/>
      <c r="G71" s="7"/>
      <c r="H71" s="79"/>
      <c r="I71" s="81"/>
      <c r="J71" s="81"/>
      <c r="K71" s="81"/>
      <c r="L71" s="81"/>
      <c r="M71" s="81"/>
      <c r="Q71" s="81"/>
      <c r="R71" s="81"/>
      <c r="S71" s="81"/>
    </row>
    <row r="72" spans="1:19" ht="15" hidden="1" customHeight="1">
      <c r="A72" s="6"/>
      <c r="B72" s="6"/>
      <c r="C72" s="6"/>
      <c r="D72" s="6"/>
      <c r="E72" s="79"/>
      <c r="G72" s="7"/>
      <c r="H72" s="79"/>
      <c r="I72" s="81"/>
      <c r="J72" s="81"/>
      <c r="K72" s="81"/>
      <c r="L72" s="81"/>
      <c r="M72" s="81"/>
      <c r="Q72" s="81"/>
      <c r="R72" s="81"/>
      <c r="S72" s="81"/>
    </row>
    <row r="73" spans="1:19" ht="15" hidden="1" customHeight="1">
      <c r="A73" s="6"/>
      <c r="B73" s="6"/>
      <c r="C73" s="6"/>
      <c r="D73" s="6"/>
      <c r="E73" s="79"/>
      <c r="G73" s="7"/>
      <c r="H73" s="79"/>
      <c r="I73" s="81"/>
      <c r="J73" s="81"/>
      <c r="K73" s="81"/>
      <c r="L73" s="81"/>
      <c r="M73" s="81"/>
      <c r="Q73" s="81"/>
      <c r="R73" s="81"/>
      <c r="S73" s="81"/>
    </row>
    <row r="74" spans="1:19" ht="15" hidden="1" customHeight="1">
      <c r="A74" s="6"/>
      <c r="B74" s="6"/>
      <c r="C74" s="6"/>
      <c r="D74" s="6"/>
      <c r="E74" s="79"/>
      <c r="G74" s="7"/>
      <c r="H74" s="79"/>
      <c r="I74" s="81"/>
      <c r="J74" s="81"/>
      <c r="K74" s="81"/>
      <c r="L74" s="81"/>
      <c r="M74" s="81"/>
      <c r="Q74" s="81"/>
      <c r="R74" s="81"/>
      <c r="S74" s="81"/>
    </row>
    <row r="75" spans="1:19" ht="15" hidden="1" customHeight="1">
      <c r="A75" s="6"/>
      <c r="B75" s="6"/>
      <c r="C75" s="6"/>
      <c r="D75" s="6"/>
      <c r="E75" s="79"/>
      <c r="G75" s="7"/>
      <c r="H75" s="79"/>
      <c r="I75" s="81"/>
      <c r="J75" s="81"/>
      <c r="K75" s="81"/>
      <c r="L75" s="81"/>
      <c r="M75" s="81"/>
      <c r="Q75" s="81"/>
      <c r="R75" s="81"/>
      <c r="S75" s="81"/>
    </row>
    <row r="76" spans="1:19" ht="15" hidden="1" customHeight="1">
      <c r="A76" s="6"/>
      <c r="B76" s="6"/>
      <c r="C76" s="6"/>
      <c r="D76" s="6"/>
      <c r="E76" s="79"/>
      <c r="G76" s="7"/>
      <c r="H76" s="79"/>
      <c r="I76" s="81"/>
      <c r="J76" s="81"/>
      <c r="K76" s="81"/>
      <c r="L76" s="81"/>
      <c r="M76" s="81"/>
      <c r="Q76" s="81"/>
      <c r="R76" s="81"/>
      <c r="S76" s="81"/>
    </row>
    <row r="77" spans="1:19" ht="15" hidden="1" customHeight="1">
      <c r="A77" s="6"/>
      <c r="B77" s="6"/>
      <c r="C77" s="6"/>
      <c r="D77" s="6"/>
      <c r="E77" s="79"/>
      <c r="G77" s="7"/>
      <c r="H77" s="79"/>
      <c r="I77" s="81"/>
      <c r="J77" s="81"/>
      <c r="K77" s="81"/>
      <c r="L77" s="81"/>
      <c r="M77" s="81"/>
      <c r="Q77" s="81"/>
      <c r="R77" s="81"/>
      <c r="S77" s="81"/>
    </row>
    <row r="78" spans="1:19" ht="15" hidden="1" customHeight="1">
      <c r="A78" s="6"/>
      <c r="B78" s="6"/>
      <c r="C78" s="6"/>
      <c r="D78" s="6"/>
      <c r="E78" s="79"/>
      <c r="G78" s="7"/>
      <c r="H78" s="79"/>
      <c r="I78" s="81"/>
      <c r="J78" s="81"/>
      <c r="K78" s="81"/>
      <c r="L78" s="81"/>
      <c r="M78" s="81"/>
      <c r="Q78" s="81"/>
      <c r="R78" s="81"/>
      <c r="S78" s="81"/>
    </row>
    <row r="79" spans="1:19" ht="15" hidden="1" customHeight="1">
      <c r="A79" s="6"/>
      <c r="B79" s="6"/>
      <c r="C79" s="6"/>
      <c r="D79" s="6"/>
      <c r="E79" s="79"/>
      <c r="G79" s="7"/>
      <c r="H79" s="79"/>
      <c r="I79" s="81"/>
      <c r="J79" s="81"/>
      <c r="K79" s="81"/>
      <c r="L79" s="81"/>
      <c r="M79" s="81"/>
      <c r="Q79" s="81"/>
      <c r="R79" s="81"/>
      <c r="S79" s="81"/>
    </row>
    <row r="80" spans="1:19" ht="15" hidden="1" customHeight="1">
      <c r="A80" s="6"/>
      <c r="B80" s="6"/>
      <c r="C80" s="6"/>
      <c r="D80" s="6"/>
      <c r="E80" s="79"/>
      <c r="G80" s="7"/>
      <c r="H80" s="79"/>
      <c r="I80" s="81"/>
      <c r="J80" s="81"/>
      <c r="K80" s="81"/>
      <c r="L80" s="81"/>
      <c r="M80" s="81"/>
      <c r="Q80" s="81"/>
      <c r="R80" s="81"/>
      <c r="S80" s="81"/>
    </row>
    <row r="81" spans="1:19" ht="15" hidden="1" customHeight="1">
      <c r="A81" s="6"/>
      <c r="B81" s="6"/>
      <c r="C81" s="6"/>
      <c r="D81" s="6"/>
      <c r="E81" s="79"/>
      <c r="G81" s="7"/>
      <c r="H81" s="79"/>
      <c r="I81" s="81"/>
      <c r="J81" s="81"/>
      <c r="K81" s="81"/>
      <c r="L81" s="81"/>
      <c r="M81" s="81"/>
      <c r="Q81" s="81"/>
      <c r="R81" s="81"/>
      <c r="S81" s="81"/>
    </row>
    <row r="82" spans="1:19" ht="15" hidden="1" customHeight="1">
      <c r="A82" s="6"/>
      <c r="B82" s="6"/>
      <c r="C82" s="6"/>
      <c r="D82" s="6"/>
      <c r="E82" s="79"/>
      <c r="G82" s="7"/>
      <c r="H82" s="79"/>
      <c r="I82" s="81"/>
      <c r="J82" s="81"/>
      <c r="K82" s="81"/>
      <c r="L82" s="81"/>
      <c r="M82" s="81"/>
      <c r="Q82" s="81"/>
      <c r="R82" s="81"/>
      <c r="S82" s="81"/>
    </row>
    <row r="83" spans="1:19" ht="15" hidden="1" customHeight="1">
      <c r="A83" s="6"/>
      <c r="B83" s="6"/>
      <c r="C83" s="6"/>
      <c r="D83" s="6"/>
      <c r="E83" s="79"/>
      <c r="G83" s="7"/>
      <c r="H83" s="79"/>
      <c r="I83" s="81"/>
      <c r="J83" s="81"/>
      <c r="K83" s="81"/>
      <c r="L83" s="81"/>
      <c r="M83" s="81"/>
      <c r="Q83" s="81"/>
      <c r="R83" s="81"/>
      <c r="S83" s="81"/>
    </row>
    <row r="84" spans="1:19" ht="15" hidden="1" customHeight="1">
      <c r="A84" s="6"/>
      <c r="B84" s="6"/>
      <c r="C84" s="6"/>
      <c r="D84" s="6"/>
      <c r="E84" s="79"/>
      <c r="G84" s="7"/>
      <c r="H84" s="79"/>
      <c r="I84" s="81"/>
      <c r="J84" s="81"/>
      <c r="K84" s="81"/>
      <c r="L84" s="81"/>
      <c r="M84" s="81"/>
      <c r="Q84" s="81"/>
      <c r="R84" s="81"/>
      <c r="S84" s="81"/>
    </row>
    <row r="85" spans="1:19" ht="15" hidden="1" customHeight="1">
      <c r="A85" s="6"/>
      <c r="B85" s="6"/>
      <c r="C85" s="6"/>
      <c r="D85" s="6"/>
      <c r="E85" s="79"/>
      <c r="G85" s="7"/>
      <c r="H85" s="79"/>
      <c r="I85" s="81"/>
      <c r="J85" s="81"/>
      <c r="K85" s="81"/>
      <c r="L85" s="81"/>
      <c r="M85" s="81"/>
      <c r="Q85" s="81"/>
      <c r="R85" s="81"/>
      <c r="S85" s="81"/>
    </row>
    <row r="86" spans="1:19" ht="15" hidden="1" customHeight="1">
      <c r="A86" s="6"/>
      <c r="B86" s="6"/>
      <c r="C86" s="6"/>
      <c r="D86" s="6"/>
      <c r="E86" s="79"/>
      <c r="G86" s="7"/>
      <c r="H86" s="79"/>
      <c r="I86" s="81"/>
      <c r="J86" s="81"/>
      <c r="K86" s="81"/>
      <c r="L86" s="81"/>
      <c r="M86" s="81"/>
      <c r="Q86" s="81"/>
      <c r="R86" s="81"/>
      <c r="S86" s="81"/>
    </row>
    <row r="87" spans="1:19" ht="15" hidden="1" customHeight="1">
      <c r="A87" s="6"/>
      <c r="B87" s="6"/>
      <c r="C87" s="6"/>
      <c r="D87" s="6"/>
      <c r="E87" s="79"/>
      <c r="G87" s="7"/>
      <c r="H87" s="79"/>
      <c r="I87" s="81"/>
      <c r="J87" s="81"/>
      <c r="K87" s="81"/>
      <c r="L87" s="81"/>
      <c r="M87" s="81"/>
      <c r="Q87" s="81"/>
      <c r="R87" s="81"/>
      <c r="S87" s="81"/>
    </row>
    <row r="88" spans="1:19" ht="15" hidden="1" customHeight="1">
      <c r="A88" s="6"/>
      <c r="B88" s="6"/>
      <c r="C88" s="6"/>
      <c r="D88" s="6"/>
      <c r="E88" s="79"/>
      <c r="G88" s="7"/>
      <c r="H88" s="79"/>
      <c r="I88" s="81"/>
      <c r="J88" s="81"/>
      <c r="K88" s="81"/>
      <c r="L88" s="81"/>
      <c r="M88" s="81"/>
      <c r="Q88" s="81"/>
      <c r="R88" s="81"/>
      <c r="S88" s="81"/>
    </row>
    <row r="89" spans="1:19" ht="15" hidden="1" customHeight="1">
      <c r="A89" s="6"/>
      <c r="B89" s="6"/>
      <c r="C89" s="6"/>
      <c r="D89" s="6"/>
      <c r="E89" s="79"/>
      <c r="G89" s="7"/>
      <c r="H89" s="79"/>
      <c r="I89" s="81"/>
      <c r="J89" s="81"/>
      <c r="K89" s="81"/>
      <c r="L89" s="81"/>
      <c r="M89" s="81"/>
      <c r="Q89" s="81"/>
      <c r="R89" s="81"/>
      <c r="S89" s="81"/>
    </row>
    <row r="90" spans="1:19" ht="15" hidden="1" customHeight="1">
      <c r="A90" s="6"/>
      <c r="B90" s="6"/>
      <c r="C90" s="6"/>
      <c r="D90" s="6"/>
      <c r="E90" s="79"/>
      <c r="G90" s="7"/>
      <c r="H90" s="79"/>
      <c r="I90" s="81"/>
      <c r="J90" s="81"/>
      <c r="K90" s="81"/>
      <c r="L90" s="81"/>
      <c r="M90" s="81"/>
      <c r="Q90" s="81"/>
      <c r="R90" s="81"/>
      <c r="S90" s="81"/>
    </row>
    <row r="91" spans="1:19" ht="15" hidden="1" customHeight="1">
      <c r="A91" s="6"/>
      <c r="B91" s="6"/>
      <c r="C91" s="6"/>
      <c r="D91" s="6"/>
      <c r="E91" s="79"/>
      <c r="G91" s="7"/>
      <c r="H91" s="79"/>
      <c r="I91" s="81"/>
      <c r="J91" s="81"/>
      <c r="K91" s="81"/>
      <c r="L91" s="81"/>
      <c r="M91" s="81"/>
      <c r="Q91" s="81"/>
      <c r="R91" s="81"/>
      <c r="S91" s="81"/>
    </row>
    <row r="92" spans="1:19" ht="15" hidden="1" customHeight="1">
      <c r="A92" s="6"/>
      <c r="B92" s="6"/>
      <c r="C92" s="6"/>
      <c r="D92" s="6"/>
      <c r="E92" s="79"/>
      <c r="G92" s="7"/>
      <c r="H92" s="79"/>
      <c r="I92" s="81"/>
      <c r="J92" s="81"/>
      <c r="K92" s="81"/>
      <c r="L92" s="81"/>
      <c r="M92" s="81"/>
      <c r="Q92" s="81"/>
      <c r="R92" s="81"/>
      <c r="S92" s="81"/>
    </row>
    <row r="93" spans="1:19" ht="15" hidden="1" customHeight="1">
      <c r="A93" s="6"/>
      <c r="B93" s="6"/>
      <c r="C93" s="6"/>
      <c r="D93" s="6"/>
      <c r="E93" s="79"/>
      <c r="G93" s="7"/>
      <c r="H93" s="79"/>
      <c r="I93" s="81"/>
      <c r="J93" s="81"/>
      <c r="K93" s="81"/>
      <c r="L93" s="81"/>
      <c r="M93" s="81"/>
      <c r="Q93" s="81"/>
      <c r="R93" s="81"/>
      <c r="S93" s="81"/>
    </row>
    <row r="94" spans="1:19" ht="15" hidden="1" customHeight="1">
      <c r="A94" s="6"/>
      <c r="B94" s="6"/>
      <c r="C94" s="6"/>
      <c r="D94" s="6"/>
      <c r="E94" s="79"/>
      <c r="G94" s="7"/>
      <c r="H94" s="79"/>
      <c r="I94" s="81"/>
      <c r="J94" s="81"/>
      <c r="K94" s="81"/>
      <c r="L94" s="81"/>
      <c r="M94" s="81"/>
      <c r="Q94" s="81"/>
      <c r="R94" s="81"/>
      <c r="S94" s="81"/>
    </row>
    <row r="95" spans="1:19" ht="15" hidden="1" customHeight="1">
      <c r="A95" s="6"/>
      <c r="B95" s="6"/>
      <c r="C95" s="6"/>
      <c r="D95" s="6"/>
      <c r="E95" s="79"/>
      <c r="G95" s="7"/>
      <c r="H95" s="79"/>
      <c r="I95" s="81"/>
      <c r="J95" s="81"/>
      <c r="K95" s="81"/>
      <c r="L95" s="81"/>
      <c r="M95" s="81"/>
      <c r="Q95" s="81"/>
      <c r="R95" s="81"/>
      <c r="S95" s="81"/>
    </row>
    <row r="96" spans="1:19" ht="15" hidden="1" customHeight="1">
      <c r="A96" s="6"/>
      <c r="B96" s="6"/>
      <c r="C96" s="6"/>
      <c r="D96" s="6"/>
      <c r="E96" s="79"/>
      <c r="G96" s="7"/>
      <c r="H96" s="79"/>
      <c r="I96" s="81"/>
      <c r="J96" s="81"/>
      <c r="K96" s="81"/>
      <c r="L96" s="81"/>
      <c r="M96" s="81"/>
      <c r="Q96" s="81"/>
      <c r="R96" s="81"/>
      <c r="S96" s="81"/>
    </row>
    <row r="97" spans="1:19" ht="15" hidden="1" customHeight="1">
      <c r="A97" s="6"/>
      <c r="B97" s="6"/>
      <c r="C97" s="6"/>
      <c r="D97" s="6"/>
      <c r="E97" s="79"/>
      <c r="G97" s="7"/>
      <c r="H97" s="79"/>
      <c r="I97" s="81"/>
      <c r="J97" s="81"/>
      <c r="K97" s="81"/>
      <c r="L97" s="81"/>
      <c r="M97" s="81"/>
      <c r="Q97" s="81"/>
      <c r="R97" s="81"/>
      <c r="S97" s="81"/>
    </row>
    <row r="98" spans="1:19" ht="15" hidden="1" customHeight="1">
      <c r="A98" s="6"/>
      <c r="B98" s="6"/>
      <c r="C98" s="6"/>
      <c r="D98" s="6"/>
      <c r="E98" s="79"/>
      <c r="F98" s="89"/>
      <c r="G98" s="89"/>
      <c r="H98" s="90"/>
      <c r="I98" s="91"/>
      <c r="J98" s="91"/>
      <c r="K98" s="91"/>
      <c r="L98" s="91"/>
      <c r="M98" s="91"/>
      <c r="N98" s="91"/>
      <c r="O98" s="91"/>
      <c r="P98" s="91"/>
      <c r="Q98" s="81"/>
      <c r="R98" s="81"/>
      <c r="S98" s="81"/>
    </row>
    <row r="99" spans="1:19" ht="15" hidden="1" customHeight="1">
      <c r="A99" s="83"/>
      <c r="B99" s="83"/>
      <c r="C99" s="83"/>
      <c r="D99" s="83"/>
      <c r="E99" s="79"/>
      <c r="G99" s="7"/>
      <c r="H99" s="79"/>
      <c r="I99" s="81"/>
      <c r="J99" s="81"/>
      <c r="K99" s="81"/>
      <c r="L99" s="81"/>
      <c r="M99" s="81"/>
      <c r="Q99" s="81"/>
      <c r="R99" s="81"/>
      <c r="S99" s="81"/>
    </row>
    <row r="100" spans="1:19" ht="15" hidden="1" customHeight="1">
      <c r="A100" s="83"/>
      <c r="B100" s="83"/>
      <c r="C100" s="83"/>
      <c r="D100" s="83"/>
      <c r="E100" s="79"/>
      <c r="F100" s="80"/>
      <c r="G100" s="7"/>
      <c r="H100" s="79"/>
      <c r="I100" s="81"/>
      <c r="J100" s="81"/>
      <c r="K100" s="81"/>
      <c r="L100" s="81"/>
      <c r="M100" s="81"/>
      <c r="Q100" s="81"/>
      <c r="R100" s="81"/>
      <c r="S100" s="81"/>
    </row>
    <row r="101" spans="1:19" ht="15" hidden="1" customHeight="1">
      <c r="A101" s="83"/>
      <c r="B101" s="83"/>
      <c r="C101" s="83"/>
      <c r="D101" s="83"/>
      <c r="E101" s="79"/>
      <c r="G101" s="7"/>
      <c r="H101" s="79"/>
      <c r="I101" s="81"/>
      <c r="J101" s="81"/>
      <c r="K101" s="81"/>
      <c r="L101" s="81"/>
      <c r="M101" s="81"/>
      <c r="Q101" s="81"/>
      <c r="R101" s="81"/>
      <c r="S101" s="81"/>
    </row>
    <row r="102" spans="1:19" ht="15" hidden="1" customHeight="1">
      <c r="A102" s="83"/>
      <c r="B102" s="83"/>
      <c r="C102" s="83"/>
      <c r="D102" s="83"/>
      <c r="E102" s="79"/>
      <c r="G102" s="7"/>
      <c r="H102" s="79"/>
      <c r="I102" s="81"/>
      <c r="J102" s="81"/>
      <c r="K102" s="81"/>
      <c r="L102" s="81"/>
      <c r="M102" s="81"/>
      <c r="Q102" s="81"/>
      <c r="R102" s="81"/>
      <c r="S102" s="81"/>
    </row>
    <row r="103" spans="1:19" ht="15" hidden="1" customHeight="1">
      <c r="A103" s="83"/>
      <c r="B103" s="83"/>
      <c r="C103" s="83"/>
      <c r="D103" s="83"/>
      <c r="E103" s="79"/>
      <c r="G103" s="7"/>
      <c r="H103" s="79"/>
      <c r="I103" s="81"/>
      <c r="J103" s="81"/>
      <c r="K103" s="81"/>
      <c r="L103" s="81"/>
      <c r="M103" s="81"/>
      <c r="Q103" s="81"/>
      <c r="R103" s="81"/>
      <c r="S103" s="81"/>
    </row>
    <row r="104" spans="1:19" ht="15" hidden="1" customHeight="1">
      <c r="A104" s="83"/>
      <c r="B104" s="83"/>
      <c r="C104" s="83"/>
      <c r="D104" s="83"/>
      <c r="E104" s="79"/>
      <c r="G104" s="7"/>
      <c r="H104" s="79"/>
      <c r="I104" s="81"/>
      <c r="J104" s="81"/>
      <c r="K104" s="81"/>
      <c r="L104" s="81"/>
      <c r="M104" s="81"/>
      <c r="Q104" s="81"/>
      <c r="R104" s="81"/>
      <c r="S104" s="81"/>
    </row>
    <row r="105" spans="1:19" ht="15" hidden="1" customHeight="1">
      <c r="A105" s="83"/>
      <c r="B105" s="83"/>
      <c r="C105" s="83"/>
      <c r="D105" s="83"/>
      <c r="E105" s="79"/>
      <c r="G105" s="7"/>
      <c r="H105" s="79"/>
      <c r="I105" s="81"/>
      <c r="J105" s="81"/>
      <c r="K105" s="81"/>
      <c r="L105" s="81"/>
      <c r="M105" s="81"/>
      <c r="Q105" s="81"/>
      <c r="R105" s="81"/>
      <c r="S105" s="81"/>
    </row>
    <row r="106" spans="1:19" ht="15" hidden="1" customHeight="1">
      <c r="A106" s="83"/>
      <c r="B106" s="83"/>
      <c r="C106" s="83"/>
      <c r="D106" s="83"/>
      <c r="E106" s="79"/>
      <c r="G106" s="7"/>
      <c r="H106" s="79"/>
      <c r="I106" s="81"/>
      <c r="J106" s="81"/>
      <c r="K106" s="81"/>
      <c r="L106" s="81"/>
      <c r="M106" s="81"/>
      <c r="Q106" s="81"/>
      <c r="R106" s="81"/>
      <c r="S106" s="81"/>
    </row>
    <row r="107" spans="1:19" ht="15" hidden="1" customHeight="1">
      <c r="A107" s="83"/>
      <c r="B107" s="83"/>
      <c r="C107" s="83"/>
      <c r="D107" s="83"/>
      <c r="E107" s="79"/>
      <c r="F107" s="89"/>
      <c r="G107" s="89"/>
      <c r="H107" s="89"/>
      <c r="I107" s="91"/>
      <c r="J107" s="91"/>
      <c r="K107" s="91"/>
      <c r="L107" s="91"/>
      <c r="M107" s="91"/>
      <c r="N107" s="91"/>
      <c r="O107" s="91"/>
      <c r="P107" s="91"/>
      <c r="Q107" s="81"/>
      <c r="R107" s="81"/>
      <c r="S107" s="81"/>
    </row>
    <row r="108" spans="1:19" ht="15" hidden="1" customHeight="1">
      <c r="Q108" s="81"/>
      <c r="R108" s="81"/>
      <c r="S108" s="81"/>
    </row>
    <row r="109" spans="1:19" ht="15" hidden="1" customHeight="1">
      <c r="Q109" s="81"/>
      <c r="R109" s="81"/>
      <c r="S109" s="81"/>
    </row>
    <row r="110" spans="1:19" ht="15" hidden="1" customHeight="1">
      <c r="Q110" s="81"/>
      <c r="R110" s="81"/>
      <c r="S110" s="81"/>
    </row>
    <row r="111" spans="1:19" ht="15" hidden="1" customHeight="1">
      <c r="Q111" s="81"/>
      <c r="R111" s="81"/>
      <c r="S111" s="81"/>
    </row>
    <row r="112" spans="1:19" ht="15" hidden="1" customHeight="1">
      <c r="Q112" s="81"/>
      <c r="R112" s="81"/>
      <c r="S112" s="81"/>
    </row>
    <row r="113" spans="17:19" ht="15" hidden="1" customHeight="1">
      <c r="Q113" s="81"/>
      <c r="R113" s="81"/>
      <c r="S113" s="81"/>
    </row>
    <row r="114" spans="17:19" ht="15" hidden="1" customHeight="1">
      <c r="Q114" s="81"/>
      <c r="R114" s="81"/>
      <c r="S114" s="81"/>
    </row>
    <row r="115" spans="17:19" ht="15" hidden="1" customHeight="1">
      <c r="Q115" s="81"/>
      <c r="R115" s="81"/>
      <c r="S115" s="81"/>
    </row>
    <row r="116" spans="17:19" ht="15" hidden="1" customHeight="1">
      <c r="Q116" s="81"/>
      <c r="R116" s="81"/>
      <c r="S116" s="81"/>
    </row>
    <row r="117" spans="17:19" ht="15" hidden="1" customHeight="1">
      <c r="Q117" s="81"/>
      <c r="R117" s="81"/>
      <c r="S117" s="81"/>
    </row>
    <row r="118" spans="17:19" ht="15" hidden="1" customHeight="1">
      <c r="Q118" s="81"/>
      <c r="R118" s="81"/>
      <c r="S118" s="81"/>
    </row>
    <row r="119" spans="17:19" ht="15" hidden="1" customHeight="1">
      <c r="Q119" s="81"/>
      <c r="R119" s="81"/>
      <c r="S119" s="81"/>
    </row>
    <row r="120" spans="17:19" ht="15" hidden="1" customHeight="1">
      <c r="Q120" s="81"/>
      <c r="R120" s="81"/>
      <c r="S120" s="81"/>
    </row>
    <row r="121" spans="17:19" ht="15" hidden="1" customHeight="1">
      <c r="Q121" s="81"/>
      <c r="R121" s="81"/>
      <c r="S121" s="81"/>
    </row>
    <row r="122" spans="17:19" ht="15" hidden="1" customHeight="1">
      <c r="Q122" s="81"/>
      <c r="R122" s="81"/>
      <c r="S122" s="81"/>
    </row>
    <row r="123" spans="17:19" ht="15" hidden="1" customHeight="1">
      <c r="Q123" s="81"/>
      <c r="R123" s="81"/>
      <c r="S123" s="81"/>
    </row>
    <row r="124" spans="17:19" ht="15" hidden="1" customHeight="1">
      <c r="Q124" s="81"/>
      <c r="R124" s="81"/>
      <c r="S124" s="81"/>
    </row>
    <row r="125" spans="17:19" ht="15" hidden="1" customHeight="1">
      <c r="Q125" s="81"/>
      <c r="R125" s="81"/>
      <c r="S125" s="81"/>
    </row>
    <row r="126" spans="17:19" ht="15" hidden="1" customHeight="1">
      <c r="Q126" s="81"/>
      <c r="R126" s="81"/>
      <c r="S126" s="81"/>
    </row>
    <row r="127" spans="17:19" ht="15" hidden="1" customHeight="1">
      <c r="Q127" s="81"/>
      <c r="R127" s="81"/>
      <c r="S127" s="81"/>
    </row>
    <row r="128" spans="17:19" ht="15" hidden="1" customHeight="1">
      <c r="Q128" s="81"/>
      <c r="R128" s="81"/>
      <c r="S128" s="81"/>
    </row>
    <row r="129" spans="17:19" ht="15" hidden="1" customHeight="1">
      <c r="Q129" s="81"/>
      <c r="R129" s="81"/>
      <c r="S129" s="81"/>
    </row>
    <row r="130" spans="17:19" ht="15" hidden="1" customHeight="1">
      <c r="Q130" s="81"/>
      <c r="R130" s="81"/>
      <c r="S130" s="81"/>
    </row>
    <row r="131" spans="17:19" ht="15" hidden="1" customHeight="1">
      <c r="Q131" s="81"/>
      <c r="R131" s="81"/>
      <c r="S131" s="81"/>
    </row>
    <row r="132" spans="17:19" ht="15" hidden="1" customHeight="1">
      <c r="Q132" s="81"/>
      <c r="R132" s="81"/>
      <c r="S132" s="81"/>
    </row>
    <row r="133" spans="17:19" ht="15" hidden="1" customHeight="1">
      <c r="Q133" s="81"/>
      <c r="R133" s="81"/>
      <c r="S133" s="81"/>
    </row>
    <row r="134" spans="17:19" ht="15" hidden="1" customHeight="1">
      <c r="Q134" s="81"/>
      <c r="R134" s="81"/>
      <c r="S134" s="81"/>
    </row>
    <row r="135" spans="17:19" ht="15" hidden="1" customHeight="1">
      <c r="Q135" s="81"/>
      <c r="R135" s="81"/>
      <c r="S135" s="81"/>
    </row>
    <row r="136" spans="17:19" ht="15" hidden="1" customHeight="1">
      <c r="Q136" s="81"/>
      <c r="R136" s="81"/>
      <c r="S136" s="81"/>
    </row>
    <row r="137" spans="17:19" ht="15" hidden="1" customHeight="1">
      <c r="Q137" s="81"/>
      <c r="R137" s="81"/>
      <c r="S137" s="81"/>
    </row>
    <row r="138" spans="17:19" ht="15" hidden="1" customHeight="1">
      <c r="Q138" s="81"/>
      <c r="R138" s="81"/>
      <c r="S138" s="81"/>
    </row>
    <row r="139" spans="17:19" ht="15" hidden="1" customHeight="1">
      <c r="Q139" s="81"/>
      <c r="R139" s="81"/>
      <c r="S139" s="81"/>
    </row>
    <row r="140" spans="17:19" ht="15" hidden="1" customHeight="1">
      <c r="Q140" s="81"/>
      <c r="R140" s="81"/>
      <c r="S140" s="81"/>
    </row>
    <row r="141" spans="17:19" ht="15" hidden="1" customHeight="1">
      <c r="Q141" s="81"/>
      <c r="R141" s="81"/>
      <c r="S141" s="81"/>
    </row>
    <row r="142" spans="17:19" ht="15" hidden="1" customHeight="1">
      <c r="Q142" s="81"/>
      <c r="R142" s="81"/>
      <c r="S142" s="81"/>
    </row>
    <row r="143" spans="17:19" ht="15" hidden="1" customHeight="1">
      <c r="Q143" s="81"/>
      <c r="R143" s="81"/>
      <c r="S143" s="81"/>
    </row>
    <row r="144" spans="17:19" ht="15" hidden="1" customHeight="1">
      <c r="Q144" s="81"/>
      <c r="R144" s="81"/>
      <c r="S144" s="81"/>
    </row>
    <row r="145" spans="17:19" ht="15" hidden="1" customHeight="1">
      <c r="Q145" s="81"/>
      <c r="R145" s="81"/>
      <c r="S145" s="81"/>
    </row>
    <row r="146" spans="17:19" ht="15" hidden="1" customHeight="1">
      <c r="Q146" s="81"/>
      <c r="R146" s="81"/>
      <c r="S146" s="81"/>
    </row>
    <row r="147" spans="17:19" ht="15" hidden="1" customHeight="1">
      <c r="Q147" s="81"/>
      <c r="R147" s="81"/>
      <c r="S147" s="81"/>
    </row>
    <row r="148" spans="17:19" ht="15" hidden="1" customHeight="1">
      <c r="Q148" s="81"/>
      <c r="R148" s="81"/>
      <c r="S148" s="81"/>
    </row>
    <row r="149" spans="17:19" ht="15" hidden="1" customHeight="1">
      <c r="Q149" s="81"/>
      <c r="R149" s="81"/>
      <c r="S149" s="81"/>
    </row>
    <row r="150" spans="17:19" ht="15" hidden="1" customHeight="1">
      <c r="Q150" s="81"/>
      <c r="R150" s="81"/>
      <c r="S150" s="81"/>
    </row>
    <row r="151" spans="17:19" ht="15" hidden="1" customHeight="1">
      <c r="Q151" s="81"/>
      <c r="R151" s="81"/>
      <c r="S151" s="81"/>
    </row>
    <row r="152" spans="17:19" ht="15" hidden="1" customHeight="1">
      <c r="Q152" s="81"/>
      <c r="R152" s="81"/>
      <c r="S152" s="81"/>
    </row>
    <row r="153" spans="17:19" ht="15" hidden="1" customHeight="1">
      <c r="Q153" s="81"/>
      <c r="R153" s="81"/>
      <c r="S153" s="81"/>
    </row>
    <row r="154" spans="17:19" ht="15" hidden="1" customHeight="1">
      <c r="Q154" s="81"/>
      <c r="R154" s="81"/>
      <c r="S154" s="81"/>
    </row>
    <row r="155" spans="17:19" ht="15" hidden="1" customHeight="1">
      <c r="Q155" s="81"/>
      <c r="R155" s="81"/>
      <c r="S155" s="81"/>
    </row>
    <row r="156" spans="17:19" ht="15" hidden="1" customHeight="1">
      <c r="Q156" s="81"/>
      <c r="R156" s="81"/>
      <c r="S156" s="81"/>
    </row>
    <row r="157" spans="17:19" ht="15" hidden="1" customHeight="1">
      <c r="Q157" s="81"/>
      <c r="R157" s="81"/>
      <c r="S157" s="81"/>
    </row>
    <row r="158" spans="17:19" ht="15" hidden="1" customHeight="1">
      <c r="Q158" s="81"/>
      <c r="R158" s="81"/>
      <c r="S158" s="81"/>
    </row>
    <row r="159" spans="17:19" ht="15" hidden="1" customHeight="1">
      <c r="Q159" s="81"/>
      <c r="R159" s="81"/>
      <c r="S159" s="81"/>
    </row>
    <row r="160" spans="17:19" ht="15" hidden="1" customHeight="1">
      <c r="Q160" s="81"/>
      <c r="R160" s="81"/>
      <c r="S160" s="81"/>
    </row>
    <row r="161" spans="17:19" ht="15" hidden="1" customHeight="1">
      <c r="Q161" s="81"/>
      <c r="R161" s="81"/>
      <c r="S161" s="81"/>
    </row>
    <row r="162" spans="17:19" ht="15" hidden="1" customHeight="1">
      <c r="Q162" s="81"/>
      <c r="R162" s="81"/>
      <c r="S162" s="81"/>
    </row>
    <row r="163" spans="17:19" ht="15" hidden="1" customHeight="1">
      <c r="Q163" s="81"/>
      <c r="R163" s="81"/>
      <c r="S163" s="81"/>
    </row>
    <row r="164" spans="17:19" ht="15" hidden="1" customHeight="1">
      <c r="Q164" s="81"/>
      <c r="R164" s="81"/>
      <c r="S164" s="81"/>
    </row>
    <row r="165" spans="17:19" ht="15" hidden="1" customHeight="1">
      <c r="Q165" s="81"/>
      <c r="R165" s="81"/>
      <c r="S165" s="81"/>
    </row>
    <row r="166" spans="17:19" ht="15" hidden="1" customHeight="1">
      <c r="Q166" s="81"/>
      <c r="R166" s="81"/>
      <c r="S166" s="81"/>
    </row>
    <row r="167" spans="17:19" ht="15" hidden="1" customHeight="1">
      <c r="Q167" s="81"/>
      <c r="R167" s="81"/>
      <c r="S167" s="81"/>
    </row>
    <row r="168" spans="17:19" ht="15" hidden="1" customHeight="1">
      <c r="Q168" s="81"/>
      <c r="R168" s="81"/>
      <c r="S168" s="81"/>
    </row>
    <row r="169" spans="17:19" ht="15" hidden="1" customHeight="1">
      <c r="Q169" s="81"/>
      <c r="R169" s="81"/>
      <c r="S169" s="81"/>
    </row>
    <row r="170" spans="17:19" ht="15" hidden="1" customHeight="1">
      <c r="Q170" s="81"/>
      <c r="R170" s="81"/>
      <c r="S170" s="81"/>
    </row>
    <row r="171" spans="17:19" ht="15" hidden="1" customHeight="1">
      <c r="Q171" s="81"/>
      <c r="R171" s="81"/>
      <c r="S171" s="81"/>
    </row>
    <row r="172" spans="17:19" ht="15" hidden="1" customHeight="1">
      <c r="Q172" s="81"/>
      <c r="R172" s="81"/>
      <c r="S172" s="81"/>
    </row>
    <row r="173" spans="17:19" ht="15" hidden="1" customHeight="1">
      <c r="Q173" s="81"/>
      <c r="R173" s="81"/>
      <c r="S173" s="81"/>
    </row>
    <row r="174" spans="17:19" ht="15" hidden="1" customHeight="1">
      <c r="Q174" s="81"/>
      <c r="R174" s="81"/>
      <c r="S174" s="81"/>
    </row>
    <row r="175" spans="17:19" ht="15" hidden="1" customHeight="1">
      <c r="Q175" s="81"/>
      <c r="R175" s="81"/>
      <c r="S175" s="81"/>
    </row>
    <row r="176" spans="17:19" ht="15" hidden="1" customHeight="1">
      <c r="Q176" s="81"/>
      <c r="R176" s="81"/>
      <c r="S176" s="81"/>
    </row>
    <row r="177" spans="17:19" ht="15" hidden="1" customHeight="1">
      <c r="Q177" s="81"/>
      <c r="R177" s="81"/>
      <c r="S177" s="81"/>
    </row>
    <row r="178" spans="17:19" ht="15" hidden="1" customHeight="1">
      <c r="Q178" s="81"/>
      <c r="R178" s="81"/>
      <c r="S178" s="81"/>
    </row>
    <row r="179" spans="17:19" ht="15" hidden="1" customHeight="1">
      <c r="Q179" s="81"/>
      <c r="R179" s="81"/>
      <c r="S179" s="81"/>
    </row>
    <row r="180" spans="17:19" ht="15" hidden="1" customHeight="1">
      <c r="Q180" s="81"/>
      <c r="R180" s="81"/>
      <c r="S180" s="81"/>
    </row>
    <row r="181" spans="17:19" ht="15" hidden="1" customHeight="1">
      <c r="Q181" s="81"/>
      <c r="R181" s="81"/>
      <c r="S181" s="81"/>
    </row>
    <row r="182" spans="17:19" ht="15" hidden="1" customHeight="1">
      <c r="Q182" s="81"/>
      <c r="R182" s="81"/>
      <c r="S182" s="81"/>
    </row>
    <row r="183" spans="17:19" ht="15" hidden="1" customHeight="1">
      <c r="Q183" s="81"/>
      <c r="R183" s="81"/>
      <c r="S183" s="81"/>
    </row>
    <row r="184" spans="17:19" ht="15" hidden="1" customHeight="1">
      <c r="Q184" s="81"/>
      <c r="R184" s="81"/>
      <c r="S184" s="81"/>
    </row>
    <row r="185" spans="17:19" ht="15" hidden="1" customHeight="1">
      <c r="Q185" s="81"/>
      <c r="R185" s="81"/>
      <c r="S185" s="81"/>
    </row>
    <row r="186" spans="17:19" ht="15" hidden="1" customHeight="1">
      <c r="Q186" s="81"/>
      <c r="R186" s="81"/>
      <c r="S186" s="81"/>
    </row>
    <row r="187" spans="17:19" ht="15" hidden="1" customHeight="1">
      <c r="Q187" s="81"/>
      <c r="R187" s="81"/>
      <c r="S187" s="81"/>
    </row>
    <row r="188" spans="17:19" ht="15" hidden="1" customHeight="1">
      <c r="Q188" s="81"/>
      <c r="R188" s="81"/>
      <c r="S188" s="81"/>
    </row>
    <row r="189" spans="17:19" ht="15" hidden="1" customHeight="1">
      <c r="Q189" s="81"/>
      <c r="R189" s="81"/>
      <c r="S189" s="81"/>
    </row>
    <row r="190" spans="17:19" ht="15" hidden="1" customHeight="1">
      <c r="Q190" s="81"/>
      <c r="R190" s="81"/>
      <c r="S190" s="81"/>
    </row>
    <row r="191" spans="17:19" ht="15" hidden="1" customHeight="1">
      <c r="Q191" s="81"/>
      <c r="R191" s="81"/>
      <c r="S191" s="81"/>
    </row>
    <row r="192" spans="17:19" ht="15" hidden="1" customHeight="1">
      <c r="Q192" s="81"/>
      <c r="R192" s="81"/>
      <c r="S192" s="81"/>
    </row>
    <row r="193" spans="17:19" ht="15" hidden="1" customHeight="1">
      <c r="Q193" s="81"/>
      <c r="R193" s="81"/>
      <c r="S193" s="81"/>
    </row>
    <row r="194" spans="17:19" ht="15" hidden="1" customHeight="1">
      <c r="Q194" s="81"/>
      <c r="R194" s="81"/>
      <c r="S194" s="81"/>
    </row>
    <row r="195" spans="17:19" ht="15" hidden="1" customHeight="1">
      <c r="Q195" s="81"/>
      <c r="R195" s="81"/>
      <c r="S195" s="81"/>
    </row>
    <row r="196" spans="17:19" ht="15" hidden="1" customHeight="1">
      <c r="Q196" s="81"/>
      <c r="R196" s="81"/>
      <c r="S196" s="81"/>
    </row>
    <row r="197" spans="17:19" ht="15" hidden="1" customHeight="1">
      <c r="Q197" s="81"/>
      <c r="R197" s="81"/>
      <c r="S197" s="81"/>
    </row>
    <row r="198" spans="17:19" ht="15" hidden="1" customHeight="1">
      <c r="Q198" s="81"/>
      <c r="R198" s="81"/>
      <c r="S198" s="81"/>
    </row>
    <row r="199" spans="17:19" ht="15" hidden="1" customHeight="1">
      <c r="Q199" s="81"/>
      <c r="R199" s="81"/>
      <c r="S199" s="81"/>
    </row>
    <row r="200" spans="17:19" ht="15" hidden="1" customHeight="1">
      <c r="Q200" s="81"/>
      <c r="R200" s="81"/>
      <c r="S200" s="81"/>
    </row>
    <row r="201" spans="17:19" ht="15" hidden="1" customHeight="1">
      <c r="Q201" s="81"/>
      <c r="R201" s="81"/>
      <c r="S201" s="81"/>
    </row>
    <row r="202" spans="17:19" ht="15" hidden="1" customHeight="1">
      <c r="Q202" s="81"/>
      <c r="R202" s="81"/>
      <c r="S202" s="81"/>
    </row>
    <row r="203" spans="17:19" ht="15" hidden="1" customHeight="1">
      <c r="Q203" s="81"/>
      <c r="R203" s="81"/>
      <c r="S203" s="81"/>
    </row>
    <row r="204" spans="17:19" ht="15" hidden="1" customHeight="1">
      <c r="Q204" s="81"/>
      <c r="R204" s="81"/>
      <c r="S204" s="81"/>
    </row>
    <row r="205" spans="17:19" ht="15" hidden="1" customHeight="1">
      <c r="Q205" s="81"/>
      <c r="R205" s="81"/>
      <c r="S205" s="81"/>
    </row>
    <row r="206" spans="17:19" ht="15" hidden="1" customHeight="1">
      <c r="Q206" s="81"/>
      <c r="R206" s="81"/>
      <c r="S206" s="81"/>
    </row>
    <row r="207" spans="17:19" ht="15" hidden="1" customHeight="1">
      <c r="Q207" s="81"/>
      <c r="R207" s="81"/>
      <c r="S207" s="81"/>
    </row>
    <row r="208" spans="17:19" ht="15" hidden="1" customHeight="1">
      <c r="Q208" s="81"/>
      <c r="R208" s="81"/>
      <c r="S208" s="81"/>
    </row>
    <row r="209" spans="17:19" ht="15" hidden="1" customHeight="1">
      <c r="Q209" s="81"/>
      <c r="R209" s="81"/>
      <c r="S209" s="81"/>
    </row>
    <row r="210" spans="17:19" ht="15" hidden="1" customHeight="1">
      <c r="Q210" s="81"/>
      <c r="R210" s="81"/>
      <c r="S210" s="81"/>
    </row>
    <row r="211" spans="17:19" ht="15" hidden="1" customHeight="1">
      <c r="Q211" s="81"/>
      <c r="R211" s="81"/>
      <c r="S211" s="81"/>
    </row>
    <row r="212" spans="17:19" ht="15" hidden="1" customHeight="1">
      <c r="Q212" s="81"/>
      <c r="R212" s="81"/>
      <c r="S212" s="81"/>
    </row>
    <row r="213" spans="17:19" ht="15" hidden="1" customHeight="1">
      <c r="Q213" s="81"/>
      <c r="R213" s="81"/>
      <c r="S213" s="81"/>
    </row>
    <row r="214" spans="17:19" ht="15" hidden="1" customHeight="1">
      <c r="Q214" s="81"/>
      <c r="R214" s="81"/>
      <c r="S214" s="81"/>
    </row>
    <row r="215" spans="17:19" ht="15" hidden="1" customHeight="1">
      <c r="Q215" s="81"/>
      <c r="R215" s="81"/>
      <c r="S215" s="81"/>
    </row>
    <row r="216" spans="17:19" ht="15" hidden="1" customHeight="1">
      <c r="Q216" s="81"/>
      <c r="R216" s="81"/>
      <c r="S216" s="81"/>
    </row>
    <row r="217" spans="17:19" ht="15" hidden="1" customHeight="1">
      <c r="Q217" s="81"/>
      <c r="R217" s="81"/>
      <c r="S217" s="81"/>
    </row>
    <row r="218" spans="17:19" ht="15" hidden="1" customHeight="1">
      <c r="Q218" s="81"/>
      <c r="R218" s="81"/>
      <c r="S218" s="81"/>
    </row>
    <row r="219" spans="17:19" ht="15" hidden="1" customHeight="1">
      <c r="Q219" s="81"/>
      <c r="R219" s="81"/>
      <c r="S219" s="81"/>
    </row>
    <row r="220" spans="17:19" ht="15" hidden="1" customHeight="1">
      <c r="Q220" s="81"/>
      <c r="R220" s="81"/>
      <c r="S220" s="81"/>
    </row>
    <row r="221" spans="17:19" ht="15" hidden="1" customHeight="1">
      <c r="Q221" s="81"/>
      <c r="R221" s="81"/>
      <c r="S221" s="81"/>
    </row>
    <row r="222" spans="17:19" ht="15" hidden="1" customHeight="1">
      <c r="Q222" s="81"/>
      <c r="R222" s="81"/>
      <c r="S222" s="81"/>
    </row>
    <row r="223" spans="17:19" ht="15" hidden="1" customHeight="1">
      <c r="Q223" s="81"/>
      <c r="R223" s="81"/>
      <c r="S223" s="81"/>
    </row>
    <row r="224" spans="17:19" ht="15" hidden="1" customHeight="1">
      <c r="Q224" s="81"/>
      <c r="R224" s="81"/>
      <c r="S224" s="81"/>
    </row>
    <row r="225" spans="17:19" ht="15" hidden="1" customHeight="1">
      <c r="Q225" s="81"/>
      <c r="R225" s="81"/>
      <c r="S225" s="81"/>
    </row>
    <row r="226" spans="17:19" ht="15" hidden="1" customHeight="1">
      <c r="Q226" s="81"/>
      <c r="R226" s="81"/>
      <c r="S226" s="81"/>
    </row>
    <row r="227" spans="17:19" ht="15" hidden="1" customHeight="1">
      <c r="Q227" s="81"/>
      <c r="R227" s="81"/>
      <c r="S227" s="81"/>
    </row>
    <row r="228" spans="17:19" ht="15" hidden="1" customHeight="1">
      <c r="Q228" s="81"/>
      <c r="R228" s="81"/>
      <c r="S228" s="81"/>
    </row>
    <row r="229" spans="17:19" ht="15" hidden="1" customHeight="1">
      <c r="Q229" s="81"/>
      <c r="R229" s="81"/>
      <c r="S229" s="81"/>
    </row>
    <row r="230" spans="17:19" ht="15" hidden="1" customHeight="1">
      <c r="Q230" s="81"/>
      <c r="R230" s="81"/>
      <c r="S230" s="81"/>
    </row>
    <row r="231" spans="17:19" ht="15" hidden="1" customHeight="1">
      <c r="Q231" s="81"/>
      <c r="R231" s="81"/>
      <c r="S231" s="81"/>
    </row>
    <row r="232" spans="17:19" ht="15" hidden="1" customHeight="1">
      <c r="Q232" s="81"/>
      <c r="R232" s="81"/>
      <c r="S232" s="81"/>
    </row>
    <row r="233" spans="17:19" ht="15" hidden="1" customHeight="1">
      <c r="Q233" s="81"/>
      <c r="R233" s="81"/>
      <c r="S233" s="81"/>
    </row>
    <row r="234" spans="17:19" ht="15" hidden="1" customHeight="1">
      <c r="Q234" s="81"/>
      <c r="R234" s="81"/>
      <c r="S234" s="81"/>
    </row>
    <row r="235" spans="17:19" ht="15" hidden="1" customHeight="1">
      <c r="Q235" s="81"/>
      <c r="R235" s="81"/>
      <c r="S235" s="81"/>
    </row>
    <row r="236" spans="17:19" ht="15" hidden="1" customHeight="1">
      <c r="Q236" s="81"/>
      <c r="R236" s="81"/>
      <c r="S236" s="81"/>
    </row>
    <row r="237" spans="17:19" ht="15" hidden="1" customHeight="1">
      <c r="Q237" s="81"/>
      <c r="R237" s="81"/>
      <c r="S237" s="81"/>
    </row>
    <row r="238" spans="17:19" ht="15" hidden="1" customHeight="1">
      <c r="Q238" s="81"/>
      <c r="R238" s="81"/>
      <c r="S238" s="81"/>
    </row>
    <row r="239" spans="17:19" ht="15" hidden="1" customHeight="1">
      <c r="Q239" s="81"/>
      <c r="R239" s="81"/>
      <c r="S239" s="81"/>
    </row>
    <row r="240" spans="17:19" ht="15" hidden="1" customHeight="1">
      <c r="Q240" s="81"/>
      <c r="R240" s="81"/>
      <c r="S240" s="81"/>
    </row>
    <row r="241" spans="17:19" ht="15" hidden="1" customHeight="1">
      <c r="Q241" s="81"/>
      <c r="R241" s="81"/>
      <c r="S241" s="81"/>
    </row>
    <row r="242" spans="17:19" ht="15" hidden="1" customHeight="1">
      <c r="Q242" s="81"/>
      <c r="R242" s="81"/>
      <c r="S242" s="81"/>
    </row>
    <row r="243" spans="17:19" ht="15" hidden="1" customHeight="1">
      <c r="Q243" s="81"/>
      <c r="R243" s="81"/>
      <c r="S243" s="81"/>
    </row>
    <row r="244" spans="17:19" ht="15" hidden="1" customHeight="1">
      <c r="Q244" s="81"/>
      <c r="R244" s="81"/>
      <c r="S244" s="81"/>
    </row>
    <row r="245" spans="17:19" ht="15" hidden="1" customHeight="1">
      <c r="Q245" s="81"/>
      <c r="R245" s="81"/>
      <c r="S245" s="81"/>
    </row>
    <row r="246" spans="17:19" ht="15" hidden="1" customHeight="1">
      <c r="Q246" s="81"/>
      <c r="R246" s="81"/>
      <c r="S246" s="81"/>
    </row>
    <row r="247" spans="17:19" ht="15" hidden="1" customHeight="1">
      <c r="Q247" s="81"/>
      <c r="R247" s="81"/>
      <c r="S247" s="81"/>
    </row>
    <row r="248" spans="17:19" ht="15" hidden="1" customHeight="1">
      <c r="Q248" s="81"/>
      <c r="R248" s="81"/>
      <c r="S248" s="81"/>
    </row>
    <row r="249" spans="17:19" ht="15" hidden="1" customHeight="1">
      <c r="Q249" s="81"/>
      <c r="R249" s="81"/>
      <c r="S249" s="81"/>
    </row>
    <row r="250" spans="17:19" ht="15" hidden="1" customHeight="1">
      <c r="Q250" s="81"/>
      <c r="R250" s="81"/>
      <c r="S250" s="81"/>
    </row>
    <row r="251" spans="17:19" ht="15" hidden="1" customHeight="1">
      <c r="Q251" s="81"/>
      <c r="R251" s="81"/>
      <c r="S251" s="81"/>
    </row>
    <row r="252" spans="17:19" ht="15" hidden="1" customHeight="1">
      <c r="Q252" s="81"/>
      <c r="R252" s="81"/>
      <c r="S252" s="81"/>
    </row>
    <row r="253" spans="17:19" ht="15" hidden="1" customHeight="1">
      <c r="Q253" s="81"/>
      <c r="R253" s="81"/>
      <c r="S253" s="81"/>
    </row>
    <row r="254" spans="17:19" ht="15" hidden="1" customHeight="1">
      <c r="Q254" s="81"/>
      <c r="R254" s="81"/>
      <c r="S254" s="81"/>
    </row>
    <row r="255" spans="17:19" ht="15" hidden="1" customHeight="1">
      <c r="Q255" s="81"/>
      <c r="R255" s="81"/>
      <c r="S255" s="81"/>
    </row>
    <row r="256" spans="17:19" ht="15" hidden="1" customHeight="1">
      <c r="Q256" s="81"/>
      <c r="R256" s="81"/>
      <c r="S256" s="81"/>
    </row>
    <row r="257" spans="17:19" ht="15" hidden="1" customHeight="1">
      <c r="Q257" s="81"/>
      <c r="R257" s="81"/>
      <c r="S257" s="81"/>
    </row>
    <row r="258" spans="17:19" ht="15" hidden="1" customHeight="1">
      <c r="Q258" s="81"/>
      <c r="R258" s="81"/>
      <c r="S258" s="81"/>
    </row>
    <row r="259" spans="17:19" ht="15" hidden="1" customHeight="1">
      <c r="Q259" s="81"/>
      <c r="R259" s="81"/>
      <c r="S259" s="81"/>
    </row>
    <row r="260" spans="17:19" ht="15" hidden="1" customHeight="1">
      <c r="Q260" s="81"/>
      <c r="R260" s="81"/>
      <c r="S260" s="81"/>
    </row>
    <row r="261" spans="17:19" ht="15" hidden="1" customHeight="1">
      <c r="Q261" s="81"/>
      <c r="R261" s="81"/>
      <c r="S261" s="81"/>
    </row>
    <row r="262" spans="17:19" ht="15" hidden="1" customHeight="1">
      <c r="Q262" s="81"/>
      <c r="R262" s="81"/>
      <c r="S262" s="81"/>
    </row>
    <row r="263" spans="17:19" ht="15" hidden="1" customHeight="1">
      <c r="Q263" s="81"/>
      <c r="R263" s="81"/>
      <c r="S263" s="81"/>
    </row>
    <row r="264" spans="17:19" ht="15" hidden="1" customHeight="1">
      <c r="Q264" s="81"/>
      <c r="R264" s="81"/>
      <c r="S264" s="81"/>
    </row>
    <row r="265" spans="17:19" ht="15" hidden="1" customHeight="1">
      <c r="Q265" s="81"/>
      <c r="R265" s="81"/>
      <c r="S265" s="81"/>
    </row>
    <row r="266" spans="17:19" ht="15" hidden="1" customHeight="1">
      <c r="Q266" s="81"/>
      <c r="R266" s="81"/>
      <c r="S266" s="81"/>
    </row>
    <row r="267" spans="17:19" ht="15" hidden="1" customHeight="1">
      <c r="Q267" s="81"/>
      <c r="R267" s="81"/>
      <c r="S267" s="81"/>
    </row>
    <row r="268" spans="17:19" ht="15" hidden="1" customHeight="1">
      <c r="Q268" s="81"/>
      <c r="R268" s="81"/>
      <c r="S268" s="81"/>
    </row>
    <row r="269" spans="17:19" ht="15" hidden="1" customHeight="1">
      <c r="Q269" s="81"/>
      <c r="R269" s="81"/>
      <c r="S269" s="81"/>
    </row>
    <row r="270" spans="17:19" ht="15" hidden="1" customHeight="1">
      <c r="Q270" s="81"/>
      <c r="R270" s="81"/>
      <c r="S270" s="81"/>
    </row>
    <row r="271" spans="17:19" ht="15" hidden="1" customHeight="1">
      <c r="Q271" s="81"/>
      <c r="R271" s="81"/>
      <c r="S271" s="81"/>
    </row>
    <row r="272" spans="17:19" ht="15" hidden="1" customHeight="1">
      <c r="Q272" s="81"/>
      <c r="R272" s="81"/>
      <c r="S272" s="81"/>
    </row>
    <row r="273" spans="17:19" ht="15" hidden="1" customHeight="1">
      <c r="Q273" s="81"/>
      <c r="R273" s="81"/>
      <c r="S273" s="81"/>
    </row>
    <row r="274" spans="17:19" ht="15" hidden="1" customHeight="1">
      <c r="Q274" s="81"/>
      <c r="R274" s="81"/>
      <c r="S274" s="81"/>
    </row>
    <row r="275" spans="17:19" ht="15" hidden="1" customHeight="1">
      <c r="Q275" s="81"/>
      <c r="R275" s="81"/>
      <c r="S275" s="81"/>
    </row>
    <row r="276" spans="17:19" ht="15" hidden="1" customHeight="1">
      <c r="Q276" s="81"/>
      <c r="R276" s="81"/>
      <c r="S276" s="81"/>
    </row>
    <row r="277" spans="17:19" ht="15" hidden="1" customHeight="1">
      <c r="Q277" s="81"/>
      <c r="R277" s="81"/>
      <c r="S277" s="81"/>
    </row>
    <row r="278" spans="17:19" ht="15" hidden="1" customHeight="1">
      <c r="Q278" s="81"/>
      <c r="R278" s="81"/>
      <c r="S278" s="81"/>
    </row>
    <row r="279" spans="17:19" ht="15" hidden="1" customHeight="1">
      <c r="Q279" s="81"/>
      <c r="R279" s="81"/>
      <c r="S279" s="81"/>
    </row>
    <row r="280" spans="17:19" ht="15" hidden="1" customHeight="1">
      <c r="Q280" s="81"/>
      <c r="R280" s="81"/>
      <c r="S280" s="81"/>
    </row>
    <row r="281" spans="17:19" ht="15" hidden="1" customHeight="1">
      <c r="Q281" s="81"/>
      <c r="R281" s="81"/>
      <c r="S281" s="81"/>
    </row>
    <row r="282" spans="17:19" ht="15" hidden="1" customHeight="1">
      <c r="Q282" s="81"/>
      <c r="R282" s="81"/>
      <c r="S282" s="81"/>
    </row>
    <row r="283" spans="17:19" ht="15" hidden="1" customHeight="1">
      <c r="Q283" s="81"/>
      <c r="R283" s="81"/>
      <c r="S283" s="81"/>
    </row>
    <row r="284" spans="17:19" ht="15" hidden="1" customHeight="1">
      <c r="Q284" s="81"/>
      <c r="R284" s="81"/>
      <c r="S284" s="81"/>
    </row>
    <row r="285" spans="17:19" ht="15" hidden="1" customHeight="1">
      <c r="Q285" s="81"/>
      <c r="R285" s="81"/>
      <c r="S285" s="81"/>
    </row>
    <row r="286" spans="17:19" ht="15" hidden="1" customHeight="1">
      <c r="Q286" s="81"/>
      <c r="R286" s="81"/>
      <c r="S286" s="81"/>
    </row>
    <row r="287" spans="17:19" ht="15" hidden="1" customHeight="1">
      <c r="Q287" s="81"/>
      <c r="R287" s="81"/>
      <c r="S287" s="81"/>
    </row>
    <row r="288" spans="17:19" ht="15" hidden="1" customHeight="1">
      <c r="Q288" s="81"/>
      <c r="R288" s="81"/>
      <c r="S288" s="81"/>
    </row>
    <row r="289" spans="17:19" ht="15" hidden="1" customHeight="1">
      <c r="Q289" s="81"/>
      <c r="R289" s="81"/>
      <c r="S289" s="81"/>
    </row>
    <row r="290" spans="17:19" ht="15" hidden="1" customHeight="1">
      <c r="Q290" s="81"/>
      <c r="R290" s="81"/>
      <c r="S290" s="81"/>
    </row>
    <row r="291" spans="17:19" ht="15" hidden="1" customHeight="1">
      <c r="Q291" s="81"/>
      <c r="R291" s="81"/>
      <c r="S291" s="81"/>
    </row>
    <row r="292" spans="17:19" ht="15" hidden="1" customHeight="1">
      <c r="Q292" s="81"/>
      <c r="R292" s="81"/>
      <c r="S292" s="81"/>
    </row>
    <row r="293" spans="17:19" ht="15" hidden="1" customHeight="1">
      <c r="Q293" s="81"/>
      <c r="R293" s="81"/>
      <c r="S293" s="81"/>
    </row>
    <row r="294" spans="17:19" ht="15" hidden="1" customHeight="1">
      <c r="Q294" s="81"/>
      <c r="R294" s="81"/>
      <c r="S294" s="81"/>
    </row>
    <row r="295" spans="17:19" ht="15" hidden="1" customHeight="1">
      <c r="Q295" s="81"/>
      <c r="R295" s="81"/>
      <c r="S295" s="81"/>
    </row>
    <row r="296" spans="17:19" ht="15" hidden="1" customHeight="1">
      <c r="Q296" s="81"/>
      <c r="R296" s="81"/>
      <c r="S296" s="81"/>
    </row>
    <row r="297" spans="17:19" ht="15" hidden="1" customHeight="1">
      <c r="Q297" s="81"/>
      <c r="R297" s="81"/>
      <c r="S297" s="81"/>
    </row>
    <row r="298" spans="17:19" ht="15" hidden="1" customHeight="1">
      <c r="Q298" s="81"/>
      <c r="R298" s="81"/>
      <c r="S298" s="81"/>
    </row>
    <row r="299" spans="17:19" ht="15" hidden="1" customHeight="1">
      <c r="Q299" s="81"/>
      <c r="R299" s="81"/>
      <c r="S299" s="81"/>
    </row>
    <row r="300" spans="17:19" ht="15" hidden="1" customHeight="1">
      <c r="Q300" s="81"/>
      <c r="R300" s="81"/>
      <c r="S300" s="81"/>
    </row>
    <row r="301" spans="17:19" ht="15" hidden="1" customHeight="1">
      <c r="Q301" s="81"/>
      <c r="R301" s="81"/>
      <c r="S301" s="81"/>
    </row>
    <row r="302" spans="17:19" ht="15" hidden="1" customHeight="1">
      <c r="Q302" s="81"/>
      <c r="R302" s="81"/>
      <c r="S302" s="81"/>
    </row>
    <row r="303" spans="17:19" ht="15" hidden="1" customHeight="1">
      <c r="Q303" s="81"/>
      <c r="R303" s="81"/>
      <c r="S303" s="81"/>
    </row>
    <row r="304" spans="17:19" ht="15" hidden="1" customHeight="1">
      <c r="Q304" s="81"/>
      <c r="R304" s="81"/>
      <c r="S304" s="81"/>
    </row>
    <row r="305" spans="17:19" ht="15" hidden="1" customHeight="1">
      <c r="Q305" s="81"/>
      <c r="R305" s="81"/>
      <c r="S305" s="81"/>
    </row>
    <row r="306" spans="17:19" ht="15" hidden="1" customHeight="1">
      <c r="Q306" s="81"/>
      <c r="R306" s="81"/>
      <c r="S306" s="81"/>
    </row>
    <row r="307" spans="17:19" ht="15" hidden="1" customHeight="1">
      <c r="Q307" s="81"/>
      <c r="R307" s="81"/>
      <c r="S307" s="81"/>
    </row>
    <row r="308" spans="17:19" ht="15" hidden="1" customHeight="1">
      <c r="Q308" s="81"/>
      <c r="R308" s="81"/>
      <c r="S308" s="81"/>
    </row>
    <row r="309" spans="17:19" ht="15" hidden="1" customHeight="1">
      <c r="Q309" s="81"/>
      <c r="R309" s="81"/>
      <c r="S309" s="81"/>
    </row>
    <row r="310" spans="17:19" ht="15" hidden="1" customHeight="1">
      <c r="Q310" s="81"/>
      <c r="R310" s="81"/>
      <c r="S310" s="81"/>
    </row>
    <row r="311" spans="17:19" ht="15" hidden="1" customHeight="1">
      <c r="Q311" s="81"/>
      <c r="R311" s="81"/>
      <c r="S311" s="81"/>
    </row>
    <row r="312" spans="17:19" ht="15" hidden="1" customHeight="1">
      <c r="Q312" s="81"/>
      <c r="R312" s="81"/>
      <c r="S312" s="81"/>
    </row>
    <row r="313" spans="17:19" ht="15" hidden="1" customHeight="1">
      <c r="Q313" s="81"/>
      <c r="R313" s="81"/>
      <c r="S313" s="81"/>
    </row>
    <row r="314" spans="17:19" ht="15" hidden="1" customHeight="1">
      <c r="Q314" s="81"/>
      <c r="R314" s="81"/>
      <c r="S314" s="81"/>
    </row>
    <row r="315" spans="17:19" ht="15" hidden="1" customHeight="1">
      <c r="Q315" s="81"/>
      <c r="R315" s="81"/>
      <c r="S315" s="81"/>
    </row>
    <row r="316" spans="17:19" ht="15" hidden="1" customHeight="1">
      <c r="Q316" s="81"/>
      <c r="R316" s="81"/>
      <c r="S316" s="81"/>
    </row>
    <row r="317" spans="17:19" ht="15" hidden="1" customHeight="1">
      <c r="Q317" s="81"/>
      <c r="R317" s="81"/>
      <c r="S317" s="81"/>
    </row>
    <row r="318" spans="17:19" ht="15" hidden="1" customHeight="1">
      <c r="Q318" s="81"/>
      <c r="R318" s="81"/>
      <c r="S318" s="81"/>
    </row>
    <row r="319" spans="17:19" ht="15" hidden="1" customHeight="1">
      <c r="Q319" s="81"/>
      <c r="R319" s="81"/>
      <c r="S319" s="81"/>
    </row>
    <row r="320" spans="17:19" ht="15" hidden="1" customHeight="1">
      <c r="Q320" s="81"/>
      <c r="R320" s="81"/>
      <c r="S320" s="81"/>
    </row>
    <row r="321" spans="17:19" ht="15" hidden="1" customHeight="1">
      <c r="Q321" s="81"/>
      <c r="R321" s="81"/>
      <c r="S321" s="81"/>
    </row>
    <row r="322" spans="17:19" ht="15" hidden="1" customHeight="1">
      <c r="Q322" s="81"/>
      <c r="R322" s="81"/>
      <c r="S322" s="81"/>
    </row>
    <row r="323" spans="17:19" ht="15" hidden="1" customHeight="1">
      <c r="Q323" s="81"/>
      <c r="R323" s="81"/>
      <c r="S323" s="81"/>
    </row>
    <row r="324" spans="17:19" ht="15" hidden="1" customHeight="1">
      <c r="Q324" s="81"/>
      <c r="R324" s="81"/>
      <c r="S324" s="81"/>
    </row>
    <row r="325" spans="17:19" ht="15" hidden="1" customHeight="1">
      <c r="Q325" s="81"/>
      <c r="R325" s="81"/>
      <c r="S325" s="81"/>
    </row>
    <row r="326" spans="17:19" ht="15" hidden="1" customHeight="1">
      <c r="Q326" s="81"/>
      <c r="R326" s="81"/>
      <c r="S326" s="81"/>
    </row>
    <row r="327" spans="17:19" ht="15" hidden="1" customHeight="1">
      <c r="Q327" s="81"/>
      <c r="R327" s="81"/>
      <c r="S327" s="81"/>
    </row>
    <row r="328" spans="17:19" ht="15" hidden="1" customHeight="1">
      <c r="Q328" s="81"/>
      <c r="R328" s="81"/>
      <c r="S328" s="81"/>
    </row>
    <row r="329" spans="17:19" ht="15" hidden="1" customHeight="1">
      <c r="Q329" s="81"/>
      <c r="R329" s="81"/>
      <c r="S329" s="81"/>
    </row>
    <row r="330" spans="17:19" ht="15" hidden="1" customHeight="1">
      <c r="Q330" s="81"/>
      <c r="R330" s="81"/>
      <c r="S330" s="81"/>
    </row>
    <row r="331" spans="17:19" ht="15" hidden="1" customHeight="1">
      <c r="Q331" s="81"/>
      <c r="R331" s="81"/>
      <c r="S331" s="81"/>
    </row>
    <row r="332" spans="17:19" ht="15" hidden="1" customHeight="1">
      <c r="Q332" s="81"/>
      <c r="R332" s="81"/>
      <c r="S332" s="81"/>
    </row>
    <row r="333" spans="17:19" ht="15" hidden="1" customHeight="1">
      <c r="Q333" s="81"/>
      <c r="R333" s="81"/>
      <c r="S333" s="81"/>
    </row>
    <row r="334" spans="17:19" ht="15" hidden="1" customHeight="1">
      <c r="Q334" s="81"/>
      <c r="R334" s="81"/>
      <c r="S334" s="81"/>
    </row>
    <row r="335" spans="17:19" ht="15" hidden="1" customHeight="1">
      <c r="Q335" s="81"/>
      <c r="R335" s="81"/>
      <c r="S335" s="81"/>
    </row>
    <row r="336" spans="17:19" ht="15" hidden="1" customHeight="1">
      <c r="Q336" s="81"/>
      <c r="R336" s="81"/>
      <c r="S336" s="81"/>
    </row>
    <row r="337" spans="17:19" ht="15" hidden="1" customHeight="1">
      <c r="Q337" s="81"/>
      <c r="R337" s="81"/>
      <c r="S337" s="81"/>
    </row>
    <row r="338" spans="17:19" ht="15" hidden="1" customHeight="1">
      <c r="Q338" s="81"/>
      <c r="R338" s="81"/>
      <c r="S338" s="81"/>
    </row>
    <row r="339" spans="17:19" ht="15" hidden="1" customHeight="1">
      <c r="Q339" s="81"/>
      <c r="R339" s="81"/>
      <c r="S339" s="81"/>
    </row>
    <row r="340" spans="17:19" ht="15" hidden="1" customHeight="1">
      <c r="Q340" s="81"/>
      <c r="R340" s="81"/>
      <c r="S340" s="81"/>
    </row>
    <row r="341" spans="17:19" ht="15" hidden="1" customHeight="1">
      <c r="Q341" s="81"/>
      <c r="R341" s="81"/>
      <c r="S341" s="81"/>
    </row>
    <row r="342" spans="17:19" ht="15" hidden="1" customHeight="1">
      <c r="Q342" s="81"/>
      <c r="R342" s="81"/>
      <c r="S342" s="81"/>
    </row>
    <row r="343" spans="17:19" ht="15" hidden="1" customHeight="1">
      <c r="Q343" s="81"/>
      <c r="R343" s="81"/>
      <c r="S343" s="81"/>
    </row>
    <row r="344" spans="17:19" ht="15" hidden="1" customHeight="1">
      <c r="Q344" s="81"/>
      <c r="R344" s="81"/>
      <c r="S344" s="81"/>
    </row>
    <row r="345" spans="17:19" ht="15" hidden="1" customHeight="1">
      <c r="Q345" s="81"/>
      <c r="R345" s="81"/>
      <c r="S345" s="81"/>
    </row>
    <row r="346" spans="17:19" ht="15" hidden="1" customHeight="1">
      <c r="Q346" s="81"/>
      <c r="R346" s="81"/>
      <c r="S346" s="81"/>
    </row>
    <row r="347" spans="17:19" ht="15" hidden="1" customHeight="1">
      <c r="Q347" s="81"/>
      <c r="R347" s="81"/>
      <c r="S347" s="81"/>
    </row>
    <row r="348" spans="17:19" ht="15" hidden="1" customHeight="1">
      <c r="Q348" s="81"/>
      <c r="R348" s="81"/>
      <c r="S348" s="81"/>
    </row>
    <row r="349" spans="17:19" ht="15" hidden="1" customHeight="1">
      <c r="Q349" s="81"/>
      <c r="R349" s="81"/>
      <c r="S349" s="81"/>
    </row>
    <row r="350" spans="17:19" ht="15" hidden="1" customHeight="1">
      <c r="Q350" s="81"/>
      <c r="R350" s="81"/>
      <c r="S350" s="81"/>
    </row>
    <row r="351" spans="17:19" ht="15" hidden="1" customHeight="1">
      <c r="Q351" s="81"/>
      <c r="R351" s="81"/>
      <c r="S351" s="81"/>
    </row>
    <row r="352" spans="17:19" ht="15" hidden="1" customHeight="1">
      <c r="Q352" s="81"/>
      <c r="R352" s="81"/>
      <c r="S352" s="81"/>
    </row>
    <row r="353" spans="17:19" ht="15" hidden="1" customHeight="1">
      <c r="Q353" s="81"/>
      <c r="R353" s="81"/>
      <c r="S353" s="81"/>
    </row>
    <row r="354" spans="17:19" ht="15" hidden="1" customHeight="1">
      <c r="Q354" s="81"/>
      <c r="R354" s="81"/>
      <c r="S354" s="81"/>
    </row>
    <row r="355" spans="17:19" ht="15" hidden="1" customHeight="1">
      <c r="Q355" s="81"/>
      <c r="R355" s="81"/>
      <c r="S355" s="81"/>
    </row>
    <row r="356" spans="17:19" ht="15" hidden="1" customHeight="1">
      <c r="Q356" s="81"/>
      <c r="R356" s="81"/>
      <c r="S356" s="81"/>
    </row>
    <row r="357" spans="17:19" ht="15" hidden="1" customHeight="1">
      <c r="Q357" s="81"/>
      <c r="R357" s="81"/>
      <c r="S357" s="81"/>
    </row>
    <row r="358" spans="17:19" ht="15" hidden="1" customHeight="1">
      <c r="Q358" s="81"/>
      <c r="R358" s="81"/>
      <c r="S358" s="81"/>
    </row>
    <row r="359" spans="17:19" ht="15" hidden="1" customHeight="1">
      <c r="Q359" s="81"/>
      <c r="R359" s="81"/>
      <c r="S359" s="81"/>
    </row>
    <row r="360" spans="17:19" ht="15" hidden="1" customHeight="1">
      <c r="Q360" s="81"/>
      <c r="R360" s="81"/>
      <c r="S360" s="81"/>
    </row>
    <row r="361" spans="17:19" ht="15" hidden="1" customHeight="1">
      <c r="Q361" s="81"/>
      <c r="R361" s="81"/>
      <c r="S361" s="81"/>
    </row>
    <row r="362" spans="17:19" ht="15" hidden="1" customHeight="1">
      <c r="Q362" s="81"/>
      <c r="R362" s="81"/>
      <c r="S362" s="81"/>
    </row>
    <row r="363" spans="17:19" ht="15" hidden="1" customHeight="1">
      <c r="Q363" s="81"/>
      <c r="R363" s="81"/>
      <c r="S363" s="81"/>
    </row>
    <row r="364" spans="17:19" ht="15" hidden="1" customHeight="1">
      <c r="Q364" s="81"/>
      <c r="R364" s="81"/>
      <c r="S364" s="81"/>
    </row>
    <row r="365" spans="17:19" ht="15" hidden="1" customHeight="1">
      <c r="Q365" s="81"/>
      <c r="R365" s="81"/>
      <c r="S365" s="81"/>
    </row>
    <row r="366" spans="17:19" ht="15" hidden="1" customHeight="1">
      <c r="Q366" s="81"/>
      <c r="R366" s="81"/>
      <c r="S366" s="81"/>
    </row>
    <row r="367" spans="17:19" ht="15" hidden="1" customHeight="1">
      <c r="Q367" s="81"/>
      <c r="R367" s="81"/>
      <c r="S367" s="81"/>
    </row>
    <row r="368" spans="17:19" ht="15" hidden="1" customHeight="1">
      <c r="Q368" s="81"/>
      <c r="R368" s="81"/>
      <c r="S368" s="81"/>
    </row>
    <row r="369" spans="17:19" ht="15" hidden="1" customHeight="1">
      <c r="Q369" s="81"/>
      <c r="R369" s="81"/>
      <c r="S369" s="81"/>
    </row>
    <row r="370" spans="17:19" ht="15" hidden="1" customHeight="1">
      <c r="Q370" s="81"/>
      <c r="R370" s="81"/>
      <c r="S370" s="81"/>
    </row>
    <row r="371" spans="17:19" ht="15" hidden="1" customHeight="1">
      <c r="Q371" s="81"/>
      <c r="R371" s="81"/>
      <c r="S371" s="81"/>
    </row>
    <row r="372" spans="17:19" ht="15" hidden="1" customHeight="1">
      <c r="Q372" s="81"/>
      <c r="R372" s="81"/>
      <c r="S372" s="81"/>
    </row>
    <row r="373" spans="17:19" ht="15" hidden="1" customHeight="1">
      <c r="Q373" s="81"/>
      <c r="R373" s="81"/>
      <c r="S373" s="81"/>
    </row>
    <row r="374" spans="17:19" ht="15" hidden="1" customHeight="1">
      <c r="Q374" s="81"/>
      <c r="R374" s="81"/>
      <c r="S374" s="81"/>
    </row>
    <row r="375" spans="17:19" ht="15" hidden="1" customHeight="1">
      <c r="Q375" s="81"/>
      <c r="R375" s="81"/>
      <c r="S375" s="81"/>
    </row>
    <row r="376" spans="17:19" ht="15" hidden="1" customHeight="1">
      <c r="Q376" s="81"/>
      <c r="R376" s="81"/>
      <c r="S376" s="81"/>
    </row>
    <row r="377" spans="17:19" ht="15" hidden="1" customHeight="1">
      <c r="Q377" s="81"/>
      <c r="R377" s="81"/>
      <c r="S377" s="81"/>
    </row>
    <row r="378" spans="17:19" ht="15" hidden="1" customHeight="1">
      <c r="Q378" s="81"/>
      <c r="R378" s="81"/>
      <c r="S378" s="81"/>
    </row>
    <row r="379" spans="17:19" ht="15" hidden="1" customHeight="1">
      <c r="Q379" s="81"/>
      <c r="R379" s="81"/>
      <c r="S379" s="81"/>
    </row>
    <row r="380" spans="17:19" ht="15" hidden="1" customHeight="1">
      <c r="Q380" s="81"/>
      <c r="R380" s="81"/>
      <c r="S380" s="81"/>
    </row>
    <row r="381" spans="17:19" ht="15" hidden="1" customHeight="1">
      <c r="Q381" s="81"/>
      <c r="R381" s="81"/>
      <c r="S381" s="81"/>
    </row>
    <row r="382" spans="17:19" ht="15" hidden="1" customHeight="1">
      <c r="Q382" s="81"/>
      <c r="R382" s="81"/>
      <c r="S382" s="81"/>
    </row>
    <row r="383" spans="17:19" ht="15" hidden="1" customHeight="1">
      <c r="Q383" s="81"/>
      <c r="R383" s="81"/>
      <c r="S383" s="81"/>
    </row>
    <row r="384" spans="17:19" ht="15" hidden="1" customHeight="1">
      <c r="Q384" s="81"/>
      <c r="R384" s="81"/>
      <c r="S384" s="81"/>
    </row>
    <row r="385" spans="17:19" ht="15" hidden="1" customHeight="1">
      <c r="Q385" s="81"/>
      <c r="R385" s="81"/>
      <c r="S385" s="81"/>
    </row>
    <row r="386" spans="17:19" ht="15" hidden="1" customHeight="1">
      <c r="Q386" s="81"/>
      <c r="R386" s="81"/>
      <c r="S386" s="81"/>
    </row>
    <row r="387" spans="17:19" ht="15" hidden="1" customHeight="1">
      <c r="Q387" s="81"/>
      <c r="R387" s="81"/>
      <c r="S387" s="81"/>
    </row>
    <row r="388" spans="17:19" ht="15" hidden="1" customHeight="1">
      <c r="Q388" s="81"/>
      <c r="R388" s="81"/>
      <c r="S388" s="81"/>
    </row>
    <row r="389" spans="17:19" ht="15" hidden="1" customHeight="1">
      <c r="Q389" s="81"/>
      <c r="R389" s="81"/>
      <c r="S389" s="81"/>
    </row>
    <row r="390" spans="17:19" ht="15" hidden="1" customHeight="1">
      <c r="Q390" s="81"/>
      <c r="R390" s="81"/>
      <c r="S390" s="81"/>
    </row>
    <row r="391" spans="17:19" ht="15" hidden="1" customHeight="1">
      <c r="Q391" s="81"/>
      <c r="R391" s="81"/>
      <c r="S391" s="81"/>
    </row>
    <row r="392" spans="17:19" ht="15" hidden="1" customHeight="1">
      <c r="Q392" s="81"/>
      <c r="R392" s="81"/>
      <c r="S392" s="81"/>
    </row>
    <row r="393" spans="17:19" ht="15" hidden="1" customHeight="1">
      <c r="Q393" s="81"/>
      <c r="R393" s="81"/>
      <c r="S393" s="81"/>
    </row>
    <row r="394" spans="17:19" ht="15" hidden="1" customHeight="1">
      <c r="Q394" s="81"/>
      <c r="R394" s="81"/>
      <c r="S394" s="81"/>
    </row>
    <row r="395" spans="17:19" ht="15" hidden="1" customHeight="1">
      <c r="Q395" s="81"/>
      <c r="R395" s="81"/>
      <c r="S395" s="81"/>
    </row>
    <row r="396" spans="17:19" ht="15" hidden="1" customHeight="1">
      <c r="Q396" s="81"/>
      <c r="R396" s="81"/>
      <c r="S396" s="81"/>
    </row>
    <row r="397" spans="17:19" ht="15" hidden="1" customHeight="1">
      <c r="Q397" s="81"/>
      <c r="R397" s="81"/>
      <c r="S397" s="81"/>
    </row>
    <row r="398" spans="17:19" ht="15" hidden="1" customHeight="1">
      <c r="Q398" s="81"/>
      <c r="R398" s="81"/>
      <c r="S398" s="81"/>
    </row>
    <row r="399" spans="17:19" ht="15" hidden="1" customHeight="1">
      <c r="Q399" s="81"/>
      <c r="R399" s="81"/>
      <c r="S399" s="81"/>
    </row>
    <row r="400" spans="17:19" ht="15" hidden="1" customHeight="1">
      <c r="Q400" s="81"/>
      <c r="R400" s="81"/>
      <c r="S400" s="81"/>
    </row>
    <row r="401" spans="17:19" ht="15" hidden="1" customHeight="1">
      <c r="Q401" s="81"/>
      <c r="R401" s="81"/>
      <c r="S401" s="81"/>
    </row>
    <row r="402" spans="17:19" ht="15" hidden="1" customHeight="1">
      <c r="Q402" s="81"/>
      <c r="R402" s="81"/>
      <c r="S402" s="81"/>
    </row>
    <row r="403" spans="17:19" ht="15" hidden="1" customHeight="1">
      <c r="Q403" s="81"/>
      <c r="R403" s="81"/>
      <c r="S403" s="81"/>
    </row>
    <row r="404" spans="17:19" ht="15" hidden="1" customHeight="1">
      <c r="Q404" s="81"/>
      <c r="R404" s="81"/>
      <c r="S404" s="81"/>
    </row>
    <row r="405" spans="17:19" ht="15" hidden="1" customHeight="1">
      <c r="Q405" s="81"/>
      <c r="R405" s="81"/>
      <c r="S405" s="81"/>
    </row>
    <row r="406" spans="17:19" ht="15" hidden="1" customHeight="1">
      <c r="Q406" s="81"/>
      <c r="R406" s="81"/>
      <c r="S406" s="81"/>
    </row>
    <row r="407" spans="17:19" ht="15" hidden="1" customHeight="1">
      <c r="Q407" s="81"/>
      <c r="R407" s="81"/>
      <c r="S407" s="81"/>
    </row>
    <row r="408" spans="17:19" ht="15" hidden="1" customHeight="1">
      <c r="Q408" s="81"/>
      <c r="R408" s="81"/>
      <c r="S408" s="81"/>
    </row>
    <row r="409" spans="17:19" ht="15" hidden="1" customHeight="1">
      <c r="Q409" s="81"/>
      <c r="R409" s="81"/>
      <c r="S409" s="81"/>
    </row>
    <row r="410" spans="17:19" ht="15" hidden="1" customHeight="1">
      <c r="Q410" s="81"/>
      <c r="R410" s="81"/>
      <c r="S410" s="81"/>
    </row>
    <row r="411" spans="17:19" ht="15" hidden="1" customHeight="1">
      <c r="Q411" s="81"/>
      <c r="R411" s="81"/>
      <c r="S411" s="81"/>
    </row>
    <row r="412" spans="17:19" ht="15" hidden="1" customHeight="1">
      <c r="Q412" s="81"/>
      <c r="R412" s="81"/>
      <c r="S412" s="81"/>
    </row>
    <row r="413" spans="17:19" ht="15" hidden="1" customHeight="1">
      <c r="Q413" s="81"/>
      <c r="R413" s="81"/>
      <c r="S413" s="81"/>
    </row>
    <row r="414" spans="17:19" ht="15" hidden="1" customHeight="1">
      <c r="Q414" s="81"/>
      <c r="R414" s="81"/>
      <c r="S414" s="81"/>
    </row>
    <row r="415" spans="17:19" ht="15" hidden="1" customHeight="1">
      <c r="Q415" s="81"/>
      <c r="R415" s="81"/>
      <c r="S415" s="81"/>
    </row>
    <row r="416" spans="17:19" ht="15" hidden="1" customHeight="1">
      <c r="Q416" s="81"/>
      <c r="R416" s="81"/>
      <c r="S416" s="81"/>
    </row>
    <row r="417" spans="17:19" ht="15" hidden="1" customHeight="1">
      <c r="Q417" s="81"/>
      <c r="R417" s="81"/>
      <c r="S417" s="81"/>
    </row>
    <row r="418" spans="17:19" ht="15" hidden="1" customHeight="1">
      <c r="Q418" s="81"/>
      <c r="R418" s="81"/>
      <c r="S418" s="81"/>
    </row>
    <row r="419" spans="17:19" ht="15" hidden="1" customHeight="1">
      <c r="Q419" s="81"/>
      <c r="R419" s="81"/>
      <c r="S419" s="81"/>
    </row>
    <row r="420" spans="17:19" ht="15" hidden="1" customHeight="1">
      <c r="Q420" s="81"/>
      <c r="R420" s="81"/>
      <c r="S420" s="81"/>
    </row>
    <row r="421" spans="17:19" ht="15" hidden="1" customHeight="1">
      <c r="Q421" s="81"/>
      <c r="R421" s="81"/>
      <c r="S421" s="81"/>
    </row>
    <row r="422" spans="17:19" ht="15" hidden="1" customHeight="1">
      <c r="Q422" s="81"/>
      <c r="R422" s="81"/>
      <c r="S422" s="81"/>
    </row>
    <row r="423" spans="17:19" ht="15" hidden="1" customHeight="1">
      <c r="Q423" s="81"/>
      <c r="R423" s="81"/>
      <c r="S423" s="81"/>
    </row>
    <row r="424" spans="17:19" ht="15" hidden="1" customHeight="1">
      <c r="Q424" s="81"/>
      <c r="R424" s="81"/>
      <c r="S424" s="81"/>
    </row>
    <row r="425" spans="17:19" ht="15" hidden="1" customHeight="1">
      <c r="Q425" s="81"/>
      <c r="R425" s="81"/>
      <c r="S425" s="81"/>
    </row>
    <row r="426" spans="17:19" ht="15" hidden="1" customHeight="1">
      <c r="Q426" s="81"/>
      <c r="R426" s="81"/>
      <c r="S426" s="81"/>
    </row>
    <row r="427" spans="17:19" ht="15" hidden="1" customHeight="1">
      <c r="Q427" s="81"/>
      <c r="R427" s="81"/>
      <c r="S427" s="81"/>
    </row>
    <row r="428" spans="17:19" ht="15" hidden="1" customHeight="1">
      <c r="Q428" s="81"/>
      <c r="R428" s="81"/>
      <c r="S428" s="81"/>
    </row>
    <row r="429" spans="17:19" ht="15" hidden="1" customHeight="1">
      <c r="Q429" s="81"/>
      <c r="R429" s="81"/>
      <c r="S429" s="81"/>
    </row>
    <row r="430" spans="17:19" ht="15" hidden="1" customHeight="1">
      <c r="Q430" s="81"/>
      <c r="R430" s="81"/>
      <c r="S430" s="81"/>
    </row>
    <row r="431" spans="17:19" ht="15" hidden="1" customHeight="1">
      <c r="Q431" s="81"/>
      <c r="R431" s="81"/>
      <c r="S431" s="81"/>
    </row>
    <row r="432" spans="17:19" ht="15" hidden="1" customHeight="1">
      <c r="Q432" s="81"/>
      <c r="R432" s="81"/>
      <c r="S432" s="81"/>
    </row>
    <row r="433" spans="17:19" ht="15" hidden="1" customHeight="1">
      <c r="Q433" s="81"/>
      <c r="R433" s="81"/>
      <c r="S433" s="81"/>
    </row>
    <row r="434" spans="17:19" ht="15" hidden="1" customHeight="1">
      <c r="Q434" s="81"/>
      <c r="R434" s="81"/>
      <c r="S434" s="81"/>
    </row>
    <row r="435" spans="17:19" ht="15" hidden="1" customHeight="1">
      <c r="Q435" s="81"/>
      <c r="R435" s="81"/>
      <c r="S435" s="81"/>
    </row>
    <row r="436" spans="17:19" ht="15" hidden="1" customHeight="1">
      <c r="Q436" s="81"/>
      <c r="R436" s="81"/>
      <c r="S436" s="81"/>
    </row>
    <row r="437" spans="17:19" ht="15" hidden="1" customHeight="1">
      <c r="Q437" s="81"/>
      <c r="R437" s="81"/>
      <c r="S437" s="81"/>
    </row>
    <row r="438" spans="17:19" ht="15" hidden="1" customHeight="1">
      <c r="Q438" s="81"/>
      <c r="R438" s="81"/>
      <c r="S438" s="81"/>
    </row>
    <row r="439" spans="17:19" ht="15" hidden="1" customHeight="1">
      <c r="Q439" s="81"/>
      <c r="R439" s="81"/>
      <c r="S439" s="81"/>
    </row>
    <row r="440" spans="17:19" ht="15" hidden="1" customHeight="1">
      <c r="Q440" s="81"/>
      <c r="R440" s="81"/>
      <c r="S440" s="81"/>
    </row>
    <row r="441" spans="17:19" ht="15" hidden="1" customHeight="1">
      <c r="Q441" s="81"/>
      <c r="R441" s="81"/>
      <c r="S441" s="81"/>
    </row>
    <row r="442" spans="17:19" ht="15" hidden="1" customHeight="1">
      <c r="Q442" s="81"/>
      <c r="R442" s="81"/>
      <c r="S442" s="81"/>
    </row>
    <row r="443" spans="17:19" ht="15" hidden="1" customHeight="1">
      <c r="Q443" s="81"/>
      <c r="R443" s="81"/>
      <c r="S443" s="81"/>
    </row>
    <row r="444" spans="17:19" ht="15" hidden="1" customHeight="1">
      <c r="Q444" s="81"/>
      <c r="R444" s="81"/>
      <c r="S444" s="81"/>
    </row>
    <row r="445" spans="17:19" ht="15" hidden="1" customHeight="1">
      <c r="Q445" s="81"/>
      <c r="R445" s="81"/>
      <c r="S445" s="81"/>
    </row>
    <row r="446" spans="17:19" ht="15" hidden="1" customHeight="1">
      <c r="Q446" s="81"/>
      <c r="R446" s="81"/>
      <c r="S446" s="81"/>
    </row>
    <row r="447" spans="17:19" ht="15" hidden="1" customHeight="1">
      <c r="Q447" s="81"/>
      <c r="R447" s="81"/>
      <c r="S447" s="81"/>
    </row>
    <row r="448" spans="17:19" ht="15" hidden="1" customHeight="1">
      <c r="Q448" s="81"/>
      <c r="R448" s="81"/>
      <c r="S448" s="81"/>
    </row>
    <row r="449" spans="17:19" ht="15" hidden="1" customHeight="1">
      <c r="Q449" s="81"/>
      <c r="R449" s="81"/>
      <c r="S449" s="81"/>
    </row>
    <row r="450" spans="17:19" ht="15" hidden="1" customHeight="1">
      <c r="Q450" s="81"/>
      <c r="R450" s="81"/>
      <c r="S450" s="81"/>
    </row>
    <row r="451" spans="17:19" ht="15" hidden="1" customHeight="1">
      <c r="Q451" s="81"/>
      <c r="R451" s="81"/>
      <c r="S451" s="81"/>
    </row>
    <row r="452" spans="17:19" ht="15" hidden="1" customHeight="1">
      <c r="Q452" s="81"/>
      <c r="R452" s="81"/>
      <c r="S452" s="81"/>
    </row>
    <row r="453" spans="17:19" ht="15" hidden="1" customHeight="1">
      <c r="Q453" s="81"/>
      <c r="R453" s="81"/>
      <c r="S453" s="81"/>
    </row>
    <row r="454" spans="17:19" ht="15" hidden="1" customHeight="1">
      <c r="Q454" s="81"/>
      <c r="R454" s="81"/>
      <c r="S454" s="81"/>
    </row>
    <row r="455" spans="17:19" ht="15" hidden="1" customHeight="1">
      <c r="Q455" s="81"/>
      <c r="R455" s="81"/>
      <c r="S455" s="81"/>
    </row>
    <row r="456" spans="17:19" ht="15" hidden="1" customHeight="1">
      <c r="Q456" s="81"/>
      <c r="R456" s="81"/>
      <c r="S456" s="81"/>
    </row>
    <row r="457" spans="17:19" ht="15" hidden="1" customHeight="1">
      <c r="Q457" s="81"/>
      <c r="R457" s="81"/>
      <c r="S457" s="81"/>
    </row>
    <row r="458" spans="17:19" ht="15" hidden="1" customHeight="1">
      <c r="Q458" s="81"/>
      <c r="R458" s="81"/>
      <c r="S458" s="81"/>
    </row>
    <row r="459" spans="17:19" ht="15" hidden="1" customHeight="1">
      <c r="Q459" s="81"/>
      <c r="R459" s="81"/>
      <c r="S459" s="81"/>
    </row>
    <row r="460" spans="17:19" ht="15" hidden="1" customHeight="1">
      <c r="Q460" s="81"/>
      <c r="R460" s="81"/>
      <c r="S460" s="81"/>
    </row>
    <row r="461" spans="17:19" ht="15" hidden="1" customHeight="1">
      <c r="Q461" s="81"/>
      <c r="R461" s="81"/>
      <c r="S461" s="81"/>
    </row>
    <row r="462" spans="17:19" ht="15" hidden="1" customHeight="1">
      <c r="Q462" s="81"/>
      <c r="R462" s="81"/>
      <c r="S462" s="81"/>
    </row>
    <row r="463" spans="17:19" ht="15" hidden="1" customHeight="1">
      <c r="Q463" s="81"/>
      <c r="R463" s="81"/>
      <c r="S463" s="81"/>
    </row>
    <row r="464" spans="17:19" ht="15" hidden="1" customHeight="1">
      <c r="Q464" s="81"/>
      <c r="R464" s="81"/>
      <c r="S464" s="81"/>
    </row>
    <row r="465" spans="6:26" ht="15" hidden="1" customHeight="1">
      <c r="Q465" s="81"/>
      <c r="R465" s="81"/>
      <c r="S465" s="81"/>
    </row>
    <row r="466" spans="6:26" ht="15" hidden="1" customHeight="1">
      <c r="Q466" s="81"/>
      <c r="R466" s="81"/>
      <c r="S466" s="81"/>
    </row>
    <row r="467" spans="6:26" ht="15" hidden="1" customHeight="1">
      <c r="Q467" s="81"/>
      <c r="R467" s="81"/>
      <c r="S467" s="81"/>
    </row>
    <row r="468" spans="6:26" ht="15" hidden="1" customHeight="1">
      <c r="Q468" s="81"/>
      <c r="R468" s="81"/>
      <c r="S468" s="81"/>
    </row>
    <row r="469" spans="6:26" ht="15" hidden="1" customHeight="1">
      <c r="Q469" s="81"/>
      <c r="R469" s="81"/>
      <c r="S469" s="81"/>
    </row>
    <row r="470" spans="6:26" ht="15" hidden="1" customHeight="1">
      <c r="Q470" s="81"/>
      <c r="R470" s="81"/>
      <c r="S470" s="81"/>
    </row>
    <row r="471" spans="6:26" ht="15" hidden="1" customHeight="1">
      <c r="Q471" s="81"/>
      <c r="R471" s="81"/>
      <c r="S471" s="81"/>
    </row>
    <row r="472" spans="6:26" ht="15" hidden="1" customHeight="1">
      <c r="Q472" s="81"/>
      <c r="R472" s="81"/>
      <c r="S472" s="81"/>
    </row>
    <row r="473" spans="6:26" ht="15" hidden="1" customHeight="1">
      <c r="Q473" s="81"/>
      <c r="R473" s="81"/>
      <c r="S473" s="81"/>
    </row>
    <row r="474" spans="6:26" ht="15" hidden="1" customHeight="1">
      <c r="Q474" s="81"/>
      <c r="R474" s="81"/>
      <c r="S474" s="81"/>
    </row>
    <row r="475" spans="6:26" ht="15" hidden="1" customHeight="1">
      <c r="Q475" s="81"/>
      <c r="R475" s="81"/>
      <c r="S475" s="81"/>
    </row>
    <row r="476" spans="6:26" ht="15" customHeight="1" thickBot="1">
      <c r="F476" s="82" t="s">
        <v>125</v>
      </c>
      <c r="G476" s="52"/>
      <c r="H476" s="52"/>
      <c r="I476" s="64">
        <f t="shared" ref="I476:P476" si="4">SUM(I5:I475)</f>
        <v>121.5</v>
      </c>
      <c r="J476" s="64">
        <f t="shared" si="4"/>
        <v>1892.8499999999995</v>
      </c>
      <c r="K476" s="64">
        <f t="shared" si="4"/>
        <v>0</v>
      </c>
      <c r="L476" s="64">
        <f t="shared" si="4"/>
        <v>0</v>
      </c>
      <c r="M476" s="64">
        <f t="shared" si="4"/>
        <v>99.449999999999974</v>
      </c>
      <c r="N476" s="64">
        <f t="shared" si="4"/>
        <v>0</v>
      </c>
      <c r="O476" s="64">
        <f t="shared" si="4"/>
        <v>167.2</v>
      </c>
      <c r="P476" s="64">
        <f t="shared" si="4"/>
        <v>0</v>
      </c>
      <c r="T476" s="52" t="s">
        <v>126</v>
      </c>
      <c r="U476" s="64">
        <f t="shared" ref="U476:Z476" si="5">SUM(U5:U475)</f>
        <v>339.40000000000003</v>
      </c>
      <c r="V476" s="64">
        <f t="shared" si="5"/>
        <v>339.40000000000003</v>
      </c>
      <c r="W476" s="64">
        <f t="shared" si="5"/>
        <v>271.39999999999998</v>
      </c>
      <c r="X476" s="64">
        <f t="shared" si="5"/>
        <v>0</v>
      </c>
      <c r="Y476" s="64">
        <f t="shared" si="5"/>
        <v>0</v>
      </c>
      <c r="Z476" s="64">
        <f t="shared" si="5"/>
        <v>0</v>
      </c>
    </row>
    <row r="477" spans="6:26" ht="15" customHeight="1" thickTop="1"/>
    <row r="479" spans="6:26" ht="15" customHeight="1">
      <c r="F479" s="54" t="s">
        <v>124</v>
      </c>
      <c r="I479" s="7"/>
      <c r="J479" s="7"/>
      <c r="K479" s="7"/>
      <c r="L479" s="7"/>
      <c r="M479" s="7"/>
      <c r="N479" s="7"/>
      <c r="O479" s="7"/>
      <c r="P479" s="7"/>
      <c r="Q479" s="54" t="s">
        <v>138</v>
      </c>
      <c r="R479" s="7"/>
      <c r="S479" s="54" t="s">
        <v>129</v>
      </c>
    </row>
    <row r="480" spans="6:26" ht="15" customHeight="1">
      <c r="F480" s="54" t="str">
        <f>IF('3'!K3="", "Vrije categorie",'3'!K3)</f>
        <v>A</v>
      </c>
      <c r="I480" s="65" cm="1">
        <f t="array" ref="I480">SUMPRODUCT(--($H$5:$H$475=F480),--($G$5:$G$475=""),$I$5:$I$475)</f>
        <v>7.2</v>
      </c>
      <c r="J480" s="65" cm="1">
        <f t="array" ref="J480">SUMPRODUCT(--($H$5:$H$475=F480),--($G$5:$G$475=""),$J$5:$J$475)</f>
        <v>741.25</v>
      </c>
      <c r="K480" s="65" cm="1">
        <f t="array" ref="K480">SUMPRODUCT(--($H$5:$H$475=F480),--($G$5:$G$475=""),$K$5:$K$475)</f>
        <v>0</v>
      </c>
      <c r="L480" s="65" cm="1">
        <f t="array" ref="L480">SUMPRODUCT(--($H$5:$H$475=F480),--($G$5:$G$475=""),$L$5:$L$475)</f>
        <v>0</v>
      </c>
      <c r="M480" s="65" cm="1">
        <f t="array" ref="M480">SUMPRODUCT(--($H$5:$H$475=F480),--($G$5:$G$475=""),$M$5:$M$475)</f>
        <v>7.6</v>
      </c>
      <c r="N480" s="65" cm="1">
        <f t="array" ref="N480">SUMPRODUCT(--($H$5:$H$475=F480),--($G$5:$G$475=""),$N$5:$N$475)</f>
        <v>0</v>
      </c>
      <c r="O480" s="65" cm="1">
        <f t="array" ref="O480">SUMPRODUCT(--($H$5:$H$475=F480),--($G$5:$G$475=""),$O$5:$O$475)</f>
        <v>0</v>
      </c>
      <c r="P480" s="65" cm="1">
        <f t="array" ref="P480">SUMPRODUCT(--($H$5:$H$475=F480),--($G$5:$G$475=""),$P$5:$P$475)</f>
        <v>0</v>
      </c>
      <c r="Q480" s="65">
        <f>SUM(I480:P480)</f>
        <v>756.05000000000007</v>
      </c>
      <c r="R480" s="54"/>
      <c r="S480" s="65" cm="1">
        <f t="array" ref="S480">SUMPRODUCT(--($H$5:$H$475=F480),--($G$5:$G$475=""),$S$5:$S$475)</f>
        <v>151210</v>
      </c>
    </row>
    <row r="481" spans="6:19" ht="15" customHeight="1">
      <c r="F481" s="54" t="str">
        <f>IF('3'!K4="", "Vrije categorie",'3'!K4)</f>
        <v>B</v>
      </c>
      <c r="I481" s="65" cm="1">
        <f t="array" ref="I481">SUMPRODUCT(--($H$5:$H$475=F481),--($G$5:$G$475=""),$I$5:$I$475)</f>
        <v>35.15</v>
      </c>
      <c r="J481" s="65" cm="1">
        <f t="array" ref="J481">SUMPRODUCT(--($H$5:$H$475=F481),--($G$5:$G$475=""),$J$5:$J$475)</f>
        <v>238.79999999999998</v>
      </c>
      <c r="K481" s="65" cm="1">
        <f t="array" ref="K481">SUMPRODUCT(--($H$5:$H$475=F481),--($G$5:$G$475=""),$K$5:$K$475)</f>
        <v>0</v>
      </c>
      <c r="L481" s="65" cm="1">
        <f t="array" ref="L481">SUMPRODUCT(--($H$5:$H$475=F481),--($G$5:$G$475=""),$L$5:$L$475)</f>
        <v>0</v>
      </c>
      <c r="M481" s="65" cm="1">
        <f t="array" ref="M481">SUMPRODUCT(--($H$5:$H$475=F481),--($G$5:$G$475=""),$M$5:$M$475)</f>
        <v>21.95</v>
      </c>
      <c r="N481" s="65" cm="1">
        <f t="array" ref="N481">SUMPRODUCT(--($H$5:$H$475=F481),--($G$5:$G$475=""),$N$5:$N$475)</f>
        <v>0</v>
      </c>
      <c r="O481" s="65" cm="1">
        <f t="array" ref="O481">SUMPRODUCT(--($H$5:$H$475=F481),--($G$5:$G$475=""),$O$5:$O$475)</f>
        <v>0</v>
      </c>
      <c r="P481" s="65" cm="1">
        <f t="array" ref="P481">SUMPRODUCT(--($H$5:$H$475=F481),--($G$5:$G$475=""),$P$5:$P$475)</f>
        <v>0</v>
      </c>
      <c r="Q481" s="65">
        <f t="shared" ref="Q481:Q493" si="6">SUM(I481:P481)</f>
        <v>295.89999999999998</v>
      </c>
      <c r="R481" s="54"/>
      <c r="S481" s="65" cm="1">
        <f t="array" ref="S481">SUMPRODUCT(--($H$5:$H$475=F481),--($G$5:$G$475=""),$S$5:$S$475)</f>
        <v>59180</v>
      </c>
    </row>
    <row r="482" spans="6:19" ht="15" customHeight="1">
      <c r="F482" s="54" t="str">
        <f>IF('3'!K5="", "Vrije categorie",'3'!K5)</f>
        <v>C</v>
      </c>
      <c r="I482" s="65" cm="1">
        <f t="array" ref="I482">SUMPRODUCT(--($H$5:$H$475=F482),--($G$5:$G$475=""),$I$5:$I$475)</f>
        <v>0</v>
      </c>
      <c r="J482" s="65" cm="1">
        <f t="array" ref="J482">SUMPRODUCT(--($H$5:$H$475=F482),--($G$5:$G$475=""),$J$5:$J$475)</f>
        <v>75.599999999999994</v>
      </c>
      <c r="K482" s="65" cm="1">
        <f t="array" ref="K482">SUMPRODUCT(--($H$5:$H$475=F482),--($G$5:$G$475=""),$K$5:$K$475)</f>
        <v>0</v>
      </c>
      <c r="L482" s="65" cm="1">
        <f t="array" ref="L482">SUMPRODUCT(--($H$5:$H$475=F482),--($G$5:$G$475=""),$L$5:$L$475)</f>
        <v>0</v>
      </c>
      <c r="M482" s="65" cm="1">
        <f t="array" ref="M482">SUMPRODUCT(--($H$5:$H$475=F482),--($G$5:$G$475=""),$M$5:$M$475)</f>
        <v>7.6</v>
      </c>
      <c r="N482" s="65" cm="1">
        <f t="array" ref="N482">SUMPRODUCT(--($H$5:$H$475=F482),--($G$5:$G$475=""),$N$5:$N$475)</f>
        <v>0</v>
      </c>
      <c r="O482" s="65" cm="1">
        <f t="array" ref="O482">SUMPRODUCT(--($H$5:$H$475=F482),--($G$5:$G$475=""),$O$5:$O$475)</f>
        <v>0</v>
      </c>
      <c r="P482" s="65" cm="1">
        <f t="array" ref="P482">SUMPRODUCT(--($H$5:$H$475=F482),--($G$5:$G$475=""),$P$5:$P$475)</f>
        <v>0</v>
      </c>
      <c r="Q482" s="65">
        <f t="shared" si="6"/>
        <v>83.199999999999989</v>
      </c>
      <c r="R482" s="54"/>
      <c r="S482" s="65" cm="1">
        <f t="array" ref="S482">SUMPRODUCT(--($H$5:$H$475=F482),--($G$5:$G$475=""),$S$5:$S$475)</f>
        <v>16640</v>
      </c>
    </row>
    <row r="483" spans="6:19" ht="15" customHeight="1">
      <c r="F483" s="54" t="str">
        <f>IF('3'!K6="", "Vrije categorie",'3'!K6)</f>
        <v>D</v>
      </c>
      <c r="I483" s="65" cm="1">
        <f t="array" ref="I483">SUMPRODUCT(--($H$5:$H$475=F483),--($G$5:$G$475=""),$I$5:$I$475)</f>
        <v>0</v>
      </c>
      <c r="J483" s="65" cm="1">
        <f t="array" ref="J483">SUMPRODUCT(--($H$5:$H$475=F483),--($G$5:$G$475=""),$J$5:$J$475)</f>
        <v>0</v>
      </c>
      <c r="K483" s="65" cm="1">
        <f t="array" ref="K483">SUMPRODUCT(--($H$5:$H$475=F483),--($G$5:$G$475=""),$K$5:$K$475)</f>
        <v>0</v>
      </c>
      <c r="L483" s="65" cm="1">
        <f t="array" ref="L483">SUMPRODUCT(--($H$5:$H$475=F483),--($G$5:$G$475=""),$L$5:$L$475)</f>
        <v>0</v>
      </c>
      <c r="M483" s="65" cm="1">
        <f t="array" ref="M483">SUMPRODUCT(--($H$5:$H$475=F483),--($G$5:$G$475=""),$M$5:$M$475)</f>
        <v>0</v>
      </c>
      <c r="N483" s="65" cm="1">
        <f t="array" ref="N483">SUMPRODUCT(--($H$5:$H$475=F483),--($G$5:$G$475=""),$N$5:$N$475)</f>
        <v>0</v>
      </c>
      <c r="O483" s="65" cm="1">
        <f t="array" ref="O483">SUMPRODUCT(--($H$5:$H$475=F483),--($G$5:$G$475=""),$O$5:$O$475)</f>
        <v>0</v>
      </c>
      <c r="P483" s="65" cm="1">
        <f t="array" ref="P483">SUMPRODUCT(--($H$5:$H$475=F483),--($G$5:$G$475=""),$P$5:$P$475)</f>
        <v>0</v>
      </c>
      <c r="Q483" s="65">
        <f t="shared" si="6"/>
        <v>0</v>
      </c>
      <c r="R483" s="54"/>
      <c r="S483" s="65" cm="1">
        <f t="array" ref="S483">SUMPRODUCT(--($H$5:$H$475=F483),--($G$5:$G$475=""),$S$5:$S$475)</f>
        <v>0</v>
      </c>
    </row>
    <row r="484" spans="6:19" ht="15" customHeight="1">
      <c r="F484" s="54" t="str">
        <f>IF('3'!K7="", "Vrije categorie",'3'!K7)</f>
        <v>E</v>
      </c>
      <c r="I484" s="65" cm="1">
        <f t="array" ref="I484">SUMPRODUCT(--($H$5:$H$475=F484),--($G$5:$G$475=""),$I$5:$I$475)</f>
        <v>45</v>
      </c>
      <c r="J484" s="65" cm="1">
        <f t="array" ref="J484">SUMPRODUCT(--($H$5:$H$475=F484),--($G$5:$G$475=""),$J$5:$J$475)</f>
        <v>598.4</v>
      </c>
      <c r="K484" s="65" cm="1">
        <f t="array" ref="K484">SUMPRODUCT(--($H$5:$H$475=F484),--($G$5:$G$475=""),$K$5:$K$475)</f>
        <v>0</v>
      </c>
      <c r="L484" s="65" cm="1">
        <f t="array" ref="L484">SUMPRODUCT(--($H$5:$H$475=F484),--($G$5:$G$475=""),$L$5:$L$475)</f>
        <v>0</v>
      </c>
      <c r="M484" s="65" cm="1">
        <f t="array" ref="M484">SUMPRODUCT(--($H$5:$H$475=F484),--($G$5:$G$475=""),$M$5:$M$475)</f>
        <v>31.9</v>
      </c>
      <c r="N484" s="65" cm="1">
        <f t="array" ref="N484">SUMPRODUCT(--($H$5:$H$475=F484),--($G$5:$G$475=""),$N$5:$N$475)</f>
        <v>0</v>
      </c>
      <c r="O484" s="65" cm="1">
        <f t="array" ref="O484">SUMPRODUCT(--($H$5:$H$475=F484),--($G$5:$G$475=""),$O$5:$O$475)</f>
        <v>167.2</v>
      </c>
      <c r="P484" s="65" cm="1">
        <f t="array" ref="P484">SUMPRODUCT(--($H$5:$H$475=F484),--($G$5:$G$475=""),$P$5:$P$475)</f>
        <v>0</v>
      </c>
      <c r="Q484" s="65">
        <f t="shared" si="6"/>
        <v>842.5</v>
      </c>
      <c r="R484" s="54"/>
      <c r="S484" s="65" cm="1">
        <f t="array" ref="S484">SUMPRODUCT(--($H$5:$H$475=F484),--($G$5:$G$475=""),$S$5:$S$475)</f>
        <v>168500</v>
      </c>
    </row>
    <row r="485" spans="6:19" ht="15" customHeight="1">
      <c r="F485" s="54" t="str">
        <f>IF('3'!K8="", "Vrije categorie",'3'!K8)</f>
        <v>F</v>
      </c>
      <c r="I485" s="65" cm="1">
        <f t="array" ref="I485">SUMPRODUCT(--($H$5:$H$475=F485),--($G$5:$G$475=""),$I$5:$I$475)</f>
        <v>0</v>
      </c>
      <c r="J485" s="65" cm="1">
        <f t="array" ref="J485">SUMPRODUCT(--($H$5:$H$475=F485),--($G$5:$G$475=""),$J$5:$J$475)</f>
        <v>0</v>
      </c>
      <c r="K485" s="65" cm="1">
        <f t="array" ref="K485">SUMPRODUCT(--($H$5:$H$475=F485),--($G$5:$G$475=""),$K$5:$K$475)</f>
        <v>0</v>
      </c>
      <c r="L485" s="65" cm="1">
        <f t="array" ref="L485">SUMPRODUCT(--($H$5:$H$475=F485),--($G$5:$G$475=""),$L$5:$L$475)</f>
        <v>0</v>
      </c>
      <c r="M485" s="65" cm="1">
        <f t="array" ref="M485">SUMPRODUCT(--($H$5:$H$475=F485),--($G$5:$G$475=""),$M$5:$M$475)</f>
        <v>0</v>
      </c>
      <c r="N485" s="65" cm="1">
        <f t="array" ref="N485">SUMPRODUCT(--($H$5:$H$475=F485),--($G$5:$G$475=""),$N$5:$N$475)</f>
        <v>0</v>
      </c>
      <c r="O485" s="65" cm="1">
        <f t="array" ref="O485">SUMPRODUCT(--($H$5:$H$475=F485),--($G$5:$G$475=""),$O$5:$O$475)</f>
        <v>0</v>
      </c>
      <c r="P485" s="65" cm="1">
        <f t="array" ref="P485">SUMPRODUCT(--($H$5:$H$475=F485),--($G$5:$G$475=""),$P$5:$P$475)</f>
        <v>0</v>
      </c>
      <c r="Q485" s="65">
        <f t="shared" si="6"/>
        <v>0</v>
      </c>
      <c r="R485" s="54"/>
      <c r="S485" s="65" cm="1">
        <f t="array" ref="S485">SUMPRODUCT(--($H$5:$H$475=F485),--($G$5:$G$475=""),$S$5:$S$475)</f>
        <v>0</v>
      </c>
    </row>
    <row r="486" spans="6:19" ht="15" customHeight="1">
      <c r="F486" s="54" t="str">
        <f>IF('3'!K9="", "Vrije categorie",'3'!K9)</f>
        <v>G</v>
      </c>
      <c r="I486" s="65" cm="1">
        <f t="array" ref="I486">SUMPRODUCT(--($H$5:$H$475=F486),--($G$5:$G$475=""),$I$5:$I$475)</f>
        <v>34.15</v>
      </c>
      <c r="J486" s="65" cm="1">
        <f t="array" ref="J486">SUMPRODUCT(--($H$5:$H$475=F486),--($G$5:$G$475=""),$J$5:$J$475)</f>
        <v>238.79999999999998</v>
      </c>
      <c r="K486" s="65" cm="1">
        <f t="array" ref="K486">SUMPRODUCT(--($H$5:$H$475=F486),--($G$5:$G$475=""),$K$5:$K$475)</f>
        <v>0</v>
      </c>
      <c r="L486" s="65" cm="1">
        <f t="array" ref="L486">SUMPRODUCT(--($H$5:$H$475=F486),--($G$5:$G$475=""),$L$5:$L$475)</f>
        <v>0</v>
      </c>
      <c r="M486" s="65" cm="1">
        <f t="array" ref="M486">SUMPRODUCT(--($H$5:$H$475=F486),--($G$5:$G$475=""),$M$5:$M$475)</f>
        <v>30.4</v>
      </c>
      <c r="N486" s="65" cm="1">
        <f t="array" ref="N486">SUMPRODUCT(--($H$5:$H$475=F486),--($G$5:$G$475=""),$N$5:$N$475)</f>
        <v>0</v>
      </c>
      <c r="O486" s="65" cm="1">
        <f t="array" ref="O486">SUMPRODUCT(--($H$5:$H$475=F486),--($G$5:$G$475=""),$O$5:$O$475)</f>
        <v>0</v>
      </c>
      <c r="P486" s="65" cm="1">
        <f t="array" ref="P486">SUMPRODUCT(--($H$5:$H$475=F486),--($G$5:$G$475=""),$P$5:$P$475)</f>
        <v>0</v>
      </c>
      <c r="Q486" s="65">
        <f t="shared" si="6"/>
        <v>303.34999999999997</v>
      </c>
      <c r="R486" s="54"/>
      <c r="S486" s="65" cm="1">
        <f t="array" ref="S486">SUMPRODUCT(--($H$5:$H$475=F486),--($G$5:$G$475=""),$S$5:$S$475)</f>
        <v>60670</v>
      </c>
    </row>
    <row r="487" spans="6:19" ht="15" customHeight="1">
      <c r="F487" s="54" t="str">
        <f>IF('3'!K10="", "Vrije categorie",'3'!K10)</f>
        <v>H</v>
      </c>
      <c r="I487" s="65" cm="1">
        <f t="array" ref="I487">SUMPRODUCT(--($H$5:$H$475=F487),--($G$5:$G$475=""),$I$5:$I$475)</f>
        <v>0</v>
      </c>
      <c r="J487" s="65" cm="1">
        <f t="array" ref="J487">SUMPRODUCT(--($H$5:$H$475=F487),--($G$5:$G$475=""),$J$5:$J$475)</f>
        <v>0</v>
      </c>
      <c r="K487" s="65" cm="1">
        <f t="array" ref="K487">SUMPRODUCT(--($H$5:$H$475=F487),--($G$5:$G$475=""),$K$5:$K$475)</f>
        <v>0</v>
      </c>
      <c r="L487" s="65" cm="1">
        <f t="array" ref="L487">SUMPRODUCT(--($H$5:$H$475=F487),--($G$5:$G$475=""),$L$5:$L$475)</f>
        <v>0</v>
      </c>
      <c r="M487" s="65" cm="1">
        <f t="array" ref="M487">SUMPRODUCT(--($H$5:$H$475=F487),--($G$5:$G$475=""),$M$5:$M$475)</f>
        <v>0</v>
      </c>
      <c r="N487" s="65" cm="1">
        <f t="array" ref="N487">SUMPRODUCT(--($H$5:$H$475=F487),--($G$5:$G$475=""),$N$5:$N$475)</f>
        <v>0</v>
      </c>
      <c r="O487" s="65" cm="1">
        <f t="array" ref="O487">SUMPRODUCT(--($H$5:$H$475=F487),--($G$5:$G$475=""),$O$5:$O$475)</f>
        <v>0</v>
      </c>
      <c r="P487" s="65" cm="1">
        <f t="array" ref="P487">SUMPRODUCT(--($H$5:$H$475=F487),--($G$5:$G$475=""),$P$5:$P$475)</f>
        <v>0</v>
      </c>
      <c r="Q487" s="65">
        <f t="shared" si="6"/>
        <v>0</v>
      </c>
      <c r="R487" s="54"/>
      <c r="S487" s="65" cm="1">
        <f t="array" ref="S487">SUMPRODUCT(--($H$5:$H$475=F487),--($G$5:$G$475=""),$S$5:$S$475)</f>
        <v>0</v>
      </c>
    </row>
    <row r="488" spans="6:19" ht="15" customHeight="1">
      <c r="F488" s="54" t="str">
        <f>IF('3'!K11="", "Vrije categorie",'3'!K11)</f>
        <v>I</v>
      </c>
      <c r="I488" s="65" cm="1">
        <f t="array" ref="I488">SUMPRODUCT(--($H$5:$H$475=F488),--($G$5:$G$475=""),$I$5:$I$475)</f>
        <v>0</v>
      </c>
      <c r="J488" s="65" cm="1">
        <f t="array" ref="J488">SUMPRODUCT(--($H$5:$H$475=F488),--($G$5:$G$475=""),$J$5:$J$475)</f>
        <v>0</v>
      </c>
      <c r="K488" s="65" cm="1">
        <f t="array" ref="K488">SUMPRODUCT(--($H$5:$H$475=F488),--($G$5:$G$475=""),$K$5:$K$475)</f>
        <v>0</v>
      </c>
      <c r="L488" s="65" cm="1">
        <f t="array" ref="L488">SUMPRODUCT(--($H$5:$H$475=F488),--($G$5:$G$475=""),$L$5:$L$475)</f>
        <v>0</v>
      </c>
      <c r="M488" s="65" cm="1">
        <f t="array" ref="M488">SUMPRODUCT(--($H$5:$H$475=F488),--($G$5:$G$475=""),$M$5:$M$475)</f>
        <v>0</v>
      </c>
      <c r="N488" s="65" cm="1">
        <f t="array" ref="N488">SUMPRODUCT(--($H$5:$H$475=F488),--($G$5:$G$475=""),$N$5:$N$475)</f>
        <v>0</v>
      </c>
      <c r="O488" s="65" cm="1">
        <f t="array" ref="O488">SUMPRODUCT(--($H$5:$H$475=F488),--($G$5:$G$475=""),$O$5:$O$475)</f>
        <v>0</v>
      </c>
      <c r="P488" s="65" cm="1">
        <f t="array" ref="P488">SUMPRODUCT(--($H$5:$H$475=F488),--($G$5:$G$475=""),$P$5:$P$475)</f>
        <v>0</v>
      </c>
      <c r="Q488" s="65">
        <f t="shared" si="6"/>
        <v>0</v>
      </c>
      <c r="R488" s="54"/>
      <c r="S488" s="65" cm="1">
        <f t="array" ref="S488">SUMPRODUCT(--($H$5:$H$475=F488),--($G$5:$G$475=""),$S$5:$S$475)</f>
        <v>0</v>
      </c>
    </row>
    <row r="489" spans="6:19" ht="15" customHeight="1">
      <c r="F489" s="54" t="str">
        <f>IF('3'!K12="", "Vrije categorie",'3'!K12)</f>
        <v>J</v>
      </c>
      <c r="I489" s="65" cm="1">
        <f t="array" ref="I489">SUMPRODUCT(--($H$5:$H$475=F489),--($G$5:$G$475=""),$I$5:$I$475)</f>
        <v>0</v>
      </c>
      <c r="J489" s="65" cm="1">
        <f t="array" ref="J489">SUMPRODUCT(--($H$5:$H$475=F489),--($G$5:$G$475=""),$J$5:$J$475)</f>
        <v>0</v>
      </c>
      <c r="K489" s="65" cm="1">
        <f t="array" ref="K489">SUMPRODUCT(--($H$5:$H$475=F489),--($G$5:$G$475=""),$K$5:$K$475)</f>
        <v>0</v>
      </c>
      <c r="L489" s="65" cm="1">
        <f t="array" ref="L489">SUMPRODUCT(--($H$5:$H$475=F489),--($G$5:$G$475=""),$L$5:$L$475)</f>
        <v>0</v>
      </c>
      <c r="M489" s="65" cm="1">
        <f t="array" ref="M489">SUMPRODUCT(--($H$5:$H$475=F489),--($G$5:$G$475=""),$M$5:$M$475)</f>
        <v>0</v>
      </c>
      <c r="N489" s="65" cm="1">
        <f t="array" ref="N489">SUMPRODUCT(--($H$5:$H$475=F489),--($G$5:$G$475=""),$N$5:$N$475)</f>
        <v>0</v>
      </c>
      <c r="O489" s="65" cm="1">
        <f t="array" ref="O489">SUMPRODUCT(--($H$5:$H$475=F489),--($G$5:$G$475=""),$O$5:$O$475)</f>
        <v>0</v>
      </c>
      <c r="P489" s="65" cm="1">
        <f t="array" ref="P489">SUMPRODUCT(--($H$5:$H$475=F489),--($G$5:$G$475=""),$P$5:$P$475)</f>
        <v>0</v>
      </c>
      <c r="Q489" s="65">
        <f t="shared" si="6"/>
        <v>0</v>
      </c>
      <c r="R489" s="54"/>
      <c r="S489" s="65" cm="1">
        <f t="array" ref="S489">SUMPRODUCT(--($H$5:$H$475=F489),--($G$5:$G$475=""),$S$5:$S$475)</f>
        <v>0</v>
      </c>
    </row>
    <row r="490" spans="6:19" ht="15" customHeight="1">
      <c r="F490" s="54" t="str">
        <f>IF('3'!K13="", "Vrije categorie",'3'!K13)</f>
        <v>K</v>
      </c>
      <c r="I490" s="65" cm="1">
        <f t="array" ref="I490">SUMPRODUCT(--($H$5:$H$475=F490),--($G$5:$G$475=""),$I$5:$I$475)</f>
        <v>0</v>
      </c>
      <c r="J490" s="65" cm="1">
        <f t="array" ref="J490">SUMPRODUCT(--($H$5:$H$475=F490),--($G$5:$G$475=""),$J$5:$J$475)</f>
        <v>0</v>
      </c>
      <c r="K490" s="65" cm="1">
        <f t="array" ref="K490">SUMPRODUCT(--($H$5:$H$475=F490),--($G$5:$G$475=""),$K$5:$K$475)</f>
        <v>0</v>
      </c>
      <c r="L490" s="65" cm="1">
        <f t="array" ref="L490">SUMPRODUCT(--($H$5:$H$475=F490),--($G$5:$G$475=""),$L$5:$L$475)</f>
        <v>0</v>
      </c>
      <c r="M490" s="65" cm="1">
        <f t="array" ref="M490">SUMPRODUCT(--($H$5:$H$475=F490),--($G$5:$G$475=""),$M$5:$M$475)</f>
        <v>0</v>
      </c>
      <c r="N490" s="65" cm="1">
        <f t="array" ref="N490">SUMPRODUCT(--($H$5:$H$475=F490),--($G$5:$G$475=""),$N$5:$N$475)</f>
        <v>0</v>
      </c>
      <c r="O490" s="65" cm="1">
        <f t="array" ref="O490">SUMPRODUCT(--($H$5:$H$475=F490),--($G$5:$G$475=""),$O$5:$O$475)</f>
        <v>0</v>
      </c>
      <c r="P490" s="65" cm="1">
        <f t="array" ref="P490">SUMPRODUCT(--($H$5:$H$475=F490),--($G$5:$G$475=""),$P$5:$P$475)</f>
        <v>0</v>
      </c>
      <c r="Q490" s="65">
        <f t="shared" si="6"/>
        <v>0</v>
      </c>
      <c r="R490" s="54"/>
      <c r="S490" s="65" cm="1">
        <f t="array" ref="S490">SUMPRODUCT(--($H$5:$H$475=F490),--($G$5:$G$475=""),$S$5:$S$475)</f>
        <v>0</v>
      </c>
    </row>
    <row r="491" spans="6:19" ht="15" customHeight="1">
      <c r="F491" s="54" t="str">
        <f>IF('3'!K14="", "Vrije categorie",'3'!K14)</f>
        <v>Vrije categorie</v>
      </c>
      <c r="I491" s="65" cm="1">
        <f t="array" ref="I491">SUMPRODUCT(--($H$5:$H$475=F491),--($G$5:$G$475=""),$I$5:$I$475)</f>
        <v>0</v>
      </c>
      <c r="J491" s="65" cm="1">
        <f t="array" ref="J491">SUMPRODUCT(--($H$5:$H$475=F491),--($G$5:$G$475=""),$J$5:$J$475)</f>
        <v>0</v>
      </c>
      <c r="K491" s="65" cm="1">
        <f t="array" ref="K491">SUMPRODUCT(--($H$5:$H$475=F491),--($G$5:$G$475=""),$K$5:$K$475)</f>
        <v>0</v>
      </c>
      <c r="L491" s="65" cm="1">
        <f t="array" ref="L491">SUMPRODUCT(--($H$5:$H$475=F491),--($G$5:$G$475=""),$L$5:$L$475)</f>
        <v>0</v>
      </c>
      <c r="M491" s="65" cm="1">
        <f t="array" ref="M491">SUMPRODUCT(--($H$5:$H$475=F491),--($G$5:$G$475=""),$M$5:$M$475)</f>
        <v>0</v>
      </c>
      <c r="N491" s="65" cm="1">
        <f t="array" ref="N491">SUMPRODUCT(--($H$5:$H$475=F491),--($G$5:$G$475=""),$N$5:$N$475)</f>
        <v>0</v>
      </c>
      <c r="O491" s="65" cm="1">
        <f t="array" ref="O491">SUMPRODUCT(--($H$5:$H$475=F491),--($G$5:$G$475=""),$O$5:$O$475)</f>
        <v>0</v>
      </c>
      <c r="P491" s="65" cm="1">
        <f t="array" ref="P491">SUMPRODUCT(--($H$5:$H$475=F491),--($G$5:$G$475=""),$P$5:$P$475)</f>
        <v>0</v>
      </c>
      <c r="Q491" s="65">
        <f t="shared" si="6"/>
        <v>0</v>
      </c>
      <c r="R491" s="54"/>
      <c r="S491" s="65" cm="1">
        <f t="array" ref="S491">SUMPRODUCT(--($H$5:$H$475=F491),--($G$5:$G$475=""),$S$5:$S$475)</f>
        <v>0</v>
      </c>
    </row>
    <row r="492" spans="6:19" ht="15" customHeight="1">
      <c r="F492" s="54" t="str">
        <f>IF('3'!K15="", "Vrije categorie",'3'!K15)</f>
        <v>Vrije categorie</v>
      </c>
      <c r="I492" s="65" cm="1">
        <f t="array" ref="I492">SUMPRODUCT(--($H$5:$H$475=F492),--($G$5:$G$475=""),$I$5:$I$475)</f>
        <v>0</v>
      </c>
      <c r="J492" s="65" cm="1">
        <f t="array" ref="J492">SUMPRODUCT(--($H$5:$H$475=F492),--($G$5:$G$475=""),$J$5:$J$475)</f>
        <v>0</v>
      </c>
      <c r="K492" s="65" cm="1">
        <f t="array" ref="K492">SUMPRODUCT(--($H$5:$H$475=F492),--($G$5:$G$475=""),$K$5:$K$475)</f>
        <v>0</v>
      </c>
      <c r="L492" s="65" cm="1">
        <f t="array" ref="L492">SUMPRODUCT(--($H$5:$H$475=F492),--($G$5:$G$475=""),$L$5:$L$475)</f>
        <v>0</v>
      </c>
      <c r="M492" s="65" cm="1">
        <f t="array" ref="M492">SUMPRODUCT(--($H$5:$H$475=F492),--($G$5:$G$475=""),$M$5:$M$475)</f>
        <v>0</v>
      </c>
      <c r="N492" s="65" cm="1">
        <f t="array" ref="N492">SUMPRODUCT(--($H$5:$H$475=F492),--($G$5:$G$475=""),$N$5:$N$475)</f>
        <v>0</v>
      </c>
      <c r="O492" s="65" cm="1">
        <f t="array" ref="O492">SUMPRODUCT(--($H$5:$H$475=F492),--($G$5:$G$475=""),$O$5:$O$475)</f>
        <v>0</v>
      </c>
      <c r="P492" s="65" cm="1">
        <f t="array" ref="P492">SUMPRODUCT(--($H$5:$H$475=F492),--($G$5:$G$475=""),$P$5:$P$475)</f>
        <v>0</v>
      </c>
      <c r="Q492" s="65">
        <f t="shared" si="6"/>
        <v>0</v>
      </c>
      <c r="R492" s="54"/>
      <c r="S492" s="65" cm="1">
        <f t="array" ref="S492">SUMPRODUCT(--($H$5:$H$475=F492),--($G$5:$G$475=""),$S$5:$S$475)</f>
        <v>0</v>
      </c>
    </row>
    <row r="493" spans="6:19" ht="15" customHeight="1" thickBot="1">
      <c r="F493" s="67" t="s">
        <v>128</v>
      </c>
      <c r="G493" s="63"/>
      <c r="H493" s="63"/>
      <c r="I493" s="66">
        <f>SUM(I480:I492)</f>
        <v>121.5</v>
      </c>
      <c r="J493" s="66">
        <f t="shared" ref="J493:P493" si="7">SUM(J480:J492)</f>
        <v>1892.8499999999997</v>
      </c>
      <c r="K493" s="66">
        <f t="shared" si="7"/>
        <v>0</v>
      </c>
      <c r="L493" s="66">
        <f t="shared" si="7"/>
        <v>0</v>
      </c>
      <c r="M493" s="66">
        <f t="shared" si="7"/>
        <v>99.449999999999989</v>
      </c>
      <c r="N493" s="66">
        <f t="shared" si="7"/>
        <v>0</v>
      </c>
      <c r="O493" s="66">
        <f t="shared" si="7"/>
        <v>167.2</v>
      </c>
      <c r="P493" s="66">
        <f t="shared" si="7"/>
        <v>0</v>
      </c>
      <c r="Q493" s="66">
        <f t="shared" si="6"/>
        <v>2280.9999999999995</v>
      </c>
      <c r="R493" s="66"/>
      <c r="S493" s="66">
        <f>SUM(S480:S492)</f>
        <v>456200</v>
      </c>
    </row>
    <row r="494" spans="6:19" ht="15" customHeight="1" thickTop="1">
      <c r="F494" s="54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</row>
    <row r="495" spans="6:19" ht="15" customHeight="1" thickBot="1">
      <c r="F495" s="67" t="s">
        <v>127</v>
      </c>
      <c r="G495" s="63"/>
      <c r="H495" s="63"/>
      <c r="I495" s="66" cm="1">
        <f t="array" ref="I495">SUMPRODUCT(--($H$5:$H$475="X"),I5:I475)</f>
        <v>0</v>
      </c>
      <c r="J495" s="66" cm="1">
        <f t="array" ref="J495">SUMPRODUCT(--($H$5:$H$475="X"),J5:J475)</f>
        <v>0</v>
      </c>
      <c r="K495" s="66" cm="1">
        <f t="array" ref="K495">SUMPRODUCT(--($H$5:$H$475="X"),K5:K475)</f>
        <v>0</v>
      </c>
      <c r="L495" s="66" cm="1">
        <f t="array" ref="L495">SUMPRODUCT(--($H$5:$H$475="X"),L5:L475)</f>
        <v>0</v>
      </c>
      <c r="M495" s="66" cm="1">
        <f t="array" ref="M495">SUMPRODUCT(--($H$5:$H$475="X"),M5:M475)</f>
        <v>0</v>
      </c>
      <c r="N495" s="66" cm="1">
        <f t="array" ref="N495">SUMPRODUCT(--($H$5:$H$475="X"),N5:N475)</f>
        <v>0</v>
      </c>
      <c r="O495" s="66" cm="1">
        <f t="array" ref="O495">SUMPRODUCT(--($H$5:$H$475="X"),O5:O475)</f>
        <v>0</v>
      </c>
      <c r="P495" s="66" cm="1">
        <f t="array" ref="P495">SUMPRODUCT(--($H$5:$H$475="X"),P5:P475)</f>
        <v>0</v>
      </c>
      <c r="Q495" s="7"/>
      <c r="R495" s="7"/>
      <c r="S495" s="7"/>
    </row>
    <row r="496" spans="6:19" ht="15" customHeight="1" thickTop="1"/>
    <row r="498" spans="6:17" ht="15" customHeight="1">
      <c r="F498" s="68" t="s">
        <v>130</v>
      </c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8" t="s">
        <v>138</v>
      </c>
    </row>
    <row r="499" spans="6:17" ht="15" customHeight="1">
      <c r="F499" s="68" t="str">
        <f>F480</f>
        <v>A</v>
      </c>
      <c r="G499" s="69"/>
      <c r="H499" s="69"/>
      <c r="I499" s="72" cm="1">
        <f t="array" ref="I499">SUMPRODUCT(--($H$5:$H$475=F499),--($G$5:$G$475="X"),$I$5:$I$475)</f>
        <v>0</v>
      </c>
      <c r="J499" s="72" cm="1">
        <f t="array" ref="J499">SUMPRODUCT(--($H$5:$H$475=F499),--($G$5:$G$475="X"),$J$5:$J$475)</f>
        <v>0</v>
      </c>
      <c r="K499" s="72" cm="1">
        <f t="array" ref="K499">SUMPRODUCT(--($H$5:$H$475=F499),--($G$5:$G$475="X"),$K$5:$K$475)</f>
        <v>0</v>
      </c>
      <c r="L499" s="72" cm="1">
        <f t="array" ref="L499">SUMPRODUCT(--($H$5:$H$475=F499),--($G$5:$G$475="X"),$L$5:$L$475)</f>
        <v>0</v>
      </c>
      <c r="M499" s="72" cm="1">
        <f t="array" ref="M499">SUMPRODUCT(--($H$5:$H$475=F499),--($G$5:$G$475="X"),$M$5:$M$475)</f>
        <v>0</v>
      </c>
      <c r="N499" s="72" cm="1">
        <f t="array" ref="N499">SUMPRODUCT(--($H$5:$H$475=F499),--($G$5:$G$475="X"),$N$5:$N$475)</f>
        <v>0</v>
      </c>
      <c r="O499" s="72" cm="1">
        <f t="array" ref="O499">SUMPRODUCT(--($H$5:$H$475=F499),--($G$5:$G$475="X"),$O$5:$O$475)</f>
        <v>0</v>
      </c>
      <c r="P499" s="72" cm="1">
        <f t="array" ref="P499">SUMPRODUCT(--($H$5:$H$475=F499),--($G$5:$G$475="X"),$P$5:$P$475)</f>
        <v>0</v>
      </c>
      <c r="Q499" s="72">
        <f>SUM(I499:P499)</f>
        <v>0</v>
      </c>
    </row>
    <row r="500" spans="6:17" ht="15" customHeight="1">
      <c r="F500" s="68" t="str">
        <f t="shared" ref="F500:F511" si="8">F481</f>
        <v>B</v>
      </c>
      <c r="G500" s="69"/>
      <c r="H500" s="69"/>
      <c r="I500" s="72" cm="1">
        <f t="array" ref="I500">SUMPRODUCT(--($H$5:$H$475=F500),--($G$5:$G$475="X"),$I$5:$I$475)</f>
        <v>0</v>
      </c>
      <c r="J500" s="72" cm="1">
        <f t="array" ref="J500">SUMPRODUCT(--($H$5:$H$475=F500),--($G$5:$G$475="X"),$J$5:$J$475)</f>
        <v>0</v>
      </c>
      <c r="K500" s="72" cm="1">
        <f t="array" ref="K500">SUMPRODUCT(--($H$5:$H$475=F500),--($G$5:$G$475="X"),$K$5:$K$475)</f>
        <v>0</v>
      </c>
      <c r="L500" s="72" cm="1">
        <f t="array" ref="L500">SUMPRODUCT(--($H$5:$H$475=F500),--($G$5:$G$475="X"),$L$5:$L$475)</f>
        <v>0</v>
      </c>
      <c r="M500" s="72" cm="1">
        <f t="array" ref="M500">SUMPRODUCT(--($H$5:$H$475=F500),--($G$5:$G$475="X"),$M$5:$M$475)</f>
        <v>0</v>
      </c>
      <c r="N500" s="72" cm="1">
        <f t="array" ref="N500">SUMPRODUCT(--($H$5:$H$475=F500),--($G$5:$G$475="X"),$N$5:$N$475)</f>
        <v>0</v>
      </c>
      <c r="O500" s="72" cm="1">
        <f t="array" ref="O500">SUMPRODUCT(--($H$5:$H$475=F500),--($G$5:$G$475="X"),$O$5:$O$475)</f>
        <v>0</v>
      </c>
      <c r="P500" s="72" cm="1">
        <f t="array" ref="P500">SUMPRODUCT(--($H$5:$H$475=F500),--($G$5:$G$475="X"),$P$5:$P$475)</f>
        <v>0</v>
      </c>
      <c r="Q500" s="72">
        <f t="shared" ref="Q500:Q511" si="9">SUM(I500:P500)</f>
        <v>0</v>
      </c>
    </row>
    <row r="501" spans="6:17" ht="15" customHeight="1">
      <c r="F501" s="68" t="str">
        <f t="shared" si="8"/>
        <v>C</v>
      </c>
      <c r="G501" s="69"/>
      <c r="H501" s="69"/>
      <c r="I501" s="72" cm="1">
        <f t="array" ref="I501">SUMPRODUCT(--($H$5:$H$475=F501),--($G$5:$G$475="X"),$I$5:$I$475)</f>
        <v>0</v>
      </c>
      <c r="J501" s="72" cm="1">
        <f t="array" ref="J501">SUMPRODUCT(--($H$5:$H$475=F501),--($G$5:$G$475="X"),$J$5:$J$475)</f>
        <v>0</v>
      </c>
      <c r="K501" s="72" cm="1">
        <f t="array" ref="K501">SUMPRODUCT(--($H$5:$H$475=F501),--($G$5:$G$475="X"),$K$5:$K$475)</f>
        <v>0</v>
      </c>
      <c r="L501" s="72" cm="1">
        <f t="array" ref="L501">SUMPRODUCT(--($H$5:$H$475=F501),--($G$5:$G$475="X"),$L$5:$L$475)</f>
        <v>0</v>
      </c>
      <c r="M501" s="72" cm="1">
        <f t="array" ref="M501">SUMPRODUCT(--($H$5:$H$475=F501),--($G$5:$G$475="X"),$M$5:$M$475)</f>
        <v>0</v>
      </c>
      <c r="N501" s="72" cm="1">
        <f t="array" ref="N501">SUMPRODUCT(--($H$5:$H$475=F501),--($G$5:$G$475="X"),$N$5:$N$475)</f>
        <v>0</v>
      </c>
      <c r="O501" s="72" cm="1">
        <f t="array" ref="O501">SUMPRODUCT(--($H$5:$H$475=F501),--($G$5:$G$475="X"),$O$5:$O$475)</f>
        <v>0</v>
      </c>
      <c r="P501" s="72" cm="1">
        <f t="array" ref="P501">SUMPRODUCT(--($H$5:$H$475=F501),--($G$5:$G$475="X"),$P$5:$P$475)</f>
        <v>0</v>
      </c>
      <c r="Q501" s="72">
        <f t="shared" si="9"/>
        <v>0</v>
      </c>
    </row>
    <row r="502" spans="6:17" ht="15" customHeight="1">
      <c r="F502" s="68" t="str">
        <f t="shared" si="8"/>
        <v>D</v>
      </c>
      <c r="G502" s="69"/>
      <c r="H502" s="69"/>
      <c r="I502" s="72" cm="1">
        <f t="array" ref="I502">SUMPRODUCT(--($H$5:$H$475=F502),--($G$5:$G$475="X"),$I$5:$I$475)</f>
        <v>0</v>
      </c>
      <c r="J502" s="72" cm="1">
        <f t="array" ref="J502">SUMPRODUCT(--($H$5:$H$475=F502),--($G$5:$G$475="X"),$J$5:$J$475)</f>
        <v>0</v>
      </c>
      <c r="K502" s="72" cm="1">
        <f t="array" ref="K502">SUMPRODUCT(--($H$5:$H$475=F502),--($G$5:$G$475="X"),$K$5:$K$475)</f>
        <v>0</v>
      </c>
      <c r="L502" s="72" cm="1">
        <f t="array" ref="L502">SUMPRODUCT(--($H$5:$H$475=F502),--($G$5:$G$475="X"),$L$5:$L$475)</f>
        <v>0</v>
      </c>
      <c r="M502" s="72" cm="1">
        <f t="array" ref="M502">SUMPRODUCT(--($H$5:$H$475=F502),--($G$5:$G$475="X"),$M$5:$M$475)</f>
        <v>0</v>
      </c>
      <c r="N502" s="72" cm="1">
        <f t="array" ref="N502">SUMPRODUCT(--($H$5:$H$475=F502),--($G$5:$G$475="X"),$N$5:$N$475)</f>
        <v>0</v>
      </c>
      <c r="O502" s="72" cm="1">
        <f t="array" ref="O502">SUMPRODUCT(--($H$5:$H$475=F502),--($G$5:$G$475="X"),$O$5:$O$475)</f>
        <v>0</v>
      </c>
      <c r="P502" s="72" cm="1">
        <f t="array" ref="P502">SUMPRODUCT(--($H$5:$H$475=F502),--($G$5:$G$475="X"),$P$5:$P$475)</f>
        <v>0</v>
      </c>
      <c r="Q502" s="72">
        <f t="shared" si="9"/>
        <v>0</v>
      </c>
    </row>
    <row r="503" spans="6:17" ht="15" customHeight="1">
      <c r="F503" s="68" t="str">
        <f t="shared" si="8"/>
        <v>E</v>
      </c>
      <c r="G503" s="69"/>
      <c r="H503" s="69"/>
      <c r="I503" s="72" cm="1">
        <f t="array" ref="I503">SUMPRODUCT(--($H$5:$H$475=F503),--($G$5:$G$475="X"),$I$5:$I$475)</f>
        <v>0</v>
      </c>
      <c r="J503" s="72" cm="1">
        <f t="array" ref="J503">SUMPRODUCT(--($H$5:$H$475=F503),--($G$5:$G$475="X"),$J$5:$J$475)</f>
        <v>0</v>
      </c>
      <c r="K503" s="72" cm="1">
        <f t="array" ref="K503">SUMPRODUCT(--($H$5:$H$475=F503),--($G$5:$G$475="X"),$K$5:$K$475)</f>
        <v>0</v>
      </c>
      <c r="L503" s="72" cm="1">
        <f t="array" ref="L503">SUMPRODUCT(--($H$5:$H$475=F503),--($G$5:$G$475="X"),$L$5:$L$475)</f>
        <v>0</v>
      </c>
      <c r="M503" s="72" cm="1">
        <f t="array" ref="M503">SUMPRODUCT(--($H$5:$H$475=F503),--($G$5:$G$475="X"),$M$5:$M$475)</f>
        <v>0</v>
      </c>
      <c r="N503" s="72" cm="1">
        <f t="array" ref="N503">SUMPRODUCT(--($H$5:$H$475=F503),--($G$5:$G$475="X"),$N$5:$N$475)</f>
        <v>0</v>
      </c>
      <c r="O503" s="72" cm="1">
        <f t="array" ref="O503">SUMPRODUCT(--($H$5:$H$475=F503),--($G$5:$G$475="X"),$O$5:$O$475)</f>
        <v>0</v>
      </c>
      <c r="P503" s="72" cm="1">
        <f t="array" ref="P503">SUMPRODUCT(--($H$5:$H$475=F503),--($G$5:$G$475="X"),$P$5:$P$475)</f>
        <v>0</v>
      </c>
      <c r="Q503" s="72">
        <f t="shared" si="9"/>
        <v>0</v>
      </c>
    </row>
    <row r="504" spans="6:17" ht="15" customHeight="1">
      <c r="F504" s="68" t="str">
        <f t="shared" si="8"/>
        <v>F</v>
      </c>
      <c r="G504" s="69"/>
      <c r="H504" s="69"/>
      <c r="I504" s="72" cm="1">
        <f t="array" ref="I504">SUMPRODUCT(--($H$5:$H$475=F504),--($G$5:$G$475="X"),$I$5:$I$475)</f>
        <v>0</v>
      </c>
      <c r="J504" s="72" cm="1">
        <f t="array" ref="J504">SUMPRODUCT(--($H$5:$H$475=F504),--($G$5:$G$475="X"),$J$5:$J$475)</f>
        <v>0</v>
      </c>
      <c r="K504" s="72" cm="1">
        <f t="array" ref="K504">SUMPRODUCT(--($H$5:$H$475=F504),--($G$5:$G$475="X"),$K$5:$K$475)</f>
        <v>0</v>
      </c>
      <c r="L504" s="72" cm="1">
        <f t="array" ref="L504">SUMPRODUCT(--($H$5:$H$475=F504),--($G$5:$G$475="X"),$L$5:$L$475)</f>
        <v>0</v>
      </c>
      <c r="M504" s="72" cm="1">
        <f t="array" ref="M504">SUMPRODUCT(--($H$5:$H$475=F504),--($G$5:$G$475="X"),$M$5:$M$475)</f>
        <v>0</v>
      </c>
      <c r="N504" s="72" cm="1">
        <f t="array" ref="N504">SUMPRODUCT(--($H$5:$H$475=F504),--($G$5:$G$475="X"),$N$5:$N$475)</f>
        <v>0</v>
      </c>
      <c r="O504" s="72" cm="1">
        <f t="array" ref="O504">SUMPRODUCT(--($H$5:$H$475=F504),--($G$5:$G$475="X"),$O$5:$O$475)</f>
        <v>0</v>
      </c>
      <c r="P504" s="72" cm="1">
        <f t="array" ref="P504">SUMPRODUCT(--($H$5:$H$475=F504),--($G$5:$G$475="X"),$P$5:$P$475)</f>
        <v>0</v>
      </c>
      <c r="Q504" s="72">
        <f t="shared" si="9"/>
        <v>0</v>
      </c>
    </row>
    <row r="505" spans="6:17" ht="15" customHeight="1">
      <c r="F505" s="68" t="str">
        <f t="shared" si="8"/>
        <v>G</v>
      </c>
      <c r="G505" s="69"/>
      <c r="H505" s="69"/>
      <c r="I505" s="72" cm="1">
        <f t="array" ref="I505">SUMPRODUCT(--($H$5:$H$475=F505),--($G$5:$G$475="X"),$I$5:$I$475)</f>
        <v>0</v>
      </c>
      <c r="J505" s="72" cm="1">
        <f t="array" ref="J505">SUMPRODUCT(--($H$5:$H$475=F505),--($G$5:$G$475="X"),$J$5:$J$475)</f>
        <v>0</v>
      </c>
      <c r="K505" s="72" cm="1">
        <f t="array" ref="K505">SUMPRODUCT(--($H$5:$H$475=F505),--($G$5:$G$475="X"),$K$5:$K$475)</f>
        <v>0</v>
      </c>
      <c r="L505" s="72" cm="1">
        <f t="array" ref="L505">SUMPRODUCT(--($H$5:$H$475=F505),--($G$5:$G$475="X"),$L$5:$L$475)</f>
        <v>0</v>
      </c>
      <c r="M505" s="72" cm="1">
        <f t="array" ref="M505">SUMPRODUCT(--($H$5:$H$475=F505),--($G$5:$G$475="X"),$M$5:$M$475)</f>
        <v>0</v>
      </c>
      <c r="N505" s="72" cm="1">
        <f t="array" ref="N505">SUMPRODUCT(--($H$5:$H$475=F505),--($G$5:$G$475="X"),$N$5:$N$475)</f>
        <v>0</v>
      </c>
      <c r="O505" s="72" cm="1">
        <f t="array" ref="O505">SUMPRODUCT(--($H$5:$H$475=F505),--($G$5:$G$475="X"),$O$5:$O$475)</f>
        <v>0</v>
      </c>
      <c r="P505" s="72" cm="1">
        <f t="array" ref="P505">SUMPRODUCT(--($H$5:$H$475=F505),--($G$5:$G$475="X"),$P$5:$P$475)</f>
        <v>0</v>
      </c>
      <c r="Q505" s="72">
        <f t="shared" si="9"/>
        <v>0</v>
      </c>
    </row>
    <row r="506" spans="6:17" ht="15" customHeight="1">
      <c r="F506" s="68" t="str">
        <f t="shared" si="8"/>
        <v>H</v>
      </c>
      <c r="G506" s="69"/>
      <c r="H506" s="69"/>
      <c r="I506" s="72" cm="1">
        <f t="array" ref="I506">SUMPRODUCT(--($H$5:$H$475=F506),--($G$5:$G$475="X"),$I$5:$I$475)</f>
        <v>0</v>
      </c>
      <c r="J506" s="72" cm="1">
        <f t="array" ref="J506">SUMPRODUCT(--($H$5:$H$475=F506),--($G$5:$G$475="X"),$J$5:$J$475)</f>
        <v>0</v>
      </c>
      <c r="K506" s="72" cm="1">
        <f t="array" ref="K506">SUMPRODUCT(--($H$5:$H$475=F506),--($G$5:$G$475="X"),$K$5:$K$475)</f>
        <v>0</v>
      </c>
      <c r="L506" s="72" cm="1">
        <f t="array" ref="L506">SUMPRODUCT(--($H$5:$H$475=F506),--($G$5:$G$475="X"),$L$5:$L$475)</f>
        <v>0</v>
      </c>
      <c r="M506" s="72" cm="1">
        <f t="array" ref="M506">SUMPRODUCT(--($H$5:$H$475=F506),--($G$5:$G$475="X"),$M$5:$M$475)</f>
        <v>0</v>
      </c>
      <c r="N506" s="72" cm="1">
        <f t="array" ref="N506">SUMPRODUCT(--($H$5:$H$475=F506),--($G$5:$G$475="X"),$N$5:$N$475)</f>
        <v>0</v>
      </c>
      <c r="O506" s="72" cm="1">
        <f t="array" ref="O506">SUMPRODUCT(--($H$5:$H$475=F506),--($G$5:$G$475="X"),$O$5:$O$475)</f>
        <v>0</v>
      </c>
      <c r="P506" s="72" cm="1">
        <f t="array" ref="P506">SUMPRODUCT(--($H$5:$H$475=F506),--($G$5:$G$475="X"),$P$5:$P$475)</f>
        <v>0</v>
      </c>
      <c r="Q506" s="72">
        <f t="shared" si="9"/>
        <v>0</v>
      </c>
    </row>
    <row r="507" spans="6:17" ht="15" customHeight="1">
      <c r="F507" s="68" t="str">
        <f t="shared" si="8"/>
        <v>I</v>
      </c>
      <c r="G507" s="69"/>
      <c r="H507" s="69"/>
      <c r="I507" s="72" cm="1">
        <f t="array" ref="I507">SUMPRODUCT(--($H$5:$H$475=F507),--($G$5:$G$475="X"),$I$5:$I$475)</f>
        <v>0</v>
      </c>
      <c r="J507" s="72" cm="1">
        <f t="array" ref="J507">SUMPRODUCT(--($H$5:$H$475=F507),--($G$5:$G$475="X"),$J$5:$J$475)</f>
        <v>0</v>
      </c>
      <c r="K507" s="72" cm="1">
        <f t="array" ref="K507">SUMPRODUCT(--($H$5:$H$475=F507),--($G$5:$G$475="X"),$K$5:$K$475)</f>
        <v>0</v>
      </c>
      <c r="L507" s="72" cm="1">
        <f t="array" ref="L507">SUMPRODUCT(--($H$5:$H$475=F507),--($G$5:$G$475="X"),$L$5:$L$475)</f>
        <v>0</v>
      </c>
      <c r="M507" s="72" cm="1">
        <f t="array" ref="M507">SUMPRODUCT(--($H$5:$H$475=F507),--($G$5:$G$475="X"),$M$5:$M$475)</f>
        <v>0</v>
      </c>
      <c r="N507" s="72" cm="1">
        <f t="array" ref="N507">SUMPRODUCT(--($H$5:$H$475=F507),--($G$5:$G$475="X"),$N$5:$N$475)</f>
        <v>0</v>
      </c>
      <c r="O507" s="72" cm="1">
        <f t="array" ref="O507">SUMPRODUCT(--($H$5:$H$475=F507),--($G$5:$G$475="X"),$O$5:$O$475)</f>
        <v>0</v>
      </c>
      <c r="P507" s="72" cm="1">
        <f t="array" ref="P507">SUMPRODUCT(--($H$5:$H$475=F507),--($G$5:$G$475="X"),$P$5:$P$475)</f>
        <v>0</v>
      </c>
      <c r="Q507" s="72">
        <f t="shared" si="9"/>
        <v>0</v>
      </c>
    </row>
    <row r="508" spans="6:17" ht="15" customHeight="1">
      <c r="F508" s="68" t="str">
        <f t="shared" si="8"/>
        <v>J</v>
      </c>
      <c r="G508" s="69"/>
      <c r="H508" s="69"/>
      <c r="I508" s="72" cm="1">
        <f t="array" ref="I508">SUMPRODUCT(--($H$5:$H$475=F508),--($G$5:$G$475="X"),$I$5:$I$475)</f>
        <v>0</v>
      </c>
      <c r="J508" s="72" cm="1">
        <f t="array" ref="J508">SUMPRODUCT(--($H$5:$H$475=F508),--($G$5:$G$475="X"),$J$5:$J$475)</f>
        <v>0</v>
      </c>
      <c r="K508" s="72" cm="1">
        <f t="array" ref="K508">SUMPRODUCT(--($H$5:$H$475=F508),--($G$5:$G$475="X"),$K$5:$K$475)</f>
        <v>0</v>
      </c>
      <c r="L508" s="72" cm="1">
        <f t="array" ref="L508">SUMPRODUCT(--($H$5:$H$475=F508),--($G$5:$G$475="X"),$L$5:$L$475)</f>
        <v>0</v>
      </c>
      <c r="M508" s="72" cm="1">
        <f t="array" ref="M508">SUMPRODUCT(--($H$5:$H$475=F508),--($G$5:$G$475="X"),$M$5:$M$475)</f>
        <v>0</v>
      </c>
      <c r="N508" s="72" cm="1">
        <f t="array" ref="N508">SUMPRODUCT(--($H$5:$H$475=F508),--($G$5:$G$475="X"),$N$5:$N$475)</f>
        <v>0</v>
      </c>
      <c r="O508" s="72" cm="1">
        <f t="array" ref="O508">SUMPRODUCT(--($H$5:$H$475=F508),--($G$5:$G$475="X"),$O$5:$O$475)</f>
        <v>0</v>
      </c>
      <c r="P508" s="72" cm="1">
        <f t="array" ref="P508">SUMPRODUCT(--($H$5:$H$475=F508),--($G$5:$G$475="X"),$P$5:$P$475)</f>
        <v>0</v>
      </c>
      <c r="Q508" s="72">
        <f t="shared" si="9"/>
        <v>0</v>
      </c>
    </row>
    <row r="509" spans="6:17" ht="15" customHeight="1">
      <c r="F509" s="68" t="str">
        <f t="shared" si="8"/>
        <v>K</v>
      </c>
      <c r="G509" s="69"/>
      <c r="H509" s="69"/>
      <c r="I509" s="72" cm="1">
        <f t="array" ref="I509">SUMPRODUCT(--($H$5:$H$475=F509),--($G$5:$G$475="X"),$I$5:$I$475)</f>
        <v>0</v>
      </c>
      <c r="J509" s="72" cm="1">
        <f t="array" ref="J509">SUMPRODUCT(--($H$5:$H$475=F509),--($G$5:$G$475="X"),$J$5:$J$475)</f>
        <v>0</v>
      </c>
      <c r="K509" s="72" cm="1">
        <f t="array" ref="K509">SUMPRODUCT(--($H$5:$H$475=F509),--($G$5:$G$475="X"),$K$5:$K$475)</f>
        <v>0</v>
      </c>
      <c r="L509" s="72" cm="1">
        <f t="array" ref="L509">SUMPRODUCT(--($H$5:$H$475=F509),--($G$5:$G$475="X"),$L$5:$L$475)</f>
        <v>0</v>
      </c>
      <c r="M509" s="72" cm="1">
        <f t="array" ref="M509">SUMPRODUCT(--($H$5:$H$475=F509),--($G$5:$G$475="X"),$M$5:$M$475)</f>
        <v>0</v>
      </c>
      <c r="N509" s="72" cm="1">
        <f t="array" ref="N509">SUMPRODUCT(--($H$5:$H$475=F509),--($G$5:$G$475="X"),$N$5:$N$475)</f>
        <v>0</v>
      </c>
      <c r="O509" s="72" cm="1">
        <f t="array" ref="O509">SUMPRODUCT(--($H$5:$H$475=F509),--($G$5:$G$475="X"),$O$5:$O$475)</f>
        <v>0</v>
      </c>
      <c r="P509" s="72" cm="1">
        <f t="array" ref="P509">SUMPRODUCT(--($H$5:$H$475=F509),--($G$5:$G$475="X"),$P$5:$P$475)</f>
        <v>0</v>
      </c>
      <c r="Q509" s="72">
        <f t="shared" si="9"/>
        <v>0</v>
      </c>
    </row>
    <row r="510" spans="6:17" ht="15" customHeight="1">
      <c r="F510" s="68" t="str">
        <f t="shared" si="8"/>
        <v>Vrije categorie</v>
      </c>
      <c r="G510" s="69"/>
      <c r="H510" s="69"/>
      <c r="I510" s="72" cm="1">
        <f t="array" ref="I510">SUMPRODUCT(--($H$5:$H$475=F510),--($G$5:$G$475="X"),$I$5:$I$475)</f>
        <v>0</v>
      </c>
      <c r="J510" s="72" cm="1">
        <f t="array" ref="J510">SUMPRODUCT(--($H$5:$H$475=F510),--($G$5:$G$475="X"),$J$5:$J$475)</f>
        <v>0</v>
      </c>
      <c r="K510" s="72" cm="1">
        <f t="array" ref="K510">SUMPRODUCT(--($H$5:$H$475=F510),--($G$5:$G$475="X"),$K$5:$K$475)</f>
        <v>0</v>
      </c>
      <c r="L510" s="72" cm="1">
        <f t="array" ref="L510">SUMPRODUCT(--($H$5:$H$475=F510),--($G$5:$G$475="X"),$L$5:$L$475)</f>
        <v>0</v>
      </c>
      <c r="M510" s="72" cm="1">
        <f t="array" ref="M510">SUMPRODUCT(--($H$5:$H$475=F510),--($G$5:$G$475="X"),$M$5:$M$475)</f>
        <v>0</v>
      </c>
      <c r="N510" s="72" cm="1">
        <f t="array" ref="N510">SUMPRODUCT(--($H$5:$H$475=F510),--($G$5:$G$475="X"),$N$5:$N$475)</f>
        <v>0</v>
      </c>
      <c r="O510" s="72" cm="1">
        <f t="array" ref="O510">SUMPRODUCT(--($H$5:$H$475=F510),--($G$5:$G$475="X"),$O$5:$O$475)</f>
        <v>0</v>
      </c>
      <c r="P510" s="72" cm="1">
        <f t="array" ref="P510">SUMPRODUCT(--($H$5:$H$475=F510),--($G$5:$G$475="X"),$P$5:$P$475)</f>
        <v>0</v>
      </c>
      <c r="Q510" s="72">
        <f t="shared" si="9"/>
        <v>0</v>
      </c>
    </row>
    <row r="511" spans="6:17" ht="15" customHeight="1">
      <c r="F511" s="68" t="str">
        <f t="shared" si="8"/>
        <v>Vrije categorie</v>
      </c>
      <c r="G511" s="69"/>
      <c r="H511" s="69"/>
      <c r="I511" s="72" cm="1">
        <f t="array" ref="I511">SUMPRODUCT(--($H$5:$H$475=F511),--($G$5:$G$475="X"),$I$5:$I$475)</f>
        <v>0</v>
      </c>
      <c r="J511" s="72" cm="1">
        <f t="array" ref="J511">SUMPRODUCT(--($H$5:$H$475=F511),--($G$5:$G$475="X"),$J$5:$J$475)</f>
        <v>0</v>
      </c>
      <c r="K511" s="72" cm="1">
        <f t="array" ref="K511">SUMPRODUCT(--($H$5:$H$475=F511),--($G$5:$G$475="X"),$K$5:$K$475)</f>
        <v>0</v>
      </c>
      <c r="L511" s="72" cm="1">
        <f t="array" ref="L511">SUMPRODUCT(--($H$5:$H$475=F511),--($G$5:$G$475="X"),$L$5:$L$475)</f>
        <v>0</v>
      </c>
      <c r="M511" s="72" cm="1">
        <f t="array" ref="M511">SUMPRODUCT(--($H$5:$H$475=F511),--($G$5:$G$475="X"),$M$5:$M$475)</f>
        <v>0</v>
      </c>
      <c r="N511" s="72" cm="1">
        <f t="array" ref="N511">SUMPRODUCT(--($H$5:$H$475=F511),--($G$5:$G$475="X"),$N$5:$N$475)</f>
        <v>0</v>
      </c>
      <c r="O511" s="72" cm="1">
        <f t="array" ref="O511">SUMPRODUCT(--($H$5:$H$475=F511),--($G$5:$G$475="X"),$O$5:$O$475)</f>
        <v>0</v>
      </c>
      <c r="P511" s="72" cm="1">
        <f t="array" ref="P511">SUMPRODUCT(--($H$5:$H$475=F511),--($G$5:$G$475="X"),$P$5:$P$475)</f>
        <v>0</v>
      </c>
      <c r="Q511" s="72">
        <f t="shared" si="9"/>
        <v>0</v>
      </c>
    </row>
    <row r="512" spans="6:17" ht="15" customHeight="1" thickBot="1">
      <c r="F512" s="70" t="s">
        <v>131</v>
      </c>
      <c r="G512" s="71"/>
      <c r="H512" s="71"/>
      <c r="I512" s="73">
        <f>SUM(I499:I511)</f>
        <v>0</v>
      </c>
      <c r="J512" s="73">
        <f t="shared" ref="J512:P512" si="10">SUM(J499:J511)</f>
        <v>0</v>
      </c>
      <c r="K512" s="73">
        <f t="shared" si="10"/>
        <v>0</v>
      </c>
      <c r="L512" s="73">
        <f t="shared" si="10"/>
        <v>0</v>
      </c>
      <c r="M512" s="73">
        <f t="shared" si="10"/>
        <v>0</v>
      </c>
      <c r="N512" s="73">
        <f t="shared" si="10"/>
        <v>0</v>
      </c>
      <c r="O512" s="73">
        <f t="shared" si="10"/>
        <v>0</v>
      </c>
      <c r="P512" s="73">
        <f t="shared" si="10"/>
        <v>0</v>
      </c>
      <c r="Q512" s="73">
        <f>SUM(Q499:Q511)</f>
        <v>0</v>
      </c>
    </row>
    <row r="513" ht="15" customHeight="1" thickTop="1"/>
  </sheetData>
  <sheetProtection algorithmName="SHA-512" hashValue="mbE7R3epSn+PN1u0ZxYY3HhQTV9ORWrbE62cvahtKWZzyA5l/Bqx0BhpAEL5Kc6zFTlusEU+jHV2a5LvYG437Q==" saltValue="VhDlq4Loms7aMO5FRIfmpw==" spinCount="100000" sheet="1" objects="1" scenarios="1"/>
  <mergeCells count="2">
    <mergeCell ref="G1:M1"/>
    <mergeCell ref="G2:M2"/>
  </mergeCells>
  <phoneticPr fontId="11" type="noConversion"/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2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'51a'!P584/M3</f>
        <v>#N/A</v>
      </c>
    </row>
    <row r="4" spans="1:14">
      <c r="A4" s="16" t="s">
        <v>72</v>
      </c>
      <c r="B4" s="264" t="e">
        <f>VLOOKUP(H5,'Kosten NEN2075 (her)controles'!A5:E51,3)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'51a'!P585/M4</f>
        <v>#N/A</v>
      </c>
    </row>
    <row r="5" spans="1:14">
      <c r="A5" s="17" t="s">
        <v>73</v>
      </c>
      <c r="B5" s="265" t="e">
        <f>VLOOKUP(H5,'Kosten NEN2075 (her)controles'!A5:E51,4)</f>
        <v>#N/A</v>
      </c>
      <c r="C5" s="265"/>
      <c r="D5" s="265"/>
      <c r="E5" s="265"/>
      <c r="F5" s="279" t="s">
        <v>75</v>
      </c>
      <c r="G5" s="279"/>
      <c r="H5" s="13">
        <f>'Kosten NEN2075 (her)controles'!A51</f>
        <v>0</v>
      </c>
      <c r="K5" s="34" t="s">
        <v>48</v>
      </c>
      <c r="L5" s="46"/>
      <c r="M5" s="104"/>
      <c r="N5" s="86" t="e">
        <f>'51a'!P586/M5</f>
        <v>#N/A</v>
      </c>
    </row>
    <row r="6" spans="1:14">
      <c r="A6" s="18" t="s">
        <v>74</v>
      </c>
      <c r="B6" s="266" t="e">
        <f>VLOOKUP(H5,'Kosten NEN2075 (her)controles'!A5:E51,5)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'51a'!P587/M6</f>
        <v>#N/A</v>
      </c>
    </row>
    <row r="7" spans="1:14">
      <c r="K7" s="34" t="s">
        <v>45</v>
      </c>
      <c r="L7" s="46"/>
      <c r="M7" s="104"/>
      <c r="N7" s="86" t="e">
        <f>'51a'!P588/M7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'51a'!P589/M8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'51a'!P590/M9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'51a'!P591/M10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'51a'!P592/M11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'51a'!P593/M12</f>
        <v>#N/A</v>
      </c>
    </row>
    <row r="13" spans="1:14">
      <c r="A13" s="4" t="s">
        <v>104</v>
      </c>
      <c r="B13" s="4"/>
      <c r="C13" s="4"/>
      <c r="D13" s="4"/>
      <c r="E13" s="5"/>
      <c r="F13" s="43">
        <f>'51a'!N581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'51a'!P594/M13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'51a'!P581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'51a'!G581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'51a'!F581-E27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118"/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119"/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119"/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119"/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119"/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119"/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'51a'!N574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VS6653VH2joG5f8bFgbgucvtatZGqMjjtt10rgjd9WhLK4CZ2FePQDIScn5KAV9IhWPehsipHhDXxQL8SnbnxQ==" saltValue="2rPivjp0F1qkPNfuyNsPJ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'51a'!P600/M3</f>
        <v>#N/A</v>
      </c>
    </row>
    <row r="4" spans="1:14">
      <c r="A4" s="16" t="s">
        <v>72</v>
      </c>
      <c r="B4" s="264" t="e">
        <f>VLOOKUP(H5,'Kosten NEN2075 (her)controles'!A5:E51,3)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'51a'!P601/M4</f>
        <v>#N/A</v>
      </c>
    </row>
    <row r="5" spans="1:14">
      <c r="A5" s="17" t="s">
        <v>73</v>
      </c>
      <c r="B5" s="265" t="e">
        <f>VLOOKUP(H5,'Kosten NEN2075 (her)controles'!A5:E51,4)</f>
        <v>#N/A</v>
      </c>
      <c r="C5" s="265"/>
      <c r="D5" s="265"/>
      <c r="E5" s="265"/>
      <c r="F5" s="279" t="s">
        <v>75</v>
      </c>
      <c r="G5" s="279"/>
      <c r="H5" s="13">
        <f>'Kosten NEN2075 (her)controles'!A51</f>
        <v>0</v>
      </c>
      <c r="K5" s="34" t="s">
        <v>48</v>
      </c>
      <c r="L5" s="46"/>
      <c r="M5" s="104"/>
      <c r="N5" s="86" t="e">
        <f>'51a'!P602/M5</f>
        <v>#N/A</v>
      </c>
    </row>
    <row r="6" spans="1:14">
      <c r="A6" s="18" t="s">
        <v>74</v>
      </c>
      <c r="B6" s="266" t="e">
        <f>VLOOKUP(H5,'Kosten NEN2075 (her)controles'!A5:E51,5)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'51a'!P603/M6</f>
        <v>#N/A</v>
      </c>
    </row>
    <row r="7" spans="1:14">
      <c r="K7" s="34" t="s">
        <v>45</v>
      </c>
      <c r="L7" s="46"/>
      <c r="M7" s="104"/>
      <c r="N7" s="86" t="e">
        <f>'51a'!P604/M7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'51a'!P605/M8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'51a'!P606/M9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'51a'!P607/M10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'51a'!P608/M11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'51a'!P609/M12</f>
        <v>#N/A</v>
      </c>
    </row>
    <row r="13" spans="1:14">
      <c r="A13" s="4" t="s">
        <v>104</v>
      </c>
      <c r="B13" s="4"/>
      <c r="C13" s="4"/>
      <c r="D13" s="4"/>
      <c r="E13" s="5"/>
      <c r="F13" s="43">
        <f>'51a'!N597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'51a'!P610/M13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'51a'!P597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'51a'!G597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'51a'!F597-E27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118"/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119"/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119"/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119"/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119"/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119"/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'51a'!N590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ZylxTyYLYmUKd8Gw2mrHkWU6wd5UJG357GqWvSHJqfpSIp11Amj6TDYSr6isqV6+hncbomOtF6s99ivG2er0KA==" saltValue="K6H2ytmsr7erpGrWNDKGT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N3" sqref="N3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'51a'!P600/M3</f>
        <v>#N/A</v>
      </c>
    </row>
    <row r="4" spans="1:14">
      <c r="A4" s="16" t="s">
        <v>72</v>
      </c>
      <c r="B4" s="264" t="e">
        <f>VLOOKUP(H5,'Kosten NEN2075 (her)controles'!A5:E51,3)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'51a'!P601/M4</f>
        <v>#N/A</v>
      </c>
    </row>
    <row r="5" spans="1:14">
      <c r="A5" s="17" t="s">
        <v>73</v>
      </c>
      <c r="B5" s="265" t="e">
        <f>VLOOKUP(H5,'Kosten NEN2075 (her)controles'!A5:E51,4)</f>
        <v>#N/A</v>
      </c>
      <c r="C5" s="265"/>
      <c r="D5" s="265"/>
      <c r="E5" s="265"/>
      <c r="F5" s="279" t="s">
        <v>75</v>
      </c>
      <c r="G5" s="279"/>
      <c r="H5" s="13">
        <f>'Kosten NEN2075 (her)controles'!A51</f>
        <v>0</v>
      </c>
      <c r="K5" s="34" t="s">
        <v>48</v>
      </c>
      <c r="L5" s="46"/>
      <c r="M5" s="104"/>
      <c r="N5" s="86" t="e">
        <f>'51a'!P602/M5</f>
        <v>#N/A</v>
      </c>
    </row>
    <row r="6" spans="1:14">
      <c r="A6" s="18" t="s">
        <v>74</v>
      </c>
      <c r="B6" s="266" t="e">
        <f>VLOOKUP(H5,'Kosten NEN2075 (her)controles'!A5:E51,5)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'51a'!P603/M6</f>
        <v>#N/A</v>
      </c>
    </row>
    <row r="7" spans="1:14">
      <c r="K7" s="34" t="s">
        <v>45</v>
      </c>
      <c r="L7" s="46"/>
      <c r="M7" s="104"/>
      <c r="N7" s="86" t="e">
        <f>'51a'!P604/M7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'51a'!P605/M8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'51a'!P606/M9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'51a'!P607/M10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'51a'!P608/M11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'51a'!P609/M12</f>
        <v>#N/A</v>
      </c>
    </row>
    <row r="13" spans="1:14">
      <c r="A13" s="4" t="s">
        <v>104</v>
      </c>
      <c r="B13" s="4"/>
      <c r="C13" s="4"/>
      <c r="D13" s="4"/>
      <c r="E13" s="5"/>
      <c r="F13" s="43">
        <f>'51a'!N5613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'51a'!P610/M13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'51a'!P613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'51a'!G613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'51a'!F613-E27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118"/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119"/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119"/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119"/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119"/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119"/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'51a'!N606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v/+aVf35rLMDJIm7G540TXpzefIKA4V/AuGQiBW2IAT31YLaBM/nf3MoZh0IVFxehefh/QEWVlsDPZuBUuRo0w==" saltValue="3Vgg6U7V23P7scanefMuX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Z614"/>
  <sheetViews>
    <sheetView topLeftCell="A596" workbookViewId="0">
      <selection activeCell="A30" sqref="A30:D30"/>
    </sheetView>
  </sheetViews>
  <sheetFormatPr defaultRowHeight="15"/>
  <cols>
    <col min="1" max="1" width="5.42578125" bestFit="1" customWidth="1"/>
    <col min="2" max="2" width="9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'51'!H5</f>
        <v>0</v>
      </c>
      <c r="B1" s="281" t="s">
        <v>72</v>
      </c>
      <c r="C1" s="282"/>
      <c r="D1" s="283" t="e">
        <f>VLOOKUP(A1,'Kosten NEN2075 (her)controles'!A5:J51,3)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(her)controles'!A5:K51,4)," te ",VLOOKUP(A1,'Kosten NEN2075 (her)controles'!A5:K51,5))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89</v>
      </c>
      <c r="B3" s="7" t="s">
        <v>144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116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IF(D4="X",0,IF(E4="X",0,VLOOKUP(E4,'51'!$K$3:$L$16,2,FALSE)))</f>
        <v>#N/A</v>
      </c>
      <c r="P4" s="81" t="e">
        <f t="shared" ref="P4:P67" si="1">N4*O4</f>
        <v>#N/A</v>
      </c>
      <c r="Q4" s="117" t="s">
        <v>155</v>
      </c>
    </row>
    <row r="5" spans="1:24">
      <c r="A5" s="6"/>
      <c r="B5" s="116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IF(D5="X",0,IF(E5="X",0,VLOOKUP(E5,'51'!$K$3:$L$16,2,FALSE)))</f>
        <v>#N/A</v>
      </c>
      <c r="P5" s="81" t="e">
        <f t="shared" si="1"/>
        <v>#N/A</v>
      </c>
      <c r="Q5" s="117" t="s">
        <v>156</v>
      </c>
    </row>
    <row r="6" spans="1:24">
      <c r="A6" s="6"/>
      <c r="B6" s="116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IF(D6="X",0,IF(E6="X",0,VLOOKUP(E6,'51'!$K$3:$L$16,2,FALSE)))</f>
        <v>#N/A</v>
      </c>
      <c r="P6" s="81" t="e">
        <f t="shared" si="1"/>
        <v>#N/A</v>
      </c>
      <c r="Q6" s="117" t="s">
        <v>157</v>
      </c>
    </row>
    <row r="7" spans="1:24">
      <c r="A7" s="6"/>
      <c r="B7" s="116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IF(D7="X",0,IF(E7="X",0,VLOOKUP(E7,'51'!$K$3:$L$16,2,FALSE)))</f>
        <v>#N/A</v>
      </c>
      <c r="P7" s="81" t="e">
        <f t="shared" si="1"/>
        <v>#N/A</v>
      </c>
      <c r="Q7" s="117" t="s">
        <v>158</v>
      </c>
    </row>
    <row r="8" spans="1:24">
      <c r="A8" s="6"/>
      <c r="B8" s="116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IF(D8="X",0,IF(E8="X",0,VLOOKUP(E8,'51'!$K$3:$L$16,2,FALSE)))</f>
        <v>#N/A</v>
      </c>
      <c r="P8" s="81" t="e">
        <f t="shared" si="1"/>
        <v>#N/A</v>
      </c>
      <c r="Q8" s="117" t="s">
        <v>159</v>
      </c>
    </row>
    <row r="9" spans="1:24">
      <c r="A9" s="6"/>
      <c r="B9" s="116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IF(D9="X",0,IF(E9="X",0,VLOOKUP(E9,'51'!$K$3:$L$16,2,FALSE)))</f>
        <v>#N/A</v>
      </c>
      <c r="P9" s="81" t="e">
        <f t="shared" si="1"/>
        <v>#N/A</v>
      </c>
    </row>
    <row r="10" spans="1:24">
      <c r="A10" s="6"/>
      <c r="B10" s="116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IF(D10="X",0,IF(E10="X",0,VLOOKUP(E10,'51'!$K$3:$L$16,2,FALSE)))</f>
        <v>#N/A</v>
      </c>
      <c r="P10" s="81" t="e">
        <f t="shared" si="1"/>
        <v>#N/A</v>
      </c>
    </row>
    <row r="11" spans="1:24">
      <c r="A11" s="6"/>
      <c r="B11" s="116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IF(D11="X",0,IF(E11="X",0,VLOOKUP(E11,'51'!$K$3:$L$16,2,FALSE)))</f>
        <v>#N/A</v>
      </c>
      <c r="P11" s="81" t="e">
        <f t="shared" si="1"/>
        <v>#N/A</v>
      </c>
    </row>
    <row r="12" spans="1:24">
      <c r="A12" s="6"/>
      <c r="B12" s="116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IF(D12="X",0,IF(E12="X",0,VLOOKUP(E12,'51'!$K$3:$L$16,2,FALSE)))</f>
        <v>#N/A</v>
      </c>
      <c r="P12" s="81" t="e">
        <f t="shared" si="1"/>
        <v>#N/A</v>
      </c>
    </row>
    <row r="13" spans="1:24">
      <c r="A13" s="6"/>
      <c r="B13" s="116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IF(D13="X",0,IF(E13="X",0,VLOOKUP(E13,'51'!$K$3:$L$16,2,FALSE)))</f>
        <v>#N/A</v>
      </c>
      <c r="P13" s="81" t="e">
        <f t="shared" si="1"/>
        <v>#N/A</v>
      </c>
    </row>
    <row r="14" spans="1:24">
      <c r="A14" s="6"/>
      <c r="B14" s="116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IF(D14="X",0,IF(E14="X",0,VLOOKUP(E14,'51'!$K$3:$L$16,2,FALSE)))</f>
        <v>#N/A</v>
      </c>
      <c r="P14" s="81" t="e">
        <f t="shared" si="1"/>
        <v>#N/A</v>
      </c>
    </row>
    <row r="15" spans="1:24">
      <c r="A15" s="6"/>
      <c r="B15" s="116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IF(D15="X",0,IF(E15="X",0,VLOOKUP(E15,'51'!$K$3:$L$16,2,FALSE)))</f>
        <v>#N/A</v>
      </c>
      <c r="P15" s="81" t="e">
        <f t="shared" si="1"/>
        <v>#N/A</v>
      </c>
    </row>
    <row r="16" spans="1:24">
      <c r="A16" s="6"/>
      <c r="B16" s="116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IF(D16="X",0,IF(E16="X",0,VLOOKUP(E16,'51'!$K$3:$L$16,2,FALSE)))</f>
        <v>#N/A</v>
      </c>
      <c r="P16" s="81" t="e">
        <f t="shared" si="1"/>
        <v>#N/A</v>
      </c>
    </row>
    <row r="17" spans="1:16">
      <c r="A17" s="6"/>
      <c r="B17" s="116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IF(D17="X",0,IF(E17="X",0,VLOOKUP(E17,'51'!$K$3:$L$16,2,FALSE)))</f>
        <v>#N/A</v>
      </c>
      <c r="P17" s="81" t="e">
        <f t="shared" si="1"/>
        <v>#N/A</v>
      </c>
    </row>
    <row r="18" spans="1:16">
      <c r="A18" s="6"/>
      <c r="B18" s="116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IF(D18="X",0,IF(E18="X",0,VLOOKUP(E18,'51'!$K$3:$L$16,2,FALSE)))</f>
        <v>#N/A</v>
      </c>
      <c r="P18" s="81" t="e">
        <f t="shared" si="1"/>
        <v>#N/A</v>
      </c>
    </row>
    <row r="19" spans="1:16">
      <c r="A19" s="6"/>
      <c r="B19" s="116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IF(D19="X",0,IF(E19="X",0,VLOOKUP(E19,'51'!$K$3:$L$16,2,FALSE)))</f>
        <v>#N/A</v>
      </c>
      <c r="P19" s="81" t="e">
        <f t="shared" si="1"/>
        <v>#N/A</v>
      </c>
    </row>
    <row r="20" spans="1:16">
      <c r="A20" s="6"/>
      <c r="B20" s="116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IF(D20="X",0,IF(E20="X",0,VLOOKUP(E20,'51'!$K$3:$L$16,2,FALSE)))</f>
        <v>#N/A</v>
      </c>
      <c r="P20" s="81" t="e">
        <f t="shared" si="1"/>
        <v>#N/A</v>
      </c>
    </row>
    <row r="21" spans="1:16">
      <c r="A21" s="6"/>
      <c r="B21" s="116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IF(D21="X",0,IF(E21="X",0,VLOOKUP(E21,'51'!$K$3:$L$16,2,FALSE)))</f>
        <v>#N/A</v>
      </c>
      <c r="P21" s="81" t="e">
        <f t="shared" si="1"/>
        <v>#N/A</v>
      </c>
    </row>
    <row r="22" spans="1:16">
      <c r="A22" s="6"/>
      <c r="B22" s="116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IF(D22="X",0,IF(E22="X",0,VLOOKUP(E22,'51'!$K$3:$L$16,2,FALSE)))</f>
        <v>#N/A</v>
      </c>
      <c r="P22" s="81" t="e">
        <f t="shared" si="1"/>
        <v>#N/A</v>
      </c>
    </row>
    <row r="23" spans="1:16">
      <c r="A23" s="6"/>
      <c r="B23" s="116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IF(D23="X",0,IF(E23="X",0,VLOOKUP(E23,'51'!$K$3:$L$16,2,FALSE)))</f>
        <v>#N/A</v>
      </c>
      <c r="P23" s="81" t="e">
        <f t="shared" si="1"/>
        <v>#N/A</v>
      </c>
    </row>
    <row r="24" spans="1:16">
      <c r="A24" s="6"/>
      <c r="B24" s="116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IF(D24="X",0,IF(E24="X",0,VLOOKUP(E24,'51'!$K$3:$L$16,2,FALSE)))</f>
        <v>#N/A</v>
      </c>
      <c r="P24" s="81" t="e">
        <f t="shared" si="1"/>
        <v>#N/A</v>
      </c>
    </row>
    <row r="25" spans="1:16">
      <c r="A25" s="6"/>
      <c r="B25" s="116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IF(D25="X",0,IF(E25="X",0,VLOOKUP(E25,'51'!$K$3:$L$16,2,FALSE)))</f>
        <v>#N/A</v>
      </c>
      <c r="P25" s="81" t="e">
        <f t="shared" si="1"/>
        <v>#N/A</v>
      </c>
    </row>
    <row r="26" spans="1:16">
      <c r="A26" s="6"/>
      <c r="B26" s="116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IF(D26="X",0,IF(E26="X",0,VLOOKUP(E26,'51'!$K$3:$L$16,2,FALSE)))</f>
        <v>#N/A</v>
      </c>
      <c r="P26" s="81" t="e">
        <f t="shared" si="1"/>
        <v>#N/A</v>
      </c>
    </row>
    <row r="27" spans="1:16">
      <c r="A27" s="6"/>
      <c r="B27" s="116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IF(D27="X",0,IF(E27="X",0,VLOOKUP(E27,'51'!$K$3:$L$16,2,FALSE)))</f>
        <v>#N/A</v>
      </c>
      <c r="P27" s="81" t="e">
        <f t="shared" si="1"/>
        <v>#N/A</v>
      </c>
    </row>
    <row r="28" spans="1:16">
      <c r="A28" s="6"/>
      <c r="B28" s="116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IF(D28="X",0,IF(E28="X",0,VLOOKUP(E28,'51'!$K$3:$L$16,2,FALSE)))</f>
        <v>#N/A</v>
      </c>
      <c r="P28" s="81" t="e">
        <f t="shared" si="1"/>
        <v>#N/A</v>
      </c>
    </row>
    <row r="29" spans="1:16">
      <c r="A29" s="6"/>
      <c r="B29" s="116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IF(D29="X",0,IF(E29="X",0,VLOOKUP(E29,'51'!$K$3:$L$16,2,FALSE)))</f>
        <v>#N/A</v>
      </c>
      <c r="P29" s="81" t="e">
        <f t="shared" si="1"/>
        <v>#N/A</v>
      </c>
    </row>
    <row r="30" spans="1:16">
      <c r="A30" s="6"/>
      <c r="B30" s="116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IF(D30="X",0,IF(E30="X",0,VLOOKUP(E30,'51'!$K$3:$L$16,2,FALSE)))</f>
        <v>#N/A</v>
      </c>
      <c r="P30" s="81" t="e">
        <f t="shared" si="1"/>
        <v>#N/A</v>
      </c>
    </row>
    <row r="31" spans="1:16">
      <c r="A31" s="6"/>
      <c r="B31" s="116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IF(D31="X",0,IF(E31="X",0,VLOOKUP(E31,'51'!$K$3:$L$16,2,FALSE)))</f>
        <v>#N/A</v>
      </c>
      <c r="P31" s="81" t="e">
        <f t="shared" si="1"/>
        <v>#N/A</v>
      </c>
    </row>
    <row r="32" spans="1:16">
      <c r="A32" s="6"/>
      <c r="B32" s="116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IF(D32="X",0,IF(E32="X",0,VLOOKUP(E32,'51'!$K$3:$L$16,2,FALSE)))</f>
        <v>#N/A</v>
      </c>
      <c r="P32" s="81" t="e">
        <f t="shared" si="1"/>
        <v>#N/A</v>
      </c>
    </row>
    <row r="33" spans="1:16">
      <c r="A33" s="6"/>
      <c r="B33" s="116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IF(D33="X",0,IF(E33="X",0,VLOOKUP(E33,'51'!$K$3:$L$16,2,FALSE)))</f>
        <v>#N/A</v>
      </c>
      <c r="P33" s="81" t="e">
        <f t="shared" si="1"/>
        <v>#N/A</v>
      </c>
    </row>
    <row r="34" spans="1:16">
      <c r="A34" s="6"/>
      <c r="B34" s="116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IF(D34="X",0,IF(E34="X",0,VLOOKUP(E34,'51'!$K$3:$L$16,2,FALSE)))</f>
        <v>#N/A</v>
      </c>
      <c r="P34" s="81" t="e">
        <f t="shared" si="1"/>
        <v>#N/A</v>
      </c>
    </row>
    <row r="35" spans="1:16">
      <c r="A35" s="6"/>
      <c r="B35" s="116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IF(D35="X",0,IF(E35="X",0,VLOOKUP(E35,'51'!$K$3:$L$16,2,FALSE)))</f>
        <v>#N/A</v>
      </c>
      <c r="P35" s="81" t="e">
        <f t="shared" si="1"/>
        <v>#N/A</v>
      </c>
    </row>
    <row r="36" spans="1:16">
      <c r="A36" s="6"/>
      <c r="B36" s="116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IF(D36="X",0,IF(E36="X",0,VLOOKUP(E36,'51'!$K$3:$L$16,2,FALSE)))</f>
        <v>#N/A</v>
      </c>
      <c r="P36" s="81" t="e">
        <f t="shared" si="1"/>
        <v>#N/A</v>
      </c>
    </row>
    <row r="37" spans="1:16">
      <c r="A37" s="6"/>
      <c r="B37" s="116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IF(D37="X",0,IF(E37="X",0,VLOOKUP(E37,'51'!$K$3:$L$16,2,FALSE)))</f>
        <v>#N/A</v>
      </c>
      <c r="P37" s="81" t="e">
        <f t="shared" si="1"/>
        <v>#N/A</v>
      </c>
    </row>
    <row r="38" spans="1:16">
      <c r="A38" s="6"/>
      <c r="B38" s="116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IF(D38="X",0,IF(E38="X",0,VLOOKUP(E38,'51'!$K$3:$L$16,2,FALSE)))</f>
        <v>#N/A</v>
      </c>
      <c r="P38" s="81" t="e">
        <f t="shared" si="1"/>
        <v>#N/A</v>
      </c>
    </row>
    <row r="39" spans="1:16">
      <c r="A39" s="6"/>
      <c r="B39" s="116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IF(D39="X",0,IF(E39="X",0,VLOOKUP(E39,'51'!$K$3:$L$16,2,FALSE)))</f>
        <v>#N/A</v>
      </c>
      <c r="P39" s="81" t="e">
        <f t="shared" si="1"/>
        <v>#N/A</v>
      </c>
    </row>
    <row r="40" spans="1:16">
      <c r="A40" s="6"/>
      <c r="B40" s="116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IF(D40="X",0,IF(E40="X",0,VLOOKUP(E40,'51'!$K$3:$L$16,2,FALSE)))</f>
        <v>#N/A</v>
      </c>
      <c r="P40" s="81" t="e">
        <f t="shared" si="1"/>
        <v>#N/A</v>
      </c>
    </row>
    <row r="41" spans="1:16">
      <c r="A41" s="6"/>
      <c r="B41" s="116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IF(D41="X",0,IF(E41="X",0,VLOOKUP(E41,'51'!$K$3:$L$16,2,FALSE)))</f>
        <v>#N/A</v>
      </c>
      <c r="P41" s="81" t="e">
        <f t="shared" si="1"/>
        <v>#N/A</v>
      </c>
    </row>
    <row r="42" spans="1:16">
      <c r="A42" s="6"/>
      <c r="B42" s="116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IF(D42="X",0,IF(E42="X",0,VLOOKUP(E42,'51'!$K$3:$L$16,2,FALSE)))</f>
        <v>#N/A</v>
      </c>
      <c r="P42" s="81" t="e">
        <f t="shared" si="1"/>
        <v>#N/A</v>
      </c>
    </row>
    <row r="43" spans="1:16">
      <c r="A43" s="6"/>
      <c r="B43" s="116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IF(D43="X",0,IF(E43="X",0,VLOOKUP(E43,'51'!$K$3:$L$16,2,FALSE)))</f>
        <v>#N/A</v>
      </c>
      <c r="P43" s="81" t="e">
        <f t="shared" si="1"/>
        <v>#N/A</v>
      </c>
    </row>
    <row r="44" spans="1:16">
      <c r="A44" s="6"/>
      <c r="B44" s="116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IF(D44="X",0,IF(E44="X",0,VLOOKUP(E44,'51'!$K$3:$L$16,2,FALSE)))</f>
        <v>#N/A</v>
      </c>
      <c r="P44" s="81" t="e">
        <f t="shared" si="1"/>
        <v>#N/A</v>
      </c>
    </row>
    <row r="45" spans="1:16">
      <c r="A45" s="6"/>
      <c r="B45" s="116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IF(D45="X",0,IF(E45="X",0,VLOOKUP(E45,'51'!$K$3:$L$16,2,FALSE)))</f>
        <v>#N/A</v>
      </c>
      <c r="P45" s="81" t="e">
        <f t="shared" si="1"/>
        <v>#N/A</v>
      </c>
    </row>
    <row r="46" spans="1:16">
      <c r="A46" s="6"/>
      <c r="B46" s="116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IF(D46="X",0,IF(E46="X",0,VLOOKUP(E46,'51'!$K$3:$L$16,2,FALSE)))</f>
        <v>#N/A</v>
      </c>
      <c r="P46" s="81" t="e">
        <f t="shared" si="1"/>
        <v>#N/A</v>
      </c>
    </row>
    <row r="47" spans="1:16">
      <c r="A47" s="6"/>
      <c r="B47" s="116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IF(D47="X",0,IF(E47="X",0,VLOOKUP(E47,'51'!$K$3:$L$16,2,FALSE)))</f>
        <v>#N/A</v>
      </c>
      <c r="P47" s="81" t="e">
        <f t="shared" si="1"/>
        <v>#N/A</v>
      </c>
    </row>
    <row r="48" spans="1:16">
      <c r="A48" s="6"/>
      <c r="B48" s="116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IF(D48="X",0,IF(E48="X",0,VLOOKUP(E48,'51'!$K$3:$L$16,2,FALSE)))</f>
        <v>#N/A</v>
      </c>
      <c r="P48" s="81" t="e">
        <f t="shared" si="1"/>
        <v>#N/A</v>
      </c>
    </row>
    <row r="49" spans="1:16">
      <c r="A49" s="6"/>
      <c r="B49" s="116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IF(D49="X",0,IF(E49="X",0,VLOOKUP(E49,'51'!$K$3:$L$16,2,FALSE)))</f>
        <v>#N/A</v>
      </c>
      <c r="P49" s="81" t="e">
        <f t="shared" si="1"/>
        <v>#N/A</v>
      </c>
    </row>
    <row r="50" spans="1:16">
      <c r="A50" s="6"/>
      <c r="B50" s="116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IF(D50="X",0,IF(E50="X",0,VLOOKUP(E50,'51'!$K$3:$L$16,2,FALSE)))</f>
        <v>#N/A</v>
      </c>
      <c r="P50" s="81" t="e">
        <f t="shared" si="1"/>
        <v>#N/A</v>
      </c>
    </row>
    <row r="51" spans="1:16">
      <c r="A51" s="6"/>
      <c r="B51" s="116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IF(D51="X",0,IF(E51="X",0,VLOOKUP(E51,'51'!$K$3:$L$16,2,FALSE)))</f>
        <v>#N/A</v>
      </c>
      <c r="P51" s="81" t="e">
        <f t="shared" si="1"/>
        <v>#N/A</v>
      </c>
    </row>
    <row r="52" spans="1:16">
      <c r="A52" s="6"/>
      <c r="B52" s="116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IF(D52="X",0,IF(E52="X",0,VLOOKUP(E52,'51'!$K$3:$L$16,2,FALSE)))</f>
        <v>#N/A</v>
      </c>
      <c r="P52" s="81" t="e">
        <f t="shared" si="1"/>
        <v>#N/A</v>
      </c>
    </row>
    <row r="53" spans="1:16">
      <c r="A53" s="6"/>
      <c r="B53" s="116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IF(D53="X",0,IF(E53="X",0,VLOOKUP(E53,'51'!$K$3:$L$16,2,FALSE)))</f>
        <v>#N/A</v>
      </c>
      <c r="P53" s="81" t="e">
        <f t="shared" si="1"/>
        <v>#N/A</v>
      </c>
    </row>
    <row r="54" spans="1:16">
      <c r="A54" s="6"/>
      <c r="B54" s="116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IF(D54="X",0,IF(E54="X",0,VLOOKUP(E54,'51'!$K$3:$L$16,2,FALSE)))</f>
        <v>#N/A</v>
      </c>
      <c r="P54" s="81" t="e">
        <f t="shared" si="1"/>
        <v>#N/A</v>
      </c>
    </row>
    <row r="55" spans="1:16">
      <c r="A55" s="6"/>
      <c r="B55" s="116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IF(D55="X",0,IF(E55="X",0,VLOOKUP(E55,'51'!$K$3:$L$16,2,FALSE)))</f>
        <v>#N/A</v>
      </c>
      <c r="P55" s="81" t="e">
        <f t="shared" si="1"/>
        <v>#N/A</v>
      </c>
    </row>
    <row r="56" spans="1:16">
      <c r="A56" s="6"/>
      <c r="B56" s="116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IF(D56="X",0,IF(E56="X",0,VLOOKUP(E56,'51'!$K$3:$L$16,2,FALSE)))</f>
        <v>#N/A</v>
      </c>
      <c r="P56" s="81" t="e">
        <f t="shared" si="1"/>
        <v>#N/A</v>
      </c>
    </row>
    <row r="57" spans="1:16">
      <c r="A57" s="6"/>
      <c r="B57" s="116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IF(D57="X",0,IF(E57="X",0,VLOOKUP(E57,'51'!$K$3:$L$16,2,FALSE)))</f>
        <v>#N/A</v>
      </c>
      <c r="P57" s="81" t="e">
        <f t="shared" si="1"/>
        <v>#N/A</v>
      </c>
    </row>
    <row r="58" spans="1:16">
      <c r="A58" s="6"/>
      <c r="B58" s="116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IF(D58="X",0,IF(E58="X",0,VLOOKUP(E58,'51'!$K$3:$L$16,2,FALSE)))</f>
        <v>#N/A</v>
      </c>
      <c r="P58" s="81" t="e">
        <f t="shared" si="1"/>
        <v>#N/A</v>
      </c>
    </row>
    <row r="59" spans="1:16">
      <c r="A59" s="6"/>
      <c r="B59" s="116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IF(D59="X",0,IF(E59="X",0,VLOOKUP(E59,'51'!$K$3:$L$16,2,FALSE)))</f>
        <v>#N/A</v>
      </c>
      <c r="P59" s="81" t="e">
        <f t="shared" si="1"/>
        <v>#N/A</v>
      </c>
    </row>
    <row r="60" spans="1:16">
      <c r="A60" s="6"/>
      <c r="B60" s="116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IF(D60="X",0,IF(E60="X",0,VLOOKUP(E60,'51'!$K$3:$L$16,2,FALSE)))</f>
        <v>#N/A</v>
      </c>
      <c r="P60" s="81" t="e">
        <f t="shared" si="1"/>
        <v>#N/A</v>
      </c>
    </row>
    <row r="61" spans="1:16">
      <c r="A61" s="6"/>
      <c r="B61" s="116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IF(D61="X",0,IF(E61="X",0,VLOOKUP(E61,'51'!$K$3:$L$16,2,FALSE)))</f>
        <v>#N/A</v>
      </c>
      <c r="P61" s="81" t="e">
        <f t="shared" si="1"/>
        <v>#N/A</v>
      </c>
    </row>
    <row r="62" spans="1:16">
      <c r="A62" s="6"/>
      <c r="B62" s="116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IF(D62="X",0,IF(E62="X",0,VLOOKUP(E62,'51'!$K$3:$L$16,2,FALSE)))</f>
        <v>#N/A</v>
      </c>
      <c r="P62" s="81" t="e">
        <f t="shared" si="1"/>
        <v>#N/A</v>
      </c>
    </row>
    <row r="63" spans="1:16">
      <c r="A63" s="6"/>
      <c r="B63" s="116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IF(D63="X",0,IF(E63="X",0,VLOOKUP(E63,'51'!$K$3:$L$16,2,FALSE)))</f>
        <v>#N/A</v>
      </c>
      <c r="P63" s="81" t="e">
        <f t="shared" si="1"/>
        <v>#N/A</v>
      </c>
    </row>
    <row r="64" spans="1:16">
      <c r="A64" s="6"/>
      <c r="B64" s="116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IF(D64="X",0,IF(E64="X",0,VLOOKUP(E64,'51'!$K$3:$L$16,2,FALSE)))</f>
        <v>#N/A</v>
      </c>
      <c r="P64" s="81" t="e">
        <f t="shared" si="1"/>
        <v>#N/A</v>
      </c>
    </row>
    <row r="65" spans="1:16">
      <c r="A65" s="6"/>
      <c r="B65" s="116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IF(D65="X",0,IF(E65="X",0,VLOOKUP(E65,'51'!$K$3:$L$16,2,FALSE)))</f>
        <v>#N/A</v>
      </c>
      <c r="P65" s="81" t="e">
        <f t="shared" si="1"/>
        <v>#N/A</v>
      </c>
    </row>
    <row r="66" spans="1:16">
      <c r="A66" s="6"/>
      <c r="B66" s="116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IF(D66="X",0,IF(E66="X",0,VLOOKUP(E66,'51'!$K$3:$L$16,2,FALSE)))</f>
        <v>#N/A</v>
      </c>
      <c r="P66" s="81" t="e">
        <f t="shared" si="1"/>
        <v>#N/A</v>
      </c>
    </row>
    <row r="67" spans="1:16">
      <c r="A67" s="6"/>
      <c r="B67" s="116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IF(D67="X",0,IF(E67="X",0,VLOOKUP(E67,'51'!$K$3:$L$16,2,FALSE)))</f>
        <v>#N/A</v>
      </c>
      <c r="P67" s="81" t="e">
        <f t="shared" si="1"/>
        <v>#N/A</v>
      </c>
    </row>
    <row r="68" spans="1:16">
      <c r="A68" s="6"/>
      <c r="B68" s="116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IF(D68="X",0,IF(E68="X",0,VLOOKUP(E68,'51'!$K$3:$L$16,2,FALSE)))</f>
        <v>#N/A</v>
      </c>
      <c r="P68" s="81" t="e">
        <f t="shared" ref="P68:P131" si="3">N68*O68</f>
        <v>#N/A</v>
      </c>
    </row>
    <row r="69" spans="1:16">
      <c r="A69" s="6"/>
      <c r="B69" s="116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IF(D69="X",0,IF(E69="X",0,VLOOKUP(E69,'51'!$K$3:$L$16,2,FALSE)))</f>
        <v>#N/A</v>
      </c>
      <c r="P69" s="81" t="e">
        <f t="shared" si="3"/>
        <v>#N/A</v>
      </c>
    </row>
    <row r="70" spans="1:16">
      <c r="A70" s="6"/>
      <c r="B70" s="116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IF(D70="X",0,IF(E70="X",0,VLOOKUP(E70,'51'!$K$3:$L$16,2,FALSE)))</f>
        <v>#N/A</v>
      </c>
      <c r="P70" s="81" t="e">
        <f t="shared" si="3"/>
        <v>#N/A</v>
      </c>
    </row>
    <row r="71" spans="1:16">
      <c r="A71" s="6"/>
      <c r="B71" s="116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IF(D71="X",0,IF(E71="X",0,VLOOKUP(E71,'51'!$K$3:$L$16,2,FALSE)))</f>
        <v>#N/A</v>
      </c>
      <c r="P71" s="81" t="e">
        <f t="shared" si="3"/>
        <v>#N/A</v>
      </c>
    </row>
    <row r="72" spans="1:16">
      <c r="A72" s="6"/>
      <c r="B72" s="116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IF(D72="X",0,IF(E72="X",0,VLOOKUP(E72,'51'!$K$3:$L$16,2,FALSE)))</f>
        <v>#N/A</v>
      </c>
      <c r="P72" s="81" t="e">
        <f t="shared" si="3"/>
        <v>#N/A</v>
      </c>
    </row>
    <row r="73" spans="1:16">
      <c r="A73" s="6"/>
      <c r="B73" s="116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IF(D73="X",0,IF(E73="X",0,VLOOKUP(E73,'51'!$K$3:$L$16,2,FALSE)))</f>
        <v>#N/A</v>
      </c>
      <c r="P73" s="81" t="e">
        <f t="shared" si="3"/>
        <v>#N/A</v>
      </c>
    </row>
    <row r="74" spans="1:16">
      <c r="A74" s="6"/>
      <c r="B74" s="116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IF(D74="X",0,IF(E74="X",0,VLOOKUP(E74,'51'!$K$3:$L$16,2,FALSE)))</f>
        <v>#N/A</v>
      </c>
      <c r="P74" s="81" t="e">
        <f t="shared" si="3"/>
        <v>#N/A</v>
      </c>
    </row>
    <row r="75" spans="1:16">
      <c r="A75" s="6"/>
      <c r="B75" s="116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IF(D75="X",0,IF(E75="X",0,VLOOKUP(E75,'51'!$K$3:$L$16,2,FALSE)))</f>
        <v>#N/A</v>
      </c>
      <c r="P75" s="81" t="e">
        <f t="shared" si="3"/>
        <v>#N/A</v>
      </c>
    </row>
    <row r="76" spans="1:16">
      <c r="A76" s="6"/>
      <c r="B76" s="116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IF(D76="X",0,IF(E76="X",0,VLOOKUP(E76,'51'!$K$3:$L$16,2,FALSE)))</f>
        <v>#N/A</v>
      </c>
      <c r="P76" s="81" t="e">
        <f t="shared" si="3"/>
        <v>#N/A</v>
      </c>
    </row>
    <row r="77" spans="1:16">
      <c r="A77" s="6"/>
      <c r="B77" s="116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IF(D77="X",0,IF(E77="X",0,VLOOKUP(E77,'51'!$K$3:$L$16,2,FALSE)))</f>
        <v>#N/A</v>
      </c>
      <c r="P77" s="81" t="e">
        <f t="shared" si="3"/>
        <v>#N/A</v>
      </c>
    </row>
    <row r="78" spans="1:16">
      <c r="A78" s="6"/>
      <c r="B78" s="116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IF(D78="X",0,IF(E78="X",0,VLOOKUP(E78,'51'!$K$3:$L$16,2,FALSE)))</f>
        <v>#N/A</v>
      </c>
      <c r="P78" s="81" t="e">
        <f t="shared" si="3"/>
        <v>#N/A</v>
      </c>
    </row>
    <row r="79" spans="1:16">
      <c r="A79" s="6"/>
      <c r="B79" s="116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IF(D79="X",0,IF(E79="X",0,VLOOKUP(E79,'51'!$K$3:$L$16,2,FALSE)))</f>
        <v>#N/A</v>
      </c>
      <c r="P79" s="81" t="e">
        <f t="shared" si="3"/>
        <v>#N/A</v>
      </c>
    </row>
    <row r="80" spans="1:16">
      <c r="A80" s="6"/>
      <c r="B80" s="116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IF(D80="X",0,IF(E80="X",0,VLOOKUP(E80,'51'!$K$3:$L$16,2,FALSE)))</f>
        <v>#N/A</v>
      </c>
      <c r="P80" s="81" t="e">
        <f t="shared" si="3"/>
        <v>#N/A</v>
      </c>
    </row>
    <row r="81" spans="1:16">
      <c r="A81" s="6"/>
      <c r="B81" s="116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IF(D81="X",0,IF(E81="X",0,VLOOKUP(E81,'51'!$K$3:$L$16,2,FALSE)))</f>
        <v>#N/A</v>
      </c>
      <c r="P81" s="81" t="e">
        <f t="shared" si="3"/>
        <v>#N/A</v>
      </c>
    </row>
    <row r="82" spans="1:16">
      <c r="A82" s="6"/>
      <c r="B82" s="116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IF(D82="X",0,IF(E82="X",0,VLOOKUP(E82,'51'!$K$3:$L$16,2,FALSE)))</f>
        <v>#N/A</v>
      </c>
      <c r="P82" s="81" t="e">
        <f t="shared" si="3"/>
        <v>#N/A</v>
      </c>
    </row>
    <row r="83" spans="1:16">
      <c r="A83" s="6"/>
      <c r="B83" s="116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IF(D83="X",0,IF(E83="X",0,VLOOKUP(E83,'51'!$K$3:$L$16,2,FALSE)))</f>
        <v>#N/A</v>
      </c>
      <c r="P83" s="81" t="e">
        <f t="shared" si="3"/>
        <v>#N/A</v>
      </c>
    </row>
    <row r="84" spans="1:16">
      <c r="A84" s="6"/>
      <c r="B84" s="116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IF(D84="X",0,IF(E84="X",0,VLOOKUP(E84,'51'!$K$3:$L$16,2,FALSE)))</f>
        <v>#N/A</v>
      </c>
      <c r="P84" s="81" t="e">
        <f t="shared" si="3"/>
        <v>#N/A</v>
      </c>
    </row>
    <row r="85" spans="1:16">
      <c r="A85" s="6"/>
      <c r="B85" s="116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IF(D85="X",0,IF(E85="X",0,VLOOKUP(E85,'51'!$K$3:$L$16,2,FALSE)))</f>
        <v>#N/A</v>
      </c>
      <c r="P85" s="81" t="e">
        <f t="shared" si="3"/>
        <v>#N/A</v>
      </c>
    </row>
    <row r="86" spans="1:16">
      <c r="A86" s="6"/>
      <c r="B86" s="116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IF(D86="X",0,IF(E86="X",0,VLOOKUP(E86,'51'!$K$3:$L$16,2,FALSE)))</f>
        <v>#N/A</v>
      </c>
      <c r="P86" s="81" t="e">
        <f t="shared" si="3"/>
        <v>#N/A</v>
      </c>
    </row>
    <row r="87" spans="1:16">
      <c r="A87" s="6"/>
      <c r="B87" s="116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IF(D87="X",0,IF(E87="X",0,VLOOKUP(E87,'51'!$K$3:$L$16,2,FALSE)))</f>
        <v>#N/A</v>
      </c>
      <c r="P87" s="81" t="e">
        <f t="shared" si="3"/>
        <v>#N/A</v>
      </c>
    </row>
    <row r="88" spans="1:16">
      <c r="A88" s="6"/>
      <c r="B88" s="116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IF(D88="X",0,IF(E88="X",0,VLOOKUP(E88,'51'!$K$3:$L$16,2,FALSE)))</f>
        <v>#N/A</v>
      </c>
      <c r="P88" s="81" t="e">
        <f t="shared" si="3"/>
        <v>#N/A</v>
      </c>
    </row>
    <row r="89" spans="1:16">
      <c r="A89" s="6"/>
      <c r="B89" s="116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IF(D89="X",0,IF(E89="X",0,VLOOKUP(E89,'51'!$K$3:$L$16,2,FALSE)))</f>
        <v>#N/A</v>
      </c>
      <c r="P89" s="81" t="e">
        <f t="shared" si="3"/>
        <v>#N/A</v>
      </c>
    </row>
    <row r="90" spans="1:16">
      <c r="A90" s="6"/>
      <c r="B90" s="116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IF(D90="X",0,IF(E90="X",0,VLOOKUP(E90,'51'!$K$3:$L$16,2,FALSE)))</f>
        <v>#N/A</v>
      </c>
      <c r="P90" s="81" t="e">
        <f t="shared" si="3"/>
        <v>#N/A</v>
      </c>
    </row>
    <row r="91" spans="1:16">
      <c r="A91" s="6"/>
      <c r="B91" s="116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IF(D91="X",0,IF(E91="X",0,VLOOKUP(E91,'51'!$K$3:$L$16,2,FALSE)))</f>
        <v>#N/A</v>
      </c>
      <c r="P91" s="81" t="e">
        <f t="shared" si="3"/>
        <v>#N/A</v>
      </c>
    </row>
    <row r="92" spans="1:16">
      <c r="A92" s="6"/>
      <c r="B92" s="116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IF(D92="X",0,IF(E92="X",0,VLOOKUP(E92,'51'!$K$3:$L$16,2,FALSE)))</f>
        <v>#N/A</v>
      </c>
      <c r="P92" s="81" t="e">
        <f t="shared" si="3"/>
        <v>#N/A</v>
      </c>
    </row>
    <row r="93" spans="1:16">
      <c r="A93" s="6"/>
      <c r="B93" s="116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IF(D93="X",0,IF(E93="X",0,VLOOKUP(E93,'51'!$K$3:$L$16,2,FALSE)))</f>
        <v>#N/A</v>
      </c>
      <c r="P93" s="81" t="e">
        <f t="shared" si="3"/>
        <v>#N/A</v>
      </c>
    </row>
    <row r="94" spans="1:16">
      <c r="A94" s="6"/>
      <c r="B94" s="116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IF(D94="X",0,IF(E94="X",0,VLOOKUP(E94,'51'!$K$3:$L$16,2,FALSE)))</f>
        <v>#N/A</v>
      </c>
      <c r="P94" s="81" t="e">
        <f t="shared" si="3"/>
        <v>#N/A</v>
      </c>
    </row>
    <row r="95" spans="1:16">
      <c r="A95" s="6"/>
      <c r="B95" s="116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IF(D95="X",0,IF(E95="X",0,VLOOKUP(E95,'51'!$K$3:$L$16,2,FALSE)))</f>
        <v>#N/A</v>
      </c>
      <c r="P95" s="81" t="e">
        <f t="shared" si="3"/>
        <v>#N/A</v>
      </c>
    </row>
    <row r="96" spans="1:16">
      <c r="A96" s="6"/>
      <c r="B96" s="116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IF(D96="X",0,IF(E96="X",0,VLOOKUP(E96,'51'!$K$3:$L$16,2,FALSE)))</f>
        <v>#N/A</v>
      </c>
      <c r="P96" s="81" t="e">
        <f t="shared" si="3"/>
        <v>#N/A</v>
      </c>
    </row>
    <row r="97" spans="1:16">
      <c r="A97" s="6"/>
      <c r="B97" s="116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IF(D97="X",0,IF(E97="X",0,VLOOKUP(E97,'51'!$K$3:$L$16,2,FALSE)))</f>
        <v>#N/A</v>
      </c>
      <c r="P97" s="81" t="e">
        <f t="shared" si="3"/>
        <v>#N/A</v>
      </c>
    </row>
    <row r="98" spans="1:16">
      <c r="A98" s="6"/>
      <c r="B98" s="116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IF(D98="X",0,IF(E98="X",0,VLOOKUP(E98,'51'!$K$3:$L$16,2,FALSE)))</f>
        <v>#N/A</v>
      </c>
      <c r="P98" s="81" t="e">
        <f t="shared" si="3"/>
        <v>#N/A</v>
      </c>
    </row>
    <row r="99" spans="1:16">
      <c r="A99" s="6"/>
      <c r="B99" s="116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IF(D99="X",0,IF(E99="X",0,VLOOKUP(E99,'51'!$K$3:$L$16,2,FALSE)))</f>
        <v>#N/A</v>
      </c>
      <c r="P99" s="81" t="e">
        <f t="shared" si="3"/>
        <v>#N/A</v>
      </c>
    </row>
    <row r="100" spans="1:16">
      <c r="A100" s="6"/>
      <c r="B100" s="116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IF(D100="X",0,IF(E100="X",0,VLOOKUP(E100,'51'!$K$3:$L$16,2,FALSE)))</f>
        <v>#N/A</v>
      </c>
      <c r="P100" s="81" t="e">
        <f t="shared" si="3"/>
        <v>#N/A</v>
      </c>
    </row>
    <row r="101" spans="1:16">
      <c r="A101" s="6"/>
      <c r="B101" s="116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IF(D101="X",0,IF(E101="X",0,VLOOKUP(E101,'51'!$K$3:$L$16,2,FALSE)))</f>
        <v>#N/A</v>
      </c>
      <c r="P101" s="81" t="e">
        <f t="shared" si="3"/>
        <v>#N/A</v>
      </c>
    </row>
    <row r="102" spans="1:16">
      <c r="A102" s="6"/>
      <c r="B102" s="116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IF(D102="X",0,IF(E102="X",0,VLOOKUP(E102,'51'!$K$3:$L$16,2,FALSE)))</f>
        <v>#N/A</v>
      </c>
      <c r="P102" s="81" t="e">
        <f t="shared" si="3"/>
        <v>#N/A</v>
      </c>
    </row>
    <row r="103" spans="1:16">
      <c r="A103" s="6"/>
      <c r="B103" s="116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IF(D103="X",0,IF(E103="X",0,VLOOKUP(E103,'51'!$K$3:$L$16,2,FALSE)))</f>
        <v>#N/A</v>
      </c>
      <c r="P103" s="81" t="e">
        <f t="shared" si="3"/>
        <v>#N/A</v>
      </c>
    </row>
    <row r="104" spans="1:16">
      <c r="A104" s="6"/>
      <c r="B104" s="116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IF(D104="X",0,IF(E104="X",0,VLOOKUP(E104,'51'!$K$3:$L$16,2,FALSE)))</f>
        <v>#N/A</v>
      </c>
      <c r="P104" s="81" t="e">
        <f t="shared" si="3"/>
        <v>#N/A</v>
      </c>
    </row>
    <row r="105" spans="1:16">
      <c r="A105" s="6"/>
      <c r="B105" s="116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IF(D105="X",0,IF(E105="X",0,VLOOKUP(E105,'51'!$K$3:$L$16,2,FALSE)))</f>
        <v>#N/A</v>
      </c>
      <c r="P105" s="81" t="e">
        <f t="shared" si="3"/>
        <v>#N/A</v>
      </c>
    </row>
    <row r="106" spans="1:16">
      <c r="A106" s="6"/>
      <c r="B106" s="116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IF(D106="X",0,IF(E106="X",0,VLOOKUP(E106,'51'!$K$3:$L$16,2,FALSE)))</f>
        <v>#N/A</v>
      </c>
      <c r="P106" s="81" t="e">
        <f t="shared" si="3"/>
        <v>#N/A</v>
      </c>
    </row>
    <row r="107" spans="1:16">
      <c r="A107" s="6"/>
      <c r="B107" s="116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IF(D107="X",0,IF(E107="X",0,VLOOKUP(E107,'51'!$K$3:$L$16,2,FALSE)))</f>
        <v>#N/A</v>
      </c>
      <c r="P107" s="81" t="e">
        <f t="shared" si="3"/>
        <v>#N/A</v>
      </c>
    </row>
    <row r="108" spans="1:16">
      <c r="A108" s="6"/>
      <c r="B108" s="116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IF(D108="X",0,IF(E108="X",0,VLOOKUP(E108,'51'!$K$3:$L$16,2,FALSE)))</f>
        <v>#N/A</v>
      </c>
      <c r="P108" s="81" t="e">
        <f t="shared" si="3"/>
        <v>#N/A</v>
      </c>
    </row>
    <row r="109" spans="1:16">
      <c r="A109" s="6"/>
      <c r="B109" s="116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IF(D109="X",0,IF(E109="X",0,VLOOKUP(E109,'51'!$K$3:$L$16,2,FALSE)))</f>
        <v>#N/A</v>
      </c>
      <c r="P109" s="81" t="e">
        <f t="shared" si="3"/>
        <v>#N/A</v>
      </c>
    </row>
    <row r="110" spans="1:16">
      <c r="A110" s="6"/>
      <c r="B110" s="116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IF(D110="X",0,IF(E110="X",0,VLOOKUP(E110,'51'!$K$3:$L$16,2,FALSE)))</f>
        <v>#N/A</v>
      </c>
      <c r="P110" s="81" t="e">
        <f t="shared" si="3"/>
        <v>#N/A</v>
      </c>
    </row>
    <row r="111" spans="1:16">
      <c r="A111" s="6"/>
      <c r="B111" s="116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IF(D111="X",0,IF(E111="X",0,VLOOKUP(E111,'51'!$K$3:$L$16,2,FALSE)))</f>
        <v>#N/A</v>
      </c>
      <c r="P111" s="81" t="e">
        <f t="shared" si="3"/>
        <v>#N/A</v>
      </c>
    </row>
    <row r="112" spans="1:16">
      <c r="A112" s="6"/>
      <c r="B112" s="116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IF(D112="X",0,IF(E112="X",0,VLOOKUP(E112,'51'!$K$3:$L$16,2,FALSE)))</f>
        <v>#N/A</v>
      </c>
      <c r="P112" s="81" t="e">
        <f t="shared" si="3"/>
        <v>#N/A</v>
      </c>
    </row>
    <row r="113" spans="1:16">
      <c r="A113" s="6"/>
      <c r="B113" s="116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IF(D113="X",0,IF(E113="X",0,VLOOKUP(E113,'51'!$K$3:$L$16,2,FALSE)))</f>
        <v>#N/A</v>
      </c>
      <c r="P113" s="81" t="e">
        <f t="shared" si="3"/>
        <v>#N/A</v>
      </c>
    </row>
    <row r="114" spans="1:16">
      <c r="A114" s="6"/>
      <c r="B114" s="116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IF(D114="X",0,IF(E114="X",0,VLOOKUP(E114,'51'!$K$3:$L$16,2,FALSE)))</f>
        <v>#N/A</v>
      </c>
      <c r="P114" s="81" t="e">
        <f t="shared" si="3"/>
        <v>#N/A</v>
      </c>
    </row>
    <row r="115" spans="1:16">
      <c r="A115" s="6"/>
      <c r="B115" s="116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IF(D115="X",0,IF(E115="X",0,VLOOKUP(E115,'51'!$K$3:$L$16,2,FALSE)))</f>
        <v>#N/A</v>
      </c>
      <c r="P115" s="81" t="e">
        <f t="shared" si="3"/>
        <v>#N/A</v>
      </c>
    </row>
    <row r="116" spans="1:16">
      <c r="A116" s="6"/>
      <c r="B116" s="116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IF(D116="X",0,IF(E116="X",0,VLOOKUP(E116,'51'!$K$3:$L$16,2,FALSE)))</f>
        <v>#N/A</v>
      </c>
      <c r="P116" s="81" t="e">
        <f t="shared" si="3"/>
        <v>#N/A</v>
      </c>
    </row>
    <row r="117" spans="1:16">
      <c r="A117" s="6"/>
      <c r="B117" s="116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IF(D117="X",0,IF(E117="X",0,VLOOKUP(E117,'51'!$K$3:$L$16,2,FALSE)))</f>
        <v>#N/A</v>
      </c>
      <c r="P117" s="81" t="e">
        <f t="shared" si="3"/>
        <v>#N/A</v>
      </c>
    </row>
    <row r="118" spans="1:16">
      <c r="A118" s="83"/>
      <c r="B118" s="116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IF(D118="X",0,IF(E118="X",0,VLOOKUP(E118,'51'!$K$3:$L$16,2,FALSE)))</f>
        <v>#N/A</v>
      </c>
      <c r="P118" s="81" t="e">
        <f t="shared" si="3"/>
        <v>#N/A</v>
      </c>
    </row>
    <row r="119" spans="1:16">
      <c r="A119" s="83"/>
      <c r="B119" s="116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IF(D119="X",0,IF(E119="X",0,VLOOKUP(E119,'51'!$K$3:$L$16,2,FALSE)))</f>
        <v>#N/A</v>
      </c>
      <c r="P119" s="81" t="e">
        <f t="shared" si="3"/>
        <v>#N/A</v>
      </c>
    </row>
    <row r="120" spans="1:16">
      <c r="A120" s="83"/>
      <c r="B120" s="116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IF(D120="X",0,IF(E120="X",0,VLOOKUP(E120,'51'!$K$3:$L$16,2,FALSE)))</f>
        <v>#N/A</v>
      </c>
      <c r="P120" s="81" t="e">
        <f t="shared" si="3"/>
        <v>#N/A</v>
      </c>
    </row>
    <row r="121" spans="1:16">
      <c r="A121" s="83"/>
      <c r="B121" s="116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IF(D121="X",0,IF(E121="X",0,VLOOKUP(E121,'51'!$K$3:$L$16,2,FALSE)))</f>
        <v>#N/A</v>
      </c>
      <c r="P121" s="81" t="e">
        <f t="shared" si="3"/>
        <v>#N/A</v>
      </c>
    </row>
    <row r="122" spans="1:16">
      <c r="A122" s="83"/>
      <c r="B122" s="116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IF(D122="X",0,IF(E122="X",0,VLOOKUP(E122,'51'!$K$3:$L$16,2,FALSE)))</f>
        <v>#N/A</v>
      </c>
      <c r="P122" s="81" t="e">
        <f t="shared" si="3"/>
        <v>#N/A</v>
      </c>
    </row>
    <row r="123" spans="1:16">
      <c r="A123" s="83"/>
      <c r="B123" s="116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IF(D123="X",0,IF(E123="X",0,VLOOKUP(E123,'51'!$K$3:$L$16,2,FALSE)))</f>
        <v>#N/A</v>
      </c>
      <c r="P123" s="81" t="e">
        <f t="shared" si="3"/>
        <v>#N/A</v>
      </c>
    </row>
    <row r="124" spans="1:16">
      <c r="A124" s="83"/>
      <c r="B124" s="116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IF(D124="X",0,IF(E124="X",0,VLOOKUP(E124,'51'!$K$3:$L$16,2,FALSE)))</f>
        <v>#N/A</v>
      </c>
      <c r="P124" s="81" t="e">
        <f t="shared" si="3"/>
        <v>#N/A</v>
      </c>
    </row>
    <row r="125" spans="1:16">
      <c r="A125" s="83"/>
      <c r="B125" s="116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IF(D125="X",0,IF(E125="X",0,VLOOKUP(E125,'51'!$K$3:$L$16,2,FALSE)))</f>
        <v>#N/A</v>
      </c>
      <c r="P125" s="81" t="e">
        <f t="shared" si="3"/>
        <v>#N/A</v>
      </c>
    </row>
    <row r="126" spans="1:16">
      <c r="A126" s="83"/>
      <c r="B126" s="116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IF(D126="X",0,IF(E126="X",0,VLOOKUP(E126,'51'!$K$3:$L$16,2,FALSE)))</f>
        <v>#N/A</v>
      </c>
      <c r="P126" s="81" t="e">
        <f t="shared" si="3"/>
        <v>#N/A</v>
      </c>
    </row>
    <row r="127" spans="1:16">
      <c r="B127" s="116"/>
      <c r="N127" s="81">
        <f t="shared" si="2"/>
        <v>0</v>
      </c>
      <c r="O127" s="81" t="e">
        <f>IF(D127="X",0,IF(E127="X",0,VLOOKUP(E127,'51'!$K$3:$L$16,2,FALSE)))</f>
        <v>#N/A</v>
      </c>
      <c r="P127" s="81" t="e">
        <f t="shared" si="3"/>
        <v>#N/A</v>
      </c>
    </row>
    <row r="128" spans="1:16">
      <c r="B128" s="116"/>
      <c r="N128" s="81">
        <f t="shared" si="2"/>
        <v>0</v>
      </c>
      <c r="O128" s="81" t="e">
        <f>IF(D128="X",0,IF(E128="X",0,VLOOKUP(E128,'51'!$K$3:$L$16,2,FALSE)))</f>
        <v>#N/A</v>
      </c>
      <c r="P128" s="81" t="e">
        <f t="shared" si="3"/>
        <v>#N/A</v>
      </c>
    </row>
    <row r="129" spans="2:16">
      <c r="B129" s="116"/>
      <c r="N129" s="81">
        <f t="shared" si="2"/>
        <v>0</v>
      </c>
      <c r="O129" s="81" t="e">
        <f>IF(D129="X",0,IF(E129="X",0,VLOOKUP(E129,'51'!$K$3:$L$16,2,FALSE)))</f>
        <v>#N/A</v>
      </c>
      <c r="P129" s="81" t="e">
        <f t="shared" si="3"/>
        <v>#N/A</v>
      </c>
    </row>
    <row r="130" spans="2:16">
      <c r="B130" s="116"/>
      <c r="N130" s="81">
        <f t="shared" si="2"/>
        <v>0</v>
      </c>
      <c r="O130" s="81" t="e">
        <f>IF(D130="X",0,IF(E130="X",0,VLOOKUP(E130,'51'!$K$3:$L$16,2,FALSE)))</f>
        <v>#N/A</v>
      </c>
      <c r="P130" s="81" t="e">
        <f t="shared" si="3"/>
        <v>#N/A</v>
      </c>
    </row>
    <row r="131" spans="2:16">
      <c r="B131" s="116"/>
      <c r="N131" s="81">
        <f t="shared" si="2"/>
        <v>0</v>
      </c>
      <c r="O131" s="81" t="e">
        <f>IF(D131="X",0,IF(E131="X",0,VLOOKUP(E131,'51'!$K$3:$L$16,2,FALSE)))</f>
        <v>#N/A</v>
      </c>
      <c r="P131" s="81" t="e">
        <f t="shared" si="3"/>
        <v>#N/A</v>
      </c>
    </row>
    <row r="132" spans="2:16">
      <c r="B132" s="116"/>
      <c r="N132" s="81">
        <f t="shared" ref="N132:N195" si="4">SUM(F132:M132)</f>
        <v>0</v>
      </c>
      <c r="O132" s="81" t="e">
        <f>IF(D132="X",0,IF(E132="X",0,VLOOKUP(E132,'51'!$K$3:$L$16,2,FALSE)))</f>
        <v>#N/A</v>
      </c>
      <c r="P132" s="81" t="e">
        <f t="shared" ref="P132:P195" si="5">N132*O132</f>
        <v>#N/A</v>
      </c>
    </row>
    <row r="133" spans="2:16">
      <c r="B133" s="116"/>
      <c r="N133" s="81">
        <f t="shared" si="4"/>
        <v>0</v>
      </c>
      <c r="O133" s="81" t="e">
        <f>IF(D133="X",0,IF(E133="X",0,VLOOKUP(E133,'51'!$K$3:$L$16,2,FALSE)))</f>
        <v>#N/A</v>
      </c>
      <c r="P133" s="81" t="e">
        <f t="shared" si="5"/>
        <v>#N/A</v>
      </c>
    </row>
    <row r="134" spans="2:16">
      <c r="B134" s="116"/>
      <c r="N134" s="81">
        <f t="shared" si="4"/>
        <v>0</v>
      </c>
      <c r="O134" s="81" t="e">
        <f>IF(D134="X",0,IF(E134="X",0,VLOOKUP(E134,'51'!$K$3:$L$16,2,FALSE)))</f>
        <v>#N/A</v>
      </c>
      <c r="P134" s="81" t="e">
        <f t="shared" si="5"/>
        <v>#N/A</v>
      </c>
    </row>
    <row r="135" spans="2:16">
      <c r="B135" s="116"/>
      <c r="N135" s="81">
        <f t="shared" si="4"/>
        <v>0</v>
      </c>
      <c r="O135" s="81" t="e">
        <f>IF(D135="X",0,IF(E135="X",0,VLOOKUP(E135,'51'!$K$3:$L$16,2,FALSE)))</f>
        <v>#N/A</v>
      </c>
      <c r="P135" s="81" t="e">
        <f t="shared" si="5"/>
        <v>#N/A</v>
      </c>
    </row>
    <row r="136" spans="2:16">
      <c r="B136" s="116"/>
      <c r="N136" s="81">
        <f t="shared" si="4"/>
        <v>0</v>
      </c>
      <c r="O136" s="81" t="e">
        <f>IF(D136="X",0,IF(E136="X",0,VLOOKUP(E136,'51'!$K$3:$L$16,2,FALSE)))</f>
        <v>#N/A</v>
      </c>
      <c r="P136" s="81" t="e">
        <f t="shared" si="5"/>
        <v>#N/A</v>
      </c>
    </row>
    <row r="137" spans="2:16">
      <c r="B137" s="116"/>
      <c r="N137" s="81">
        <f t="shared" si="4"/>
        <v>0</v>
      </c>
      <c r="O137" s="81" t="e">
        <f>IF(D137="X",0,IF(E137="X",0,VLOOKUP(E137,'51'!$K$3:$L$16,2,FALSE)))</f>
        <v>#N/A</v>
      </c>
      <c r="P137" s="81" t="e">
        <f t="shared" si="5"/>
        <v>#N/A</v>
      </c>
    </row>
    <row r="138" spans="2:16">
      <c r="B138" s="116"/>
      <c r="N138" s="81">
        <f t="shared" si="4"/>
        <v>0</v>
      </c>
      <c r="O138" s="81" t="e">
        <f>IF(D138="X",0,IF(E138="X",0,VLOOKUP(E138,'51'!$K$3:$L$16,2,FALSE)))</f>
        <v>#N/A</v>
      </c>
      <c r="P138" s="81" t="e">
        <f t="shared" si="5"/>
        <v>#N/A</v>
      </c>
    </row>
    <row r="139" spans="2:16">
      <c r="B139" s="116"/>
      <c r="N139" s="81">
        <f t="shared" si="4"/>
        <v>0</v>
      </c>
      <c r="O139" s="81" t="e">
        <f>IF(D139="X",0,IF(E139="X",0,VLOOKUP(E139,'51'!$K$3:$L$16,2,FALSE)))</f>
        <v>#N/A</v>
      </c>
      <c r="P139" s="81" t="e">
        <f t="shared" si="5"/>
        <v>#N/A</v>
      </c>
    </row>
    <row r="140" spans="2:16">
      <c r="B140" s="116"/>
      <c r="N140" s="81">
        <f t="shared" si="4"/>
        <v>0</v>
      </c>
      <c r="O140" s="81" t="e">
        <f>IF(D140="X",0,IF(E140="X",0,VLOOKUP(E140,'51'!$K$3:$L$16,2,FALSE)))</f>
        <v>#N/A</v>
      </c>
      <c r="P140" s="81" t="e">
        <f t="shared" si="5"/>
        <v>#N/A</v>
      </c>
    </row>
    <row r="141" spans="2:16">
      <c r="B141" s="116"/>
      <c r="N141" s="81">
        <f t="shared" si="4"/>
        <v>0</v>
      </c>
      <c r="O141" s="81" t="e">
        <f>IF(D141="X",0,IF(E141="X",0,VLOOKUP(E141,'51'!$K$3:$L$16,2,FALSE)))</f>
        <v>#N/A</v>
      </c>
      <c r="P141" s="81" t="e">
        <f t="shared" si="5"/>
        <v>#N/A</v>
      </c>
    </row>
    <row r="142" spans="2:16">
      <c r="B142" s="116"/>
      <c r="N142" s="81">
        <f t="shared" si="4"/>
        <v>0</v>
      </c>
      <c r="O142" s="81" t="e">
        <f>IF(D142="X",0,IF(E142="X",0,VLOOKUP(E142,'51'!$K$3:$L$16,2,FALSE)))</f>
        <v>#N/A</v>
      </c>
      <c r="P142" s="81" t="e">
        <f t="shared" si="5"/>
        <v>#N/A</v>
      </c>
    </row>
    <row r="143" spans="2:16">
      <c r="B143" s="116"/>
      <c r="N143" s="81">
        <f t="shared" si="4"/>
        <v>0</v>
      </c>
      <c r="O143" s="81" t="e">
        <f>IF(D143="X",0,IF(E143="X",0,VLOOKUP(E143,'51'!$K$3:$L$16,2,FALSE)))</f>
        <v>#N/A</v>
      </c>
      <c r="P143" s="81" t="e">
        <f t="shared" si="5"/>
        <v>#N/A</v>
      </c>
    </row>
    <row r="144" spans="2:16">
      <c r="B144" s="116"/>
      <c r="N144" s="81">
        <f t="shared" si="4"/>
        <v>0</v>
      </c>
      <c r="O144" s="81" t="e">
        <f>IF(D144="X",0,IF(E144="X",0,VLOOKUP(E144,'51'!$K$3:$L$16,2,FALSE)))</f>
        <v>#N/A</v>
      </c>
      <c r="P144" s="81" t="e">
        <f t="shared" si="5"/>
        <v>#N/A</v>
      </c>
    </row>
    <row r="145" spans="2:16">
      <c r="B145" s="116"/>
      <c r="N145" s="81">
        <f t="shared" si="4"/>
        <v>0</v>
      </c>
      <c r="O145" s="81" t="e">
        <f>IF(D145="X",0,IF(E145="X",0,VLOOKUP(E145,'51'!$K$3:$L$16,2,FALSE)))</f>
        <v>#N/A</v>
      </c>
      <c r="P145" s="81" t="e">
        <f t="shared" si="5"/>
        <v>#N/A</v>
      </c>
    </row>
    <row r="146" spans="2:16">
      <c r="B146" s="116"/>
      <c r="N146" s="81">
        <f t="shared" si="4"/>
        <v>0</v>
      </c>
      <c r="O146" s="81" t="e">
        <f>IF(D146="X",0,IF(E146="X",0,VLOOKUP(E146,'51'!$K$3:$L$16,2,FALSE)))</f>
        <v>#N/A</v>
      </c>
      <c r="P146" s="81" t="e">
        <f t="shared" si="5"/>
        <v>#N/A</v>
      </c>
    </row>
    <row r="147" spans="2:16">
      <c r="B147" s="116"/>
      <c r="N147" s="81">
        <f t="shared" si="4"/>
        <v>0</v>
      </c>
      <c r="O147" s="81" t="e">
        <f>IF(D147="X",0,IF(E147="X",0,VLOOKUP(E147,'51'!$K$3:$L$16,2,FALSE)))</f>
        <v>#N/A</v>
      </c>
      <c r="P147" s="81" t="e">
        <f t="shared" si="5"/>
        <v>#N/A</v>
      </c>
    </row>
    <row r="148" spans="2:16">
      <c r="B148" s="116"/>
      <c r="N148" s="81">
        <f t="shared" si="4"/>
        <v>0</v>
      </c>
      <c r="O148" s="81" t="e">
        <f>IF(D148="X",0,IF(E148="X",0,VLOOKUP(E148,'51'!$K$3:$L$16,2,FALSE)))</f>
        <v>#N/A</v>
      </c>
      <c r="P148" s="81" t="e">
        <f t="shared" si="5"/>
        <v>#N/A</v>
      </c>
    </row>
    <row r="149" spans="2:16">
      <c r="B149" s="116"/>
      <c r="N149" s="81">
        <f t="shared" si="4"/>
        <v>0</v>
      </c>
      <c r="O149" s="81" t="e">
        <f>IF(D149="X",0,IF(E149="X",0,VLOOKUP(E149,'51'!$K$3:$L$16,2,FALSE)))</f>
        <v>#N/A</v>
      </c>
      <c r="P149" s="81" t="e">
        <f t="shared" si="5"/>
        <v>#N/A</v>
      </c>
    </row>
    <row r="150" spans="2:16">
      <c r="B150" s="116"/>
      <c r="N150" s="81">
        <f t="shared" si="4"/>
        <v>0</v>
      </c>
      <c r="O150" s="81" t="e">
        <f>IF(D150="X",0,IF(E150="X",0,VLOOKUP(E150,'51'!$K$3:$L$16,2,FALSE)))</f>
        <v>#N/A</v>
      </c>
      <c r="P150" s="81" t="e">
        <f t="shared" si="5"/>
        <v>#N/A</v>
      </c>
    </row>
    <row r="151" spans="2:16">
      <c r="B151" s="116"/>
      <c r="N151" s="81">
        <f t="shared" si="4"/>
        <v>0</v>
      </c>
      <c r="O151" s="81" t="e">
        <f>IF(D151="X",0,IF(E151="X",0,VLOOKUP(E151,'51'!$K$3:$L$16,2,FALSE)))</f>
        <v>#N/A</v>
      </c>
      <c r="P151" s="81" t="e">
        <f t="shared" si="5"/>
        <v>#N/A</v>
      </c>
    </row>
    <row r="152" spans="2:16">
      <c r="B152" s="116"/>
      <c r="N152" s="81">
        <f t="shared" si="4"/>
        <v>0</v>
      </c>
      <c r="O152" s="81" t="e">
        <f>IF(D152="X",0,IF(E152="X",0,VLOOKUP(E152,'51'!$K$3:$L$16,2,FALSE)))</f>
        <v>#N/A</v>
      </c>
      <c r="P152" s="81" t="e">
        <f t="shared" si="5"/>
        <v>#N/A</v>
      </c>
    </row>
    <row r="153" spans="2:16">
      <c r="B153" s="116"/>
      <c r="N153" s="81">
        <f t="shared" si="4"/>
        <v>0</v>
      </c>
      <c r="O153" s="81" t="e">
        <f>IF(D153="X",0,IF(E153="X",0,VLOOKUP(E153,'51'!$K$3:$L$16,2,FALSE)))</f>
        <v>#N/A</v>
      </c>
      <c r="P153" s="81" t="e">
        <f t="shared" si="5"/>
        <v>#N/A</v>
      </c>
    </row>
    <row r="154" spans="2:16">
      <c r="B154" s="116"/>
      <c r="N154" s="81">
        <f t="shared" si="4"/>
        <v>0</v>
      </c>
      <c r="O154" s="81" t="e">
        <f>IF(D154="X",0,IF(E154="X",0,VLOOKUP(E154,'51'!$K$3:$L$16,2,FALSE)))</f>
        <v>#N/A</v>
      </c>
      <c r="P154" s="81" t="e">
        <f t="shared" si="5"/>
        <v>#N/A</v>
      </c>
    </row>
    <row r="155" spans="2:16">
      <c r="B155" s="116"/>
      <c r="N155" s="81">
        <f t="shared" si="4"/>
        <v>0</v>
      </c>
      <c r="O155" s="81" t="e">
        <f>IF(D155="X",0,IF(E155="X",0,VLOOKUP(E155,'51'!$K$3:$L$16,2,FALSE)))</f>
        <v>#N/A</v>
      </c>
      <c r="P155" s="81" t="e">
        <f t="shared" si="5"/>
        <v>#N/A</v>
      </c>
    </row>
    <row r="156" spans="2:16">
      <c r="B156" s="116"/>
      <c r="N156" s="81">
        <f t="shared" si="4"/>
        <v>0</v>
      </c>
      <c r="O156" s="81" t="e">
        <f>IF(D156="X",0,IF(E156="X",0,VLOOKUP(E156,'51'!$K$3:$L$16,2,FALSE)))</f>
        <v>#N/A</v>
      </c>
      <c r="P156" s="81" t="e">
        <f t="shared" si="5"/>
        <v>#N/A</v>
      </c>
    </row>
    <row r="157" spans="2:16">
      <c r="B157" s="116"/>
      <c r="N157" s="81">
        <f t="shared" si="4"/>
        <v>0</v>
      </c>
      <c r="O157" s="81" t="e">
        <f>IF(D157="X",0,IF(E157="X",0,VLOOKUP(E157,'51'!$K$3:$L$16,2,FALSE)))</f>
        <v>#N/A</v>
      </c>
      <c r="P157" s="81" t="e">
        <f t="shared" si="5"/>
        <v>#N/A</v>
      </c>
    </row>
    <row r="158" spans="2:16">
      <c r="B158" s="116"/>
      <c r="N158" s="81">
        <f t="shared" si="4"/>
        <v>0</v>
      </c>
      <c r="O158" s="81" t="e">
        <f>IF(D158="X",0,IF(E158="X",0,VLOOKUP(E158,'51'!$K$3:$L$16,2,FALSE)))</f>
        <v>#N/A</v>
      </c>
      <c r="P158" s="81" t="e">
        <f t="shared" si="5"/>
        <v>#N/A</v>
      </c>
    </row>
    <row r="159" spans="2:16">
      <c r="B159" s="116"/>
      <c r="N159" s="81">
        <f t="shared" si="4"/>
        <v>0</v>
      </c>
      <c r="O159" s="81" t="e">
        <f>IF(D159="X",0,IF(E159="X",0,VLOOKUP(E159,'51'!$K$3:$L$16,2,FALSE)))</f>
        <v>#N/A</v>
      </c>
      <c r="P159" s="81" t="e">
        <f t="shared" si="5"/>
        <v>#N/A</v>
      </c>
    </row>
    <row r="160" spans="2:16">
      <c r="B160" s="116"/>
      <c r="N160" s="81">
        <f t="shared" si="4"/>
        <v>0</v>
      </c>
      <c r="O160" s="81" t="e">
        <f>IF(D160="X",0,IF(E160="X",0,VLOOKUP(E160,'51'!$K$3:$L$16,2,FALSE)))</f>
        <v>#N/A</v>
      </c>
      <c r="P160" s="81" t="e">
        <f t="shared" si="5"/>
        <v>#N/A</v>
      </c>
    </row>
    <row r="161" spans="2:16">
      <c r="B161" s="116"/>
      <c r="N161" s="81">
        <f t="shared" si="4"/>
        <v>0</v>
      </c>
      <c r="O161" s="81" t="e">
        <f>IF(D161="X",0,IF(E161="X",0,VLOOKUP(E161,'51'!$K$3:$L$16,2,FALSE)))</f>
        <v>#N/A</v>
      </c>
      <c r="P161" s="81" t="e">
        <f t="shared" si="5"/>
        <v>#N/A</v>
      </c>
    </row>
    <row r="162" spans="2:16">
      <c r="B162" s="116"/>
      <c r="N162" s="81">
        <f t="shared" si="4"/>
        <v>0</v>
      </c>
      <c r="O162" s="81" t="e">
        <f>IF(D162="X",0,IF(E162="X",0,VLOOKUP(E162,'51'!$K$3:$L$16,2,FALSE)))</f>
        <v>#N/A</v>
      </c>
      <c r="P162" s="81" t="e">
        <f t="shared" si="5"/>
        <v>#N/A</v>
      </c>
    </row>
    <row r="163" spans="2:16">
      <c r="B163" s="116"/>
      <c r="N163" s="81">
        <f t="shared" si="4"/>
        <v>0</v>
      </c>
      <c r="O163" s="81" t="e">
        <f>IF(D163="X",0,IF(E163="X",0,VLOOKUP(E163,'51'!$K$3:$L$16,2,FALSE)))</f>
        <v>#N/A</v>
      </c>
      <c r="P163" s="81" t="e">
        <f t="shared" si="5"/>
        <v>#N/A</v>
      </c>
    </row>
    <row r="164" spans="2:16">
      <c r="B164" s="116"/>
      <c r="N164" s="81">
        <f t="shared" si="4"/>
        <v>0</v>
      </c>
      <c r="O164" s="81" t="e">
        <f>IF(D164="X",0,IF(E164="X",0,VLOOKUP(E164,'51'!$K$3:$L$16,2,FALSE)))</f>
        <v>#N/A</v>
      </c>
      <c r="P164" s="81" t="e">
        <f t="shared" si="5"/>
        <v>#N/A</v>
      </c>
    </row>
    <row r="165" spans="2:16">
      <c r="B165" s="116"/>
      <c r="N165" s="81">
        <f t="shared" si="4"/>
        <v>0</v>
      </c>
      <c r="O165" s="81" t="e">
        <f>IF(D165="X",0,IF(E165="X",0,VLOOKUP(E165,'51'!$K$3:$L$16,2,FALSE)))</f>
        <v>#N/A</v>
      </c>
      <c r="P165" s="81" t="e">
        <f t="shared" si="5"/>
        <v>#N/A</v>
      </c>
    </row>
    <row r="166" spans="2:16">
      <c r="B166" s="116"/>
      <c r="N166" s="81">
        <f t="shared" si="4"/>
        <v>0</v>
      </c>
      <c r="O166" s="81" t="e">
        <f>IF(D166="X",0,IF(E166="X",0,VLOOKUP(E166,'51'!$K$3:$L$16,2,FALSE)))</f>
        <v>#N/A</v>
      </c>
      <c r="P166" s="81" t="e">
        <f t="shared" si="5"/>
        <v>#N/A</v>
      </c>
    </row>
    <row r="167" spans="2:16">
      <c r="B167" s="116"/>
      <c r="N167" s="81">
        <f t="shared" si="4"/>
        <v>0</v>
      </c>
      <c r="O167" s="81" t="e">
        <f>IF(D167="X",0,IF(E167="X",0,VLOOKUP(E167,'51'!$K$3:$L$16,2,FALSE)))</f>
        <v>#N/A</v>
      </c>
      <c r="P167" s="81" t="e">
        <f t="shared" si="5"/>
        <v>#N/A</v>
      </c>
    </row>
    <row r="168" spans="2:16">
      <c r="B168" s="116"/>
      <c r="N168" s="81">
        <f t="shared" si="4"/>
        <v>0</v>
      </c>
      <c r="O168" s="81" t="e">
        <f>IF(D168="X",0,IF(E168="X",0,VLOOKUP(E168,'51'!$K$3:$L$16,2,FALSE)))</f>
        <v>#N/A</v>
      </c>
      <c r="P168" s="81" t="e">
        <f t="shared" si="5"/>
        <v>#N/A</v>
      </c>
    </row>
    <row r="169" spans="2:16">
      <c r="B169" s="116"/>
      <c r="N169" s="81">
        <f t="shared" si="4"/>
        <v>0</v>
      </c>
      <c r="O169" s="81" t="e">
        <f>IF(D169="X",0,IF(E169="X",0,VLOOKUP(E169,'51'!$K$3:$L$16,2,FALSE)))</f>
        <v>#N/A</v>
      </c>
      <c r="P169" s="81" t="e">
        <f t="shared" si="5"/>
        <v>#N/A</v>
      </c>
    </row>
    <row r="170" spans="2:16">
      <c r="B170" s="116"/>
      <c r="N170" s="81">
        <f t="shared" si="4"/>
        <v>0</v>
      </c>
      <c r="O170" s="81" t="e">
        <f>IF(D170="X",0,IF(E170="X",0,VLOOKUP(E170,'51'!$K$3:$L$16,2,FALSE)))</f>
        <v>#N/A</v>
      </c>
      <c r="P170" s="81" t="e">
        <f t="shared" si="5"/>
        <v>#N/A</v>
      </c>
    </row>
    <row r="171" spans="2:16">
      <c r="B171" s="116"/>
      <c r="N171" s="81">
        <f t="shared" si="4"/>
        <v>0</v>
      </c>
      <c r="O171" s="81" t="e">
        <f>IF(D171="X",0,IF(E171="X",0,VLOOKUP(E171,'51'!$K$3:$L$16,2,FALSE)))</f>
        <v>#N/A</v>
      </c>
      <c r="P171" s="81" t="e">
        <f t="shared" si="5"/>
        <v>#N/A</v>
      </c>
    </row>
    <row r="172" spans="2:16">
      <c r="B172" s="116"/>
      <c r="N172" s="81">
        <f t="shared" si="4"/>
        <v>0</v>
      </c>
      <c r="O172" s="81" t="e">
        <f>IF(D172="X",0,IF(E172="X",0,VLOOKUP(E172,'51'!$K$3:$L$16,2,FALSE)))</f>
        <v>#N/A</v>
      </c>
      <c r="P172" s="81" t="e">
        <f t="shared" si="5"/>
        <v>#N/A</v>
      </c>
    </row>
    <row r="173" spans="2:16">
      <c r="B173" s="116"/>
      <c r="N173" s="81">
        <f t="shared" si="4"/>
        <v>0</v>
      </c>
      <c r="O173" s="81" t="e">
        <f>IF(D173="X",0,IF(E173="X",0,VLOOKUP(E173,'51'!$K$3:$L$16,2,FALSE)))</f>
        <v>#N/A</v>
      </c>
      <c r="P173" s="81" t="e">
        <f t="shared" si="5"/>
        <v>#N/A</v>
      </c>
    </row>
    <row r="174" spans="2:16">
      <c r="B174" s="116"/>
      <c r="N174" s="81">
        <f t="shared" si="4"/>
        <v>0</v>
      </c>
      <c r="O174" s="81" t="e">
        <f>IF(D174="X",0,IF(E174="X",0,VLOOKUP(E174,'51'!$K$3:$L$16,2,FALSE)))</f>
        <v>#N/A</v>
      </c>
      <c r="P174" s="81" t="e">
        <f t="shared" si="5"/>
        <v>#N/A</v>
      </c>
    </row>
    <row r="175" spans="2:16">
      <c r="B175" s="116"/>
      <c r="N175" s="81">
        <f t="shared" si="4"/>
        <v>0</v>
      </c>
      <c r="O175" s="81" t="e">
        <f>IF(D175="X",0,IF(E175="X",0,VLOOKUP(E175,'51'!$K$3:$L$16,2,FALSE)))</f>
        <v>#N/A</v>
      </c>
      <c r="P175" s="81" t="e">
        <f t="shared" si="5"/>
        <v>#N/A</v>
      </c>
    </row>
    <row r="176" spans="2:16">
      <c r="B176" s="116"/>
      <c r="N176" s="81">
        <f t="shared" si="4"/>
        <v>0</v>
      </c>
      <c r="O176" s="81" t="e">
        <f>IF(D176="X",0,IF(E176="X",0,VLOOKUP(E176,'51'!$K$3:$L$16,2,FALSE)))</f>
        <v>#N/A</v>
      </c>
      <c r="P176" s="81" t="e">
        <f t="shared" si="5"/>
        <v>#N/A</v>
      </c>
    </row>
    <row r="177" spans="2:16">
      <c r="B177" s="116"/>
      <c r="N177" s="81">
        <f t="shared" si="4"/>
        <v>0</v>
      </c>
      <c r="O177" s="81" t="e">
        <f>IF(D177="X",0,IF(E177="X",0,VLOOKUP(E177,'51'!$K$3:$L$16,2,FALSE)))</f>
        <v>#N/A</v>
      </c>
      <c r="P177" s="81" t="e">
        <f t="shared" si="5"/>
        <v>#N/A</v>
      </c>
    </row>
    <row r="178" spans="2:16">
      <c r="B178" s="116"/>
      <c r="N178" s="81">
        <f t="shared" si="4"/>
        <v>0</v>
      </c>
      <c r="O178" s="81" t="e">
        <f>IF(D178="X",0,IF(E178="X",0,VLOOKUP(E178,'51'!$K$3:$L$16,2,FALSE)))</f>
        <v>#N/A</v>
      </c>
      <c r="P178" s="81" t="e">
        <f t="shared" si="5"/>
        <v>#N/A</v>
      </c>
    </row>
    <row r="179" spans="2:16">
      <c r="B179" s="116"/>
      <c r="N179" s="81">
        <f t="shared" si="4"/>
        <v>0</v>
      </c>
      <c r="O179" s="81" t="e">
        <f>IF(D179="X",0,IF(E179="X",0,VLOOKUP(E179,'51'!$K$3:$L$16,2,FALSE)))</f>
        <v>#N/A</v>
      </c>
      <c r="P179" s="81" t="e">
        <f t="shared" si="5"/>
        <v>#N/A</v>
      </c>
    </row>
    <row r="180" spans="2:16">
      <c r="B180" s="116"/>
      <c r="N180" s="81">
        <f t="shared" si="4"/>
        <v>0</v>
      </c>
      <c r="O180" s="81" t="e">
        <f>IF(D180="X",0,IF(E180="X",0,VLOOKUP(E180,'51'!$K$3:$L$16,2,FALSE)))</f>
        <v>#N/A</v>
      </c>
      <c r="P180" s="81" t="e">
        <f t="shared" si="5"/>
        <v>#N/A</v>
      </c>
    </row>
    <row r="181" spans="2:16">
      <c r="B181" s="116"/>
      <c r="N181" s="81">
        <f t="shared" si="4"/>
        <v>0</v>
      </c>
      <c r="O181" s="81" t="e">
        <f>IF(D181="X",0,IF(E181="X",0,VLOOKUP(E181,'51'!$K$3:$L$16,2,FALSE)))</f>
        <v>#N/A</v>
      </c>
      <c r="P181" s="81" t="e">
        <f t="shared" si="5"/>
        <v>#N/A</v>
      </c>
    </row>
    <row r="182" spans="2:16">
      <c r="B182" s="116"/>
      <c r="N182" s="81">
        <f t="shared" si="4"/>
        <v>0</v>
      </c>
      <c r="O182" s="81" t="e">
        <f>IF(D182="X",0,IF(E182="X",0,VLOOKUP(E182,'51'!$K$3:$L$16,2,FALSE)))</f>
        <v>#N/A</v>
      </c>
      <c r="P182" s="81" t="e">
        <f t="shared" si="5"/>
        <v>#N/A</v>
      </c>
    </row>
    <row r="183" spans="2:16">
      <c r="B183" s="116"/>
      <c r="N183" s="81">
        <f t="shared" si="4"/>
        <v>0</v>
      </c>
      <c r="O183" s="81" t="e">
        <f>IF(D183="X",0,IF(E183="X",0,VLOOKUP(E183,'51'!$K$3:$L$16,2,FALSE)))</f>
        <v>#N/A</v>
      </c>
      <c r="P183" s="81" t="e">
        <f t="shared" si="5"/>
        <v>#N/A</v>
      </c>
    </row>
    <row r="184" spans="2:16">
      <c r="B184" s="116"/>
      <c r="N184" s="81">
        <f t="shared" si="4"/>
        <v>0</v>
      </c>
      <c r="O184" s="81" t="e">
        <f>IF(D184="X",0,IF(E184="X",0,VLOOKUP(E184,'51'!$K$3:$L$16,2,FALSE)))</f>
        <v>#N/A</v>
      </c>
      <c r="P184" s="81" t="e">
        <f t="shared" si="5"/>
        <v>#N/A</v>
      </c>
    </row>
    <row r="185" spans="2:16">
      <c r="B185" s="116"/>
      <c r="N185" s="81">
        <f t="shared" si="4"/>
        <v>0</v>
      </c>
      <c r="O185" s="81" t="e">
        <f>IF(D185="X",0,IF(E185="X",0,VLOOKUP(E185,'51'!$K$3:$L$16,2,FALSE)))</f>
        <v>#N/A</v>
      </c>
      <c r="P185" s="81" t="e">
        <f t="shared" si="5"/>
        <v>#N/A</v>
      </c>
    </row>
    <row r="186" spans="2:16">
      <c r="B186" s="116"/>
      <c r="N186" s="81">
        <f t="shared" si="4"/>
        <v>0</v>
      </c>
      <c r="O186" s="81" t="e">
        <f>IF(D186="X",0,IF(E186="X",0,VLOOKUP(E186,'51'!$K$3:$L$16,2,FALSE)))</f>
        <v>#N/A</v>
      </c>
      <c r="P186" s="81" t="e">
        <f t="shared" si="5"/>
        <v>#N/A</v>
      </c>
    </row>
    <row r="187" spans="2:16">
      <c r="B187" s="116"/>
      <c r="N187" s="81">
        <f t="shared" si="4"/>
        <v>0</v>
      </c>
      <c r="O187" s="81" t="e">
        <f>IF(D187="X",0,IF(E187="X",0,VLOOKUP(E187,'51'!$K$3:$L$16,2,FALSE)))</f>
        <v>#N/A</v>
      </c>
      <c r="P187" s="81" t="e">
        <f t="shared" si="5"/>
        <v>#N/A</v>
      </c>
    </row>
    <row r="188" spans="2:16">
      <c r="B188" s="116"/>
      <c r="N188" s="81">
        <f t="shared" si="4"/>
        <v>0</v>
      </c>
      <c r="O188" s="81" t="e">
        <f>IF(D188="X",0,IF(E188="X",0,VLOOKUP(E188,'51'!$K$3:$L$16,2,FALSE)))</f>
        <v>#N/A</v>
      </c>
      <c r="P188" s="81" t="e">
        <f t="shared" si="5"/>
        <v>#N/A</v>
      </c>
    </row>
    <row r="189" spans="2:16">
      <c r="B189" s="116"/>
      <c r="N189" s="81">
        <f t="shared" si="4"/>
        <v>0</v>
      </c>
      <c r="O189" s="81" t="e">
        <f>IF(D189="X",0,IF(E189="X",0,VLOOKUP(E189,'51'!$K$3:$L$16,2,FALSE)))</f>
        <v>#N/A</v>
      </c>
      <c r="P189" s="81" t="e">
        <f t="shared" si="5"/>
        <v>#N/A</v>
      </c>
    </row>
    <row r="190" spans="2:16">
      <c r="B190" s="116"/>
      <c r="N190" s="81">
        <f t="shared" si="4"/>
        <v>0</v>
      </c>
      <c r="O190" s="81" t="e">
        <f>IF(D190="X",0,IF(E190="X",0,VLOOKUP(E190,'51'!$K$3:$L$16,2,FALSE)))</f>
        <v>#N/A</v>
      </c>
      <c r="P190" s="81" t="e">
        <f t="shared" si="5"/>
        <v>#N/A</v>
      </c>
    </row>
    <row r="191" spans="2:16">
      <c r="B191" s="116"/>
      <c r="N191" s="81">
        <f t="shared" si="4"/>
        <v>0</v>
      </c>
      <c r="O191" s="81" t="e">
        <f>IF(D191="X",0,IF(E191="X",0,VLOOKUP(E191,'51'!$K$3:$L$16,2,FALSE)))</f>
        <v>#N/A</v>
      </c>
      <c r="P191" s="81" t="e">
        <f t="shared" si="5"/>
        <v>#N/A</v>
      </c>
    </row>
    <row r="192" spans="2:16">
      <c r="B192" s="116"/>
      <c r="N192" s="81">
        <f t="shared" si="4"/>
        <v>0</v>
      </c>
      <c r="O192" s="81" t="e">
        <f>IF(D192="X",0,IF(E192="X",0,VLOOKUP(E192,'51'!$K$3:$L$16,2,FALSE)))</f>
        <v>#N/A</v>
      </c>
      <c r="P192" s="81" t="e">
        <f t="shared" si="5"/>
        <v>#N/A</v>
      </c>
    </row>
    <row r="193" spans="2:16">
      <c r="B193" s="116"/>
      <c r="N193" s="81">
        <f t="shared" si="4"/>
        <v>0</v>
      </c>
      <c r="O193" s="81" t="e">
        <f>IF(D193="X",0,IF(E193="X",0,VLOOKUP(E193,'51'!$K$3:$L$16,2,FALSE)))</f>
        <v>#N/A</v>
      </c>
      <c r="P193" s="81" t="e">
        <f t="shared" si="5"/>
        <v>#N/A</v>
      </c>
    </row>
    <row r="194" spans="2:16">
      <c r="B194" s="116"/>
      <c r="N194" s="81">
        <f t="shared" si="4"/>
        <v>0</v>
      </c>
      <c r="O194" s="81" t="e">
        <f>IF(D194="X",0,IF(E194="X",0,VLOOKUP(E194,'51'!$K$3:$L$16,2,FALSE)))</f>
        <v>#N/A</v>
      </c>
      <c r="P194" s="81" t="e">
        <f t="shared" si="5"/>
        <v>#N/A</v>
      </c>
    </row>
    <row r="195" spans="2:16">
      <c r="B195" s="116"/>
      <c r="N195" s="81">
        <f t="shared" si="4"/>
        <v>0</v>
      </c>
      <c r="O195" s="81" t="e">
        <f>IF(D195="X",0,IF(E195="X",0,VLOOKUP(E195,'51'!$K$3:$L$16,2,FALSE)))</f>
        <v>#N/A</v>
      </c>
      <c r="P195" s="81" t="e">
        <f t="shared" si="5"/>
        <v>#N/A</v>
      </c>
    </row>
    <row r="196" spans="2:16">
      <c r="B196" s="116"/>
      <c r="N196" s="81">
        <f t="shared" ref="N196:N259" si="6">SUM(F196:M196)</f>
        <v>0</v>
      </c>
      <c r="O196" s="81" t="e">
        <f>IF(D196="X",0,IF(E196="X",0,VLOOKUP(E196,'51'!$K$3:$L$16,2,FALSE)))</f>
        <v>#N/A</v>
      </c>
      <c r="P196" s="81" t="e">
        <f t="shared" ref="P196:P259" si="7">N196*O196</f>
        <v>#N/A</v>
      </c>
    </row>
    <row r="197" spans="2:16">
      <c r="B197" s="116"/>
      <c r="N197" s="81">
        <f t="shared" si="6"/>
        <v>0</v>
      </c>
      <c r="O197" s="81" t="e">
        <f>IF(D197="X",0,IF(E197="X",0,VLOOKUP(E197,'51'!$K$3:$L$16,2,FALSE)))</f>
        <v>#N/A</v>
      </c>
      <c r="P197" s="81" t="e">
        <f t="shared" si="7"/>
        <v>#N/A</v>
      </c>
    </row>
    <row r="198" spans="2:16">
      <c r="B198" s="116"/>
      <c r="N198" s="81">
        <f t="shared" si="6"/>
        <v>0</v>
      </c>
      <c r="O198" s="81" t="e">
        <f>IF(D198="X",0,IF(E198="X",0,VLOOKUP(E198,'51'!$K$3:$L$16,2,FALSE)))</f>
        <v>#N/A</v>
      </c>
      <c r="P198" s="81" t="e">
        <f t="shared" si="7"/>
        <v>#N/A</v>
      </c>
    </row>
    <row r="199" spans="2:16">
      <c r="B199" s="116"/>
      <c r="N199" s="81">
        <f t="shared" si="6"/>
        <v>0</v>
      </c>
      <c r="O199" s="81" t="e">
        <f>IF(D199="X",0,IF(E199="X",0,VLOOKUP(E199,'51'!$K$3:$L$16,2,FALSE)))</f>
        <v>#N/A</v>
      </c>
      <c r="P199" s="81" t="e">
        <f t="shared" si="7"/>
        <v>#N/A</v>
      </c>
    </row>
    <row r="200" spans="2:16">
      <c r="B200" s="116"/>
      <c r="N200" s="81">
        <f t="shared" si="6"/>
        <v>0</v>
      </c>
      <c r="O200" s="81" t="e">
        <f>IF(D200="X",0,IF(E200="X",0,VLOOKUP(E200,'51'!$K$3:$L$16,2,FALSE)))</f>
        <v>#N/A</v>
      </c>
      <c r="P200" s="81" t="e">
        <f t="shared" si="7"/>
        <v>#N/A</v>
      </c>
    </row>
    <row r="201" spans="2:16">
      <c r="B201" s="116"/>
      <c r="N201" s="81">
        <f t="shared" si="6"/>
        <v>0</v>
      </c>
      <c r="O201" s="81" t="e">
        <f>IF(D201="X",0,IF(E201="X",0,VLOOKUP(E201,'51'!$K$3:$L$16,2,FALSE)))</f>
        <v>#N/A</v>
      </c>
      <c r="P201" s="81" t="e">
        <f t="shared" si="7"/>
        <v>#N/A</v>
      </c>
    </row>
    <row r="202" spans="2:16">
      <c r="B202" s="116"/>
      <c r="N202" s="81">
        <f t="shared" si="6"/>
        <v>0</v>
      </c>
      <c r="O202" s="81" t="e">
        <f>IF(D202="X",0,IF(E202="X",0,VLOOKUP(E202,'51'!$K$3:$L$16,2,FALSE)))</f>
        <v>#N/A</v>
      </c>
      <c r="P202" s="81" t="e">
        <f t="shared" si="7"/>
        <v>#N/A</v>
      </c>
    </row>
    <row r="203" spans="2:16">
      <c r="B203" s="116"/>
      <c r="N203" s="81">
        <f t="shared" si="6"/>
        <v>0</v>
      </c>
      <c r="O203" s="81" t="e">
        <f>IF(D203="X",0,IF(E203="X",0,VLOOKUP(E203,'51'!$K$3:$L$16,2,FALSE)))</f>
        <v>#N/A</v>
      </c>
      <c r="P203" s="81" t="e">
        <f t="shared" si="7"/>
        <v>#N/A</v>
      </c>
    </row>
    <row r="204" spans="2:16">
      <c r="B204" s="116"/>
      <c r="N204" s="81">
        <f t="shared" si="6"/>
        <v>0</v>
      </c>
      <c r="O204" s="81" t="e">
        <f>IF(D204="X",0,IF(E204="X",0,VLOOKUP(E204,'51'!$K$3:$L$16,2,FALSE)))</f>
        <v>#N/A</v>
      </c>
      <c r="P204" s="81" t="e">
        <f t="shared" si="7"/>
        <v>#N/A</v>
      </c>
    </row>
    <row r="205" spans="2:16">
      <c r="B205" s="116"/>
      <c r="N205" s="81">
        <f t="shared" si="6"/>
        <v>0</v>
      </c>
      <c r="O205" s="81" t="e">
        <f>IF(D205="X",0,IF(E205="X",0,VLOOKUP(E205,'51'!$K$3:$L$16,2,FALSE)))</f>
        <v>#N/A</v>
      </c>
      <c r="P205" s="81" t="e">
        <f t="shared" si="7"/>
        <v>#N/A</v>
      </c>
    </row>
    <row r="206" spans="2:16">
      <c r="B206" s="116"/>
      <c r="N206" s="81">
        <f t="shared" si="6"/>
        <v>0</v>
      </c>
      <c r="O206" s="81" t="e">
        <f>IF(D206="X",0,IF(E206="X",0,VLOOKUP(E206,'51'!$K$3:$L$16,2,FALSE)))</f>
        <v>#N/A</v>
      </c>
      <c r="P206" s="81" t="e">
        <f t="shared" si="7"/>
        <v>#N/A</v>
      </c>
    </row>
    <row r="207" spans="2:16">
      <c r="B207" s="116"/>
      <c r="N207" s="81">
        <f t="shared" si="6"/>
        <v>0</v>
      </c>
      <c r="O207" s="81" t="e">
        <f>IF(D207="X",0,IF(E207="X",0,VLOOKUP(E207,'51'!$K$3:$L$16,2,FALSE)))</f>
        <v>#N/A</v>
      </c>
      <c r="P207" s="81" t="e">
        <f t="shared" si="7"/>
        <v>#N/A</v>
      </c>
    </row>
    <row r="208" spans="2:16">
      <c r="B208" s="116"/>
      <c r="N208" s="81">
        <f t="shared" si="6"/>
        <v>0</v>
      </c>
      <c r="O208" s="81" t="e">
        <f>IF(D208="X",0,IF(E208="X",0,VLOOKUP(E208,'51'!$K$3:$L$16,2,FALSE)))</f>
        <v>#N/A</v>
      </c>
      <c r="P208" s="81" t="e">
        <f t="shared" si="7"/>
        <v>#N/A</v>
      </c>
    </row>
    <row r="209" spans="2:16">
      <c r="B209" s="116"/>
      <c r="N209" s="81">
        <f t="shared" si="6"/>
        <v>0</v>
      </c>
      <c r="O209" s="81" t="e">
        <f>IF(D209="X",0,IF(E209="X",0,VLOOKUP(E209,'51'!$K$3:$L$16,2,FALSE)))</f>
        <v>#N/A</v>
      </c>
      <c r="P209" s="81" t="e">
        <f t="shared" si="7"/>
        <v>#N/A</v>
      </c>
    </row>
    <row r="210" spans="2:16">
      <c r="B210" s="116"/>
      <c r="N210" s="81">
        <f t="shared" si="6"/>
        <v>0</v>
      </c>
      <c r="O210" s="81" t="e">
        <f>IF(D210="X",0,IF(E210="X",0,VLOOKUP(E210,'51'!$K$3:$L$16,2,FALSE)))</f>
        <v>#N/A</v>
      </c>
      <c r="P210" s="81" t="e">
        <f t="shared" si="7"/>
        <v>#N/A</v>
      </c>
    </row>
    <row r="211" spans="2:16">
      <c r="B211" s="116"/>
      <c r="N211" s="81">
        <f t="shared" si="6"/>
        <v>0</v>
      </c>
      <c r="O211" s="81" t="e">
        <f>IF(D211="X",0,IF(E211="X",0,VLOOKUP(E211,'51'!$K$3:$L$16,2,FALSE)))</f>
        <v>#N/A</v>
      </c>
      <c r="P211" s="81" t="e">
        <f t="shared" si="7"/>
        <v>#N/A</v>
      </c>
    </row>
    <row r="212" spans="2:16">
      <c r="B212" s="116"/>
      <c r="N212" s="81">
        <f t="shared" si="6"/>
        <v>0</v>
      </c>
      <c r="O212" s="81" t="e">
        <f>IF(D212="X",0,IF(E212="X",0,VLOOKUP(E212,'51'!$K$3:$L$16,2,FALSE)))</f>
        <v>#N/A</v>
      </c>
      <c r="P212" s="81" t="e">
        <f t="shared" si="7"/>
        <v>#N/A</v>
      </c>
    </row>
    <row r="213" spans="2:16">
      <c r="B213" s="116"/>
      <c r="N213" s="81">
        <f t="shared" si="6"/>
        <v>0</v>
      </c>
      <c r="O213" s="81" t="e">
        <f>IF(D213="X",0,IF(E213="X",0,VLOOKUP(E213,'51'!$K$3:$L$16,2,FALSE)))</f>
        <v>#N/A</v>
      </c>
      <c r="P213" s="81" t="e">
        <f t="shared" si="7"/>
        <v>#N/A</v>
      </c>
    </row>
    <row r="214" spans="2:16">
      <c r="B214" s="116"/>
      <c r="N214" s="81">
        <f t="shared" si="6"/>
        <v>0</v>
      </c>
      <c r="O214" s="81" t="e">
        <f>IF(D214="X",0,IF(E214="X",0,VLOOKUP(E214,'51'!$K$3:$L$16,2,FALSE)))</f>
        <v>#N/A</v>
      </c>
      <c r="P214" s="81" t="e">
        <f t="shared" si="7"/>
        <v>#N/A</v>
      </c>
    </row>
    <row r="215" spans="2:16">
      <c r="B215" s="116"/>
      <c r="N215" s="81">
        <f t="shared" si="6"/>
        <v>0</v>
      </c>
      <c r="O215" s="81" t="e">
        <f>IF(D215="X",0,IF(E215="X",0,VLOOKUP(E215,'51'!$K$3:$L$16,2,FALSE)))</f>
        <v>#N/A</v>
      </c>
      <c r="P215" s="81" t="e">
        <f t="shared" si="7"/>
        <v>#N/A</v>
      </c>
    </row>
    <row r="216" spans="2:16">
      <c r="B216" s="116"/>
      <c r="N216" s="81">
        <f t="shared" si="6"/>
        <v>0</v>
      </c>
      <c r="O216" s="81" t="e">
        <f>IF(D216="X",0,IF(E216="X",0,VLOOKUP(E216,'51'!$K$3:$L$16,2,FALSE)))</f>
        <v>#N/A</v>
      </c>
      <c r="P216" s="81" t="e">
        <f t="shared" si="7"/>
        <v>#N/A</v>
      </c>
    </row>
    <row r="217" spans="2:16">
      <c r="B217" s="116"/>
      <c r="N217" s="81">
        <f t="shared" si="6"/>
        <v>0</v>
      </c>
      <c r="O217" s="81" t="e">
        <f>IF(D217="X",0,IF(E217="X",0,VLOOKUP(E217,'51'!$K$3:$L$16,2,FALSE)))</f>
        <v>#N/A</v>
      </c>
      <c r="P217" s="81" t="e">
        <f t="shared" si="7"/>
        <v>#N/A</v>
      </c>
    </row>
    <row r="218" spans="2:16">
      <c r="B218" s="116"/>
      <c r="N218" s="81">
        <f t="shared" si="6"/>
        <v>0</v>
      </c>
      <c r="O218" s="81" t="e">
        <f>IF(D218="X",0,IF(E218="X",0,VLOOKUP(E218,'51'!$K$3:$L$16,2,FALSE)))</f>
        <v>#N/A</v>
      </c>
      <c r="P218" s="81" t="e">
        <f t="shared" si="7"/>
        <v>#N/A</v>
      </c>
    </row>
    <row r="219" spans="2:16">
      <c r="B219" s="116"/>
      <c r="N219" s="81">
        <f t="shared" si="6"/>
        <v>0</v>
      </c>
      <c r="O219" s="81" t="e">
        <f>IF(D219="X",0,IF(E219="X",0,VLOOKUP(E219,'51'!$K$3:$L$16,2,FALSE)))</f>
        <v>#N/A</v>
      </c>
      <c r="P219" s="81" t="e">
        <f t="shared" si="7"/>
        <v>#N/A</v>
      </c>
    </row>
    <row r="220" spans="2:16">
      <c r="B220" s="116"/>
      <c r="N220" s="81">
        <f t="shared" si="6"/>
        <v>0</v>
      </c>
      <c r="O220" s="81" t="e">
        <f>IF(D220="X",0,IF(E220="X",0,VLOOKUP(E220,'51'!$K$3:$L$16,2,FALSE)))</f>
        <v>#N/A</v>
      </c>
      <c r="P220" s="81" t="e">
        <f t="shared" si="7"/>
        <v>#N/A</v>
      </c>
    </row>
    <row r="221" spans="2:16">
      <c r="B221" s="116"/>
      <c r="N221" s="81">
        <f t="shared" si="6"/>
        <v>0</v>
      </c>
      <c r="O221" s="81" t="e">
        <f>IF(D221="X",0,IF(E221="X",0,VLOOKUP(E221,'51'!$K$3:$L$16,2,FALSE)))</f>
        <v>#N/A</v>
      </c>
      <c r="P221" s="81" t="e">
        <f t="shared" si="7"/>
        <v>#N/A</v>
      </c>
    </row>
    <row r="222" spans="2:16">
      <c r="B222" s="116"/>
      <c r="N222" s="81">
        <f t="shared" si="6"/>
        <v>0</v>
      </c>
      <c r="O222" s="81" t="e">
        <f>IF(D222="X",0,IF(E222="X",0,VLOOKUP(E222,'51'!$K$3:$L$16,2,FALSE)))</f>
        <v>#N/A</v>
      </c>
      <c r="P222" s="81" t="e">
        <f t="shared" si="7"/>
        <v>#N/A</v>
      </c>
    </row>
    <row r="223" spans="2:16">
      <c r="B223" s="116"/>
      <c r="N223" s="81">
        <f t="shared" si="6"/>
        <v>0</v>
      </c>
      <c r="O223" s="81" t="e">
        <f>IF(D223="X",0,IF(E223="X",0,VLOOKUP(E223,'51'!$K$3:$L$16,2,FALSE)))</f>
        <v>#N/A</v>
      </c>
      <c r="P223" s="81" t="e">
        <f t="shared" si="7"/>
        <v>#N/A</v>
      </c>
    </row>
    <row r="224" spans="2:16">
      <c r="B224" s="116"/>
      <c r="N224" s="81">
        <f t="shared" si="6"/>
        <v>0</v>
      </c>
      <c r="O224" s="81" t="e">
        <f>IF(D224="X",0,IF(E224="X",0,VLOOKUP(E224,'51'!$K$3:$L$16,2,FALSE)))</f>
        <v>#N/A</v>
      </c>
      <c r="P224" s="81" t="e">
        <f t="shared" si="7"/>
        <v>#N/A</v>
      </c>
    </row>
    <row r="225" spans="2:16">
      <c r="B225" s="116"/>
      <c r="N225" s="81">
        <f t="shared" si="6"/>
        <v>0</v>
      </c>
      <c r="O225" s="81" t="e">
        <f>IF(D225="X",0,IF(E225="X",0,VLOOKUP(E225,'51'!$K$3:$L$16,2,FALSE)))</f>
        <v>#N/A</v>
      </c>
      <c r="P225" s="81" t="e">
        <f t="shared" si="7"/>
        <v>#N/A</v>
      </c>
    </row>
    <row r="226" spans="2:16">
      <c r="B226" s="116"/>
      <c r="N226" s="81">
        <f t="shared" si="6"/>
        <v>0</v>
      </c>
      <c r="O226" s="81" t="e">
        <f>IF(D226="X",0,IF(E226="X",0,VLOOKUP(E226,'51'!$K$3:$L$16,2,FALSE)))</f>
        <v>#N/A</v>
      </c>
      <c r="P226" s="81" t="e">
        <f t="shared" si="7"/>
        <v>#N/A</v>
      </c>
    </row>
    <row r="227" spans="2:16">
      <c r="B227" s="116"/>
      <c r="N227" s="81">
        <f t="shared" si="6"/>
        <v>0</v>
      </c>
      <c r="O227" s="81" t="e">
        <f>IF(D227="X",0,IF(E227="X",0,VLOOKUP(E227,'51'!$K$3:$L$16,2,FALSE)))</f>
        <v>#N/A</v>
      </c>
      <c r="P227" s="81" t="e">
        <f t="shared" si="7"/>
        <v>#N/A</v>
      </c>
    </row>
    <row r="228" spans="2:16">
      <c r="B228" s="116"/>
      <c r="N228" s="81">
        <f t="shared" si="6"/>
        <v>0</v>
      </c>
      <c r="O228" s="81" t="e">
        <f>IF(D228="X",0,IF(E228="X",0,VLOOKUP(E228,'51'!$K$3:$L$16,2,FALSE)))</f>
        <v>#N/A</v>
      </c>
      <c r="P228" s="81" t="e">
        <f t="shared" si="7"/>
        <v>#N/A</v>
      </c>
    </row>
    <row r="229" spans="2:16">
      <c r="B229" s="116"/>
      <c r="N229" s="81">
        <f t="shared" si="6"/>
        <v>0</v>
      </c>
      <c r="O229" s="81" t="e">
        <f>IF(D229="X",0,IF(E229="X",0,VLOOKUP(E229,'51'!$K$3:$L$16,2,FALSE)))</f>
        <v>#N/A</v>
      </c>
      <c r="P229" s="81" t="e">
        <f t="shared" si="7"/>
        <v>#N/A</v>
      </c>
    </row>
    <row r="230" spans="2:16">
      <c r="B230" s="116"/>
      <c r="N230" s="81">
        <f t="shared" si="6"/>
        <v>0</v>
      </c>
      <c r="O230" s="81" t="e">
        <f>IF(D230="X",0,IF(E230="X",0,VLOOKUP(E230,'51'!$K$3:$L$16,2,FALSE)))</f>
        <v>#N/A</v>
      </c>
      <c r="P230" s="81" t="e">
        <f t="shared" si="7"/>
        <v>#N/A</v>
      </c>
    </row>
    <row r="231" spans="2:16">
      <c r="B231" s="116"/>
      <c r="N231" s="81">
        <f t="shared" si="6"/>
        <v>0</v>
      </c>
      <c r="O231" s="81" t="e">
        <f>IF(D231="X",0,IF(E231="X",0,VLOOKUP(E231,'51'!$K$3:$L$16,2,FALSE)))</f>
        <v>#N/A</v>
      </c>
      <c r="P231" s="81" t="e">
        <f t="shared" si="7"/>
        <v>#N/A</v>
      </c>
    </row>
    <row r="232" spans="2:16">
      <c r="B232" s="116"/>
      <c r="N232" s="81">
        <f t="shared" si="6"/>
        <v>0</v>
      </c>
      <c r="O232" s="81" t="e">
        <f>IF(D232="X",0,IF(E232="X",0,VLOOKUP(E232,'51'!$K$3:$L$16,2,FALSE)))</f>
        <v>#N/A</v>
      </c>
      <c r="P232" s="81" t="e">
        <f t="shared" si="7"/>
        <v>#N/A</v>
      </c>
    </row>
    <row r="233" spans="2:16">
      <c r="B233" s="116"/>
      <c r="N233" s="81">
        <f t="shared" si="6"/>
        <v>0</v>
      </c>
      <c r="O233" s="81" t="e">
        <f>IF(D233="X",0,IF(E233="X",0,VLOOKUP(E233,'51'!$K$3:$L$16,2,FALSE)))</f>
        <v>#N/A</v>
      </c>
      <c r="P233" s="81" t="e">
        <f t="shared" si="7"/>
        <v>#N/A</v>
      </c>
    </row>
    <row r="234" spans="2:16">
      <c r="B234" s="116"/>
      <c r="N234" s="81">
        <f t="shared" si="6"/>
        <v>0</v>
      </c>
      <c r="O234" s="81" t="e">
        <f>IF(D234="X",0,IF(E234="X",0,VLOOKUP(E234,'51'!$K$3:$L$16,2,FALSE)))</f>
        <v>#N/A</v>
      </c>
      <c r="P234" s="81" t="e">
        <f t="shared" si="7"/>
        <v>#N/A</v>
      </c>
    </row>
    <row r="235" spans="2:16">
      <c r="B235" s="116"/>
      <c r="N235" s="81">
        <f t="shared" si="6"/>
        <v>0</v>
      </c>
      <c r="O235" s="81" t="e">
        <f>IF(D235="X",0,IF(E235="X",0,VLOOKUP(E235,'51'!$K$3:$L$16,2,FALSE)))</f>
        <v>#N/A</v>
      </c>
      <c r="P235" s="81" t="e">
        <f t="shared" si="7"/>
        <v>#N/A</v>
      </c>
    </row>
    <row r="236" spans="2:16">
      <c r="B236" s="116"/>
      <c r="N236" s="81">
        <f t="shared" si="6"/>
        <v>0</v>
      </c>
      <c r="O236" s="81" t="e">
        <f>IF(D236="X",0,IF(E236="X",0,VLOOKUP(E236,'51'!$K$3:$L$16,2,FALSE)))</f>
        <v>#N/A</v>
      </c>
      <c r="P236" s="81" t="e">
        <f t="shared" si="7"/>
        <v>#N/A</v>
      </c>
    </row>
    <row r="237" spans="2:16">
      <c r="B237" s="116"/>
      <c r="N237" s="81">
        <f t="shared" si="6"/>
        <v>0</v>
      </c>
      <c r="O237" s="81" t="e">
        <f>IF(D237="X",0,IF(E237="X",0,VLOOKUP(E237,'51'!$K$3:$L$16,2,FALSE)))</f>
        <v>#N/A</v>
      </c>
      <c r="P237" s="81" t="e">
        <f t="shared" si="7"/>
        <v>#N/A</v>
      </c>
    </row>
    <row r="238" spans="2:16">
      <c r="B238" s="116"/>
      <c r="N238" s="81">
        <f t="shared" si="6"/>
        <v>0</v>
      </c>
      <c r="O238" s="81" t="e">
        <f>IF(D238="X",0,IF(E238="X",0,VLOOKUP(E238,'51'!$K$3:$L$16,2,FALSE)))</f>
        <v>#N/A</v>
      </c>
      <c r="P238" s="81" t="e">
        <f t="shared" si="7"/>
        <v>#N/A</v>
      </c>
    </row>
    <row r="239" spans="2:16">
      <c r="B239" s="116"/>
      <c r="N239" s="81">
        <f t="shared" si="6"/>
        <v>0</v>
      </c>
      <c r="O239" s="81" t="e">
        <f>IF(D239="X",0,IF(E239="X",0,VLOOKUP(E239,'51'!$K$3:$L$16,2,FALSE)))</f>
        <v>#N/A</v>
      </c>
      <c r="P239" s="81" t="e">
        <f t="shared" si="7"/>
        <v>#N/A</v>
      </c>
    </row>
    <row r="240" spans="2:16">
      <c r="B240" s="116"/>
      <c r="N240" s="81">
        <f t="shared" si="6"/>
        <v>0</v>
      </c>
      <c r="O240" s="81" t="e">
        <f>IF(D240="X",0,IF(E240="X",0,VLOOKUP(E240,'51'!$K$3:$L$16,2,FALSE)))</f>
        <v>#N/A</v>
      </c>
      <c r="P240" s="81" t="e">
        <f t="shared" si="7"/>
        <v>#N/A</v>
      </c>
    </row>
    <row r="241" spans="2:16">
      <c r="B241" s="116"/>
      <c r="N241" s="81">
        <f t="shared" si="6"/>
        <v>0</v>
      </c>
      <c r="O241" s="81" t="e">
        <f>IF(D241="X",0,IF(E241="X",0,VLOOKUP(E241,'51'!$K$3:$L$16,2,FALSE)))</f>
        <v>#N/A</v>
      </c>
      <c r="P241" s="81" t="e">
        <f t="shared" si="7"/>
        <v>#N/A</v>
      </c>
    </row>
    <row r="242" spans="2:16">
      <c r="B242" s="116"/>
      <c r="N242" s="81">
        <f t="shared" si="6"/>
        <v>0</v>
      </c>
      <c r="O242" s="81" t="e">
        <f>IF(D242="X",0,IF(E242="X",0,VLOOKUP(E242,'51'!$K$3:$L$16,2,FALSE)))</f>
        <v>#N/A</v>
      </c>
      <c r="P242" s="81" t="e">
        <f t="shared" si="7"/>
        <v>#N/A</v>
      </c>
    </row>
    <row r="243" spans="2:16">
      <c r="B243" s="116"/>
      <c r="N243" s="81">
        <f t="shared" si="6"/>
        <v>0</v>
      </c>
      <c r="O243" s="81" t="e">
        <f>IF(D243="X",0,IF(E243="X",0,VLOOKUP(E243,'51'!$K$3:$L$16,2,FALSE)))</f>
        <v>#N/A</v>
      </c>
      <c r="P243" s="81" t="e">
        <f t="shared" si="7"/>
        <v>#N/A</v>
      </c>
    </row>
    <row r="244" spans="2:16">
      <c r="B244" s="116"/>
      <c r="N244" s="81">
        <f t="shared" si="6"/>
        <v>0</v>
      </c>
      <c r="O244" s="81" t="e">
        <f>IF(D244="X",0,IF(E244="X",0,VLOOKUP(E244,'51'!$K$3:$L$16,2,FALSE)))</f>
        <v>#N/A</v>
      </c>
      <c r="P244" s="81" t="e">
        <f t="shared" si="7"/>
        <v>#N/A</v>
      </c>
    </row>
    <row r="245" spans="2:16">
      <c r="B245" s="116"/>
      <c r="N245" s="81">
        <f t="shared" si="6"/>
        <v>0</v>
      </c>
      <c r="O245" s="81" t="e">
        <f>IF(D245="X",0,IF(E245="X",0,VLOOKUP(E245,'51'!$K$3:$L$16,2,FALSE)))</f>
        <v>#N/A</v>
      </c>
      <c r="P245" s="81" t="e">
        <f t="shared" si="7"/>
        <v>#N/A</v>
      </c>
    </row>
    <row r="246" spans="2:16">
      <c r="B246" s="116"/>
      <c r="N246" s="81">
        <f t="shared" si="6"/>
        <v>0</v>
      </c>
      <c r="O246" s="81" t="e">
        <f>IF(D246="X",0,IF(E246="X",0,VLOOKUP(E246,'51'!$K$3:$L$16,2,FALSE)))</f>
        <v>#N/A</v>
      </c>
      <c r="P246" s="81" t="e">
        <f t="shared" si="7"/>
        <v>#N/A</v>
      </c>
    </row>
    <row r="247" spans="2:16">
      <c r="B247" s="116"/>
      <c r="N247" s="81">
        <f t="shared" si="6"/>
        <v>0</v>
      </c>
      <c r="O247" s="81" t="e">
        <f>IF(D247="X",0,IF(E247="X",0,VLOOKUP(E247,'51'!$K$3:$L$16,2,FALSE)))</f>
        <v>#N/A</v>
      </c>
      <c r="P247" s="81" t="e">
        <f t="shared" si="7"/>
        <v>#N/A</v>
      </c>
    </row>
    <row r="248" spans="2:16">
      <c r="B248" s="116"/>
      <c r="N248" s="81">
        <f t="shared" si="6"/>
        <v>0</v>
      </c>
      <c r="O248" s="81" t="e">
        <f>IF(D248="X",0,IF(E248="X",0,VLOOKUP(E248,'51'!$K$3:$L$16,2,FALSE)))</f>
        <v>#N/A</v>
      </c>
      <c r="P248" s="81" t="e">
        <f t="shared" si="7"/>
        <v>#N/A</v>
      </c>
    </row>
    <row r="249" spans="2:16">
      <c r="B249" s="116"/>
      <c r="N249" s="81">
        <f t="shared" si="6"/>
        <v>0</v>
      </c>
      <c r="O249" s="81" t="e">
        <f>IF(D249="X",0,IF(E249="X",0,VLOOKUP(E249,'51'!$K$3:$L$16,2,FALSE)))</f>
        <v>#N/A</v>
      </c>
      <c r="P249" s="81" t="e">
        <f t="shared" si="7"/>
        <v>#N/A</v>
      </c>
    </row>
    <row r="250" spans="2:16">
      <c r="B250" s="116"/>
      <c r="N250" s="81">
        <f t="shared" si="6"/>
        <v>0</v>
      </c>
      <c r="O250" s="81" t="e">
        <f>IF(D250="X",0,IF(E250="X",0,VLOOKUP(E250,'51'!$K$3:$L$16,2,FALSE)))</f>
        <v>#N/A</v>
      </c>
      <c r="P250" s="81" t="e">
        <f t="shared" si="7"/>
        <v>#N/A</v>
      </c>
    </row>
    <row r="251" spans="2:16">
      <c r="B251" s="116"/>
      <c r="N251" s="81">
        <f t="shared" si="6"/>
        <v>0</v>
      </c>
      <c r="O251" s="81" t="e">
        <f>IF(D251="X",0,IF(E251="X",0,VLOOKUP(E251,'51'!$K$3:$L$16,2,FALSE)))</f>
        <v>#N/A</v>
      </c>
      <c r="P251" s="81" t="e">
        <f t="shared" si="7"/>
        <v>#N/A</v>
      </c>
    </row>
    <row r="252" spans="2:16">
      <c r="B252" s="116"/>
      <c r="N252" s="81">
        <f t="shared" si="6"/>
        <v>0</v>
      </c>
      <c r="O252" s="81" t="e">
        <f>IF(D252="X",0,IF(E252="X",0,VLOOKUP(E252,'51'!$K$3:$L$16,2,FALSE)))</f>
        <v>#N/A</v>
      </c>
      <c r="P252" s="81" t="e">
        <f t="shared" si="7"/>
        <v>#N/A</v>
      </c>
    </row>
    <row r="253" spans="2:16">
      <c r="B253" s="116"/>
      <c r="N253" s="81">
        <f t="shared" si="6"/>
        <v>0</v>
      </c>
      <c r="O253" s="81" t="e">
        <f>IF(D253="X",0,IF(E253="X",0,VLOOKUP(E253,'51'!$K$3:$L$16,2,FALSE)))</f>
        <v>#N/A</v>
      </c>
      <c r="P253" s="81" t="e">
        <f t="shared" si="7"/>
        <v>#N/A</v>
      </c>
    </row>
    <row r="254" spans="2:16">
      <c r="B254" s="116"/>
      <c r="N254" s="81">
        <f t="shared" si="6"/>
        <v>0</v>
      </c>
      <c r="O254" s="81" t="e">
        <f>IF(D254="X",0,IF(E254="X",0,VLOOKUP(E254,'51'!$K$3:$L$16,2,FALSE)))</f>
        <v>#N/A</v>
      </c>
      <c r="P254" s="81" t="e">
        <f t="shared" si="7"/>
        <v>#N/A</v>
      </c>
    </row>
    <row r="255" spans="2:16">
      <c r="B255" s="116"/>
      <c r="N255" s="81">
        <f t="shared" si="6"/>
        <v>0</v>
      </c>
      <c r="O255" s="81" t="e">
        <f>IF(D255="X",0,IF(E255="X",0,VLOOKUP(E255,'51'!$K$3:$L$16,2,FALSE)))</f>
        <v>#N/A</v>
      </c>
      <c r="P255" s="81" t="e">
        <f t="shared" si="7"/>
        <v>#N/A</v>
      </c>
    </row>
    <row r="256" spans="2:16">
      <c r="B256" s="116"/>
      <c r="N256" s="81">
        <f t="shared" si="6"/>
        <v>0</v>
      </c>
      <c r="O256" s="81" t="e">
        <f>IF(D256="X",0,IF(E256="X",0,VLOOKUP(E256,'51'!$K$3:$L$16,2,FALSE)))</f>
        <v>#N/A</v>
      </c>
      <c r="P256" s="81" t="e">
        <f t="shared" si="7"/>
        <v>#N/A</v>
      </c>
    </row>
    <row r="257" spans="2:16">
      <c r="B257" s="116"/>
      <c r="N257" s="81">
        <f t="shared" si="6"/>
        <v>0</v>
      </c>
      <c r="O257" s="81" t="e">
        <f>IF(D257="X",0,IF(E257="X",0,VLOOKUP(E257,'51'!$K$3:$L$16,2,FALSE)))</f>
        <v>#N/A</v>
      </c>
      <c r="P257" s="81" t="e">
        <f t="shared" si="7"/>
        <v>#N/A</v>
      </c>
    </row>
    <row r="258" spans="2:16">
      <c r="B258" s="116"/>
      <c r="N258" s="81">
        <f t="shared" si="6"/>
        <v>0</v>
      </c>
      <c r="O258" s="81" t="e">
        <f>IF(D258="X",0,IF(E258="X",0,VLOOKUP(E258,'51'!$K$3:$L$16,2,FALSE)))</f>
        <v>#N/A</v>
      </c>
      <c r="P258" s="81" t="e">
        <f t="shared" si="7"/>
        <v>#N/A</v>
      </c>
    </row>
    <row r="259" spans="2:16">
      <c r="B259" s="116"/>
      <c r="N259" s="81">
        <f t="shared" si="6"/>
        <v>0</v>
      </c>
      <c r="O259" s="81" t="e">
        <f>IF(D259="X",0,IF(E259="X",0,VLOOKUP(E259,'51'!$K$3:$L$16,2,FALSE)))</f>
        <v>#N/A</v>
      </c>
      <c r="P259" s="81" t="e">
        <f t="shared" si="7"/>
        <v>#N/A</v>
      </c>
    </row>
    <row r="260" spans="2:16">
      <c r="B260" s="116"/>
      <c r="N260" s="81">
        <f t="shared" ref="N260:N323" si="8">SUM(F260:M260)</f>
        <v>0</v>
      </c>
      <c r="O260" s="81" t="e">
        <f>IF(D260="X",0,IF(E260="X",0,VLOOKUP(E260,'51'!$K$3:$L$16,2,FALSE)))</f>
        <v>#N/A</v>
      </c>
      <c r="P260" s="81" t="e">
        <f t="shared" ref="P260:P323" si="9">N260*O260</f>
        <v>#N/A</v>
      </c>
    </row>
    <row r="261" spans="2:16">
      <c r="B261" s="116"/>
      <c r="N261" s="81">
        <f t="shared" si="8"/>
        <v>0</v>
      </c>
      <c r="O261" s="81" t="e">
        <f>IF(D261="X",0,IF(E261="X",0,VLOOKUP(E261,'51'!$K$3:$L$16,2,FALSE)))</f>
        <v>#N/A</v>
      </c>
      <c r="P261" s="81" t="e">
        <f t="shared" si="9"/>
        <v>#N/A</v>
      </c>
    </row>
    <row r="262" spans="2:16">
      <c r="B262" s="116"/>
      <c r="N262" s="81">
        <f t="shared" si="8"/>
        <v>0</v>
      </c>
      <c r="O262" s="81" t="e">
        <f>IF(D262="X",0,IF(E262="X",0,VLOOKUP(E262,'51'!$K$3:$L$16,2,FALSE)))</f>
        <v>#N/A</v>
      </c>
      <c r="P262" s="81" t="e">
        <f t="shared" si="9"/>
        <v>#N/A</v>
      </c>
    </row>
    <row r="263" spans="2:16">
      <c r="B263" s="116"/>
      <c r="N263" s="81">
        <f t="shared" si="8"/>
        <v>0</v>
      </c>
      <c r="O263" s="81" t="e">
        <f>IF(D263="X",0,IF(E263="X",0,VLOOKUP(E263,'51'!$K$3:$L$16,2,FALSE)))</f>
        <v>#N/A</v>
      </c>
      <c r="P263" s="81" t="e">
        <f t="shared" si="9"/>
        <v>#N/A</v>
      </c>
    </row>
    <row r="264" spans="2:16">
      <c r="B264" s="116"/>
      <c r="N264" s="81">
        <f t="shared" si="8"/>
        <v>0</v>
      </c>
      <c r="O264" s="81" t="e">
        <f>IF(D264="X",0,IF(E264="X",0,VLOOKUP(E264,'51'!$K$3:$L$16,2,FALSE)))</f>
        <v>#N/A</v>
      </c>
      <c r="P264" s="81" t="e">
        <f t="shared" si="9"/>
        <v>#N/A</v>
      </c>
    </row>
    <row r="265" spans="2:16">
      <c r="B265" s="116"/>
      <c r="N265" s="81">
        <f t="shared" si="8"/>
        <v>0</v>
      </c>
      <c r="O265" s="81" t="e">
        <f>IF(D265="X",0,IF(E265="X",0,VLOOKUP(E265,'51'!$K$3:$L$16,2,FALSE)))</f>
        <v>#N/A</v>
      </c>
      <c r="P265" s="81" t="e">
        <f t="shared" si="9"/>
        <v>#N/A</v>
      </c>
    </row>
    <row r="266" spans="2:16">
      <c r="B266" s="116"/>
      <c r="N266" s="81">
        <f t="shared" si="8"/>
        <v>0</v>
      </c>
      <c r="O266" s="81" t="e">
        <f>IF(D266="X",0,IF(E266="X",0,VLOOKUP(E266,'51'!$K$3:$L$16,2,FALSE)))</f>
        <v>#N/A</v>
      </c>
      <c r="P266" s="81" t="e">
        <f t="shared" si="9"/>
        <v>#N/A</v>
      </c>
    </row>
    <row r="267" spans="2:16">
      <c r="B267" s="116"/>
      <c r="N267" s="81">
        <f t="shared" si="8"/>
        <v>0</v>
      </c>
      <c r="O267" s="81" t="e">
        <f>IF(D267="X",0,IF(E267="X",0,VLOOKUP(E267,'51'!$K$3:$L$16,2,FALSE)))</f>
        <v>#N/A</v>
      </c>
      <c r="P267" s="81" t="e">
        <f t="shared" si="9"/>
        <v>#N/A</v>
      </c>
    </row>
    <row r="268" spans="2:16">
      <c r="B268" s="116"/>
      <c r="N268" s="81">
        <f t="shared" si="8"/>
        <v>0</v>
      </c>
      <c r="O268" s="81" t="e">
        <f>IF(D268="X",0,IF(E268="X",0,VLOOKUP(E268,'51'!$K$3:$L$16,2,FALSE)))</f>
        <v>#N/A</v>
      </c>
      <c r="P268" s="81" t="e">
        <f t="shared" si="9"/>
        <v>#N/A</v>
      </c>
    </row>
    <row r="269" spans="2:16">
      <c r="B269" s="116"/>
      <c r="N269" s="81">
        <f t="shared" si="8"/>
        <v>0</v>
      </c>
      <c r="O269" s="81" t="e">
        <f>IF(D269="X",0,IF(E269="X",0,VLOOKUP(E269,'51'!$K$3:$L$16,2,FALSE)))</f>
        <v>#N/A</v>
      </c>
      <c r="P269" s="81" t="e">
        <f t="shared" si="9"/>
        <v>#N/A</v>
      </c>
    </row>
    <row r="270" spans="2:16">
      <c r="B270" s="116"/>
      <c r="N270" s="81">
        <f t="shared" si="8"/>
        <v>0</v>
      </c>
      <c r="O270" s="81" t="e">
        <f>IF(D270="X",0,IF(E270="X",0,VLOOKUP(E270,'51'!$K$3:$L$16,2,FALSE)))</f>
        <v>#N/A</v>
      </c>
      <c r="P270" s="81" t="e">
        <f t="shared" si="9"/>
        <v>#N/A</v>
      </c>
    </row>
    <row r="271" spans="2:16">
      <c r="B271" s="116"/>
      <c r="N271" s="81">
        <f t="shared" si="8"/>
        <v>0</v>
      </c>
      <c r="O271" s="81" t="e">
        <f>IF(D271="X",0,IF(E271="X",0,VLOOKUP(E271,'51'!$K$3:$L$16,2,FALSE)))</f>
        <v>#N/A</v>
      </c>
      <c r="P271" s="81" t="e">
        <f t="shared" si="9"/>
        <v>#N/A</v>
      </c>
    </row>
    <row r="272" spans="2:16">
      <c r="B272" s="116"/>
      <c r="N272" s="81">
        <f t="shared" si="8"/>
        <v>0</v>
      </c>
      <c r="O272" s="81" t="e">
        <f>IF(D272="X",0,IF(E272="X",0,VLOOKUP(E272,'51'!$K$3:$L$16,2,FALSE)))</f>
        <v>#N/A</v>
      </c>
      <c r="P272" s="81" t="e">
        <f t="shared" si="9"/>
        <v>#N/A</v>
      </c>
    </row>
    <row r="273" spans="2:16">
      <c r="B273" s="116"/>
      <c r="N273" s="81">
        <f t="shared" si="8"/>
        <v>0</v>
      </c>
      <c r="O273" s="81" t="e">
        <f>IF(D273="X",0,IF(E273="X",0,VLOOKUP(E273,'51'!$K$3:$L$16,2,FALSE)))</f>
        <v>#N/A</v>
      </c>
      <c r="P273" s="81" t="e">
        <f t="shared" si="9"/>
        <v>#N/A</v>
      </c>
    </row>
    <row r="274" spans="2:16">
      <c r="B274" s="116"/>
      <c r="N274" s="81">
        <f t="shared" si="8"/>
        <v>0</v>
      </c>
      <c r="O274" s="81" t="e">
        <f>IF(D274="X",0,IF(E274="X",0,VLOOKUP(E274,'51'!$K$3:$L$16,2,FALSE)))</f>
        <v>#N/A</v>
      </c>
      <c r="P274" s="81" t="e">
        <f t="shared" si="9"/>
        <v>#N/A</v>
      </c>
    </row>
    <row r="275" spans="2:16">
      <c r="B275" s="116"/>
      <c r="N275" s="81">
        <f t="shared" si="8"/>
        <v>0</v>
      </c>
      <c r="O275" s="81" t="e">
        <f>IF(D275="X",0,IF(E275="X",0,VLOOKUP(E275,'51'!$K$3:$L$16,2,FALSE)))</f>
        <v>#N/A</v>
      </c>
      <c r="P275" s="81" t="e">
        <f t="shared" si="9"/>
        <v>#N/A</v>
      </c>
    </row>
    <row r="276" spans="2:16">
      <c r="B276" s="116"/>
      <c r="N276" s="81">
        <f t="shared" si="8"/>
        <v>0</v>
      </c>
      <c r="O276" s="81" t="e">
        <f>IF(D276="X",0,IF(E276="X",0,VLOOKUP(E276,'51'!$K$3:$L$16,2,FALSE)))</f>
        <v>#N/A</v>
      </c>
      <c r="P276" s="81" t="e">
        <f t="shared" si="9"/>
        <v>#N/A</v>
      </c>
    </row>
    <row r="277" spans="2:16">
      <c r="B277" s="116"/>
      <c r="N277" s="81">
        <f t="shared" si="8"/>
        <v>0</v>
      </c>
      <c r="O277" s="81" t="e">
        <f>IF(D277="X",0,IF(E277="X",0,VLOOKUP(E277,'51'!$K$3:$L$16,2,FALSE)))</f>
        <v>#N/A</v>
      </c>
      <c r="P277" s="81" t="e">
        <f t="shared" si="9"/>
        <v>#N/A</v>
      </c>
    </row>
    <row r="278" spans="2:16">
      <c r="B278" s="116"/>
      <c r="N278" s="81">
        <f t="shared" si="8"/>
        <v>0</v>
      </c>
      <c r="O278" s="81" t="e">
        <f>IF(D278="X",0,IF(E278="X",0,VLOOKUP(E278,'51'!$K$3:$L$16,2,FALSE)))</f>
        <v>#N/A</v>
      </c>
      <c r="P278" s="81" t="e">
        <f t="shared" si="9"/>
        <v>#N/A</v>
      </c>
    </row>
    <row r="279" spans="2:16">
      <c r="B279" s="116"/>
      <c r="N279" s="81">
        <f t="shared" si="8"/>
        <v>0</v>
      </c>
      <c r="O279" s="81" t="e">
        <f>IF(D279="X",0,IF(E279="X",0,VLOOKUP(E279,'51'!$K$3:$L$16,2,FALSE)))</f>
        <v>#N/A</v>
      </c>
      <c r="P279" s="81" t="e">
        <f t="shared" si="9"/>
        <v>#N/A</v>
      </c>
    </row>
    <row r="280" spans="2:16">
      <c r="B280" s="116"/>
      <c r="N280" s="81">
        <f t="shared" si="8"/>
        <v>0</v>
      </c>
      <c r="O280" s="81" t="e">
        <f>IF(D280="X",0,IF(E280="X",0,VLOOKUP(E280,'51'!$K$3:$L$16,2,FALSE)))</f>
        <v>#N/A</v>
      </c>
      <c r="P280" s="81" t="e">
        <f t="shared" si="9"/>
        <v>#N/A</v>
      </c>
    </row>
    <row r="281" spans="2:16">
      <c r="B281" s="116"/>
      <c r="N281" s="81">
        <f t="shared" si="8"/>
        <v>0</v>
      </c>
      <c r="O281" s="81" t="e">
        <f>IF(D281="X",0,IF(E281="X",0,VLOOKUP(E281,'51'!$K$3:$L$16,2,FALSE)))</f>
        <v>#N/A</v>
      </c>
      <c r="P281" s="81" t="e">
        <f t="shared" si="9"/>
        <v>#N/A</v>
      </c>
    </row>
    <row r="282" spans="2:16">
      <c r="B282" s="116"/>
      <c r="N282" s="81">
        <f t="shared" si="8"/>
        <v>0</v>
      </c>
      <c r="O282" s="81" t="e">
        <f>IF(D282="X",0,IF(E282="X",0,VLOOKUP(E282,'51'!$K$3:$L$16,2,FALSE)))</f>
        <v>#N/A</v>
      </c>
      <c r="P282" s="81" t="e">
        <f t="shared" si="9"/>
        <v>#N/A</v>
      </c>
    </row>
    <row r="283" spans="2:16">
      <c r="B283" s="116"/>
      <c r="N283" s="81">
        <f t="shared" si="8"/>
        <v>0</v>
      </c>
      <c r="O283" s="81" t="e">
        <f>IF(D283="X",0,IF(E283="X",0,VLOOKUP(E283,'51'!$K$3:$L$16,2,FALSE)))</f>
        <v>#N/A</v>
      </c>
      <c r="P283" s="81" t="e">
        <f t="shared" si="9"/>
        <v>#N/A</v>
      </c>
    </row>
    <row r="284" spans="2:16">
      <c r="B284" s="116"/>
      <c r="N284" s="81">
        <f t="shared" si="8"/>
        <v>0</v>
      </c>
      <c r="O284" s="81" t="e">
        <f>IF(D284="X",0,IF(E284="X",0,VLOOKUP(E284,'51'!$K$3:$L$16,2,FALSE)))</f>
        <v>#N/A</v>
      </c>
      <c r="P284" s="81" t="e">
        <f t="shared" si="9"/>
        <v>#N/A</v>
      </c>
    </row>
    <row r="285" spans="2:16">
      <c r="B285" s="116"/>
      <c r="N285" s="81">
        <f t="shared" si="8"/>
        <v>0</v>
      </c>
      <c r="O285" s="81" t="e">
        <f>IF(D285="X",0,IF(E285="X",0,VLOOKUP(E285,'51'!$K$3:$L$16,2,FALSE)))</f>
        <v>#N/A</v>
      </c>
      <c r="P285" s="81" t="e">
        <f t="shared" si="9"/>
        <v>#N/A</v>
      </c>
    </row>
    <row r="286" spans="2:16">
      <c r="B286" s="116"/>
      <c r="N286" s="81">
        <f t="shared" si="8"/>
        <v>0</v>
      </c>
      <c r="O286" s="81" t="e">
        <f>IF(D286="X",0,IF(E286="X",0,VLOOKUP(E286,'51'!$K$3:$L$16,2,FALSE)))</f>
        <v>#N/A</v>
      </c>
      <c r="P286" s="81" t="e">
        <f t="shared" si="9"/>
        <v>#N/A</v>
      </c>
    </row>
    <row r="287" spans="2:16">
      <c r="B287" s="116"/>
      <c r="N287" s="81">
        <f t="shared" si="8"/>
        <v>0</v>
      </c>
      <c r="O287" s="81" t="e">
        <f>IF(D287="X",0,IF(E287="X",0,VLOOKUP(E287,'51'!$K$3:$L$16,2,FALSE)))</f>
        <v>#N/A</v>
      </c>
      <c r="P287" s="81" t="e">
        <f t="shared" si="9"/>
        <v>#N/A</v>
      </c>
    </row>
    <row r="288" spans="2:16">
      <c r="B288" s="116"/>
      <c r="N288" s="81">
        <f t="shared" si="8"/>
        <v>0</v>
      </c>
      <c r="O288" s="81" t="e">
        <f>IF(D288="X",0,IF(E288="X",0,VLOOKUP(E288,'51'!$K$3:$L$16,2,FALSE)))</f>
        <v>#N/A</v>
      </c>
      <c r="P288" s="81" t="e">
        <f t="shared" si="9"/>
        <v>#N/A</v>
      </c>
    </row>
    <row r="289" spans="2:16">
      <c r="B289" s="116"/>
      <c r="N289" s="81">
        <f t="shared" si="8"/>
        <v>0</v>
      </c>
      <c r="O289" s="81" t="e">
        <f>IF(D289="X",0,IF(E289="X",0,VLOOKUP(E289,'51'!$K$3:$L$16,2,FALSE)))</f>
        <v>#N/A</v>
      </c>
      <c r="P289" s="81" t="e">
        <f t="shared" si="9"/>
        <v>#N/A</v>
      </c>
    </row>
    <row r="290" spans="2:16">
      <c r="B290" s="116"/>
      <c r="N290" s="81">
        <f t="shared" si="8"/>
        <v>0</v>
      </c>
      <c r="O290" s="81" t="e">
        <f>IF(D290="X",0,IF(E290="X",0,VLOOKUP(E290,'51'!$K$3:$L$16,2,FALSE)))</f>
        <v>#N/A</v>
      </c>
      <c r="P290" s="81" t="e">
        <f t="shared" si="9"/>
        <v>#N/A</v>
      </c>
    </row>
    <row r="291" spans="2:16">
      <c r="B291" s="116"/>
      <c r="N291" s="81">
        <f t="shared" si="8"/>
        <v>0</v>
      </c>
      <c r="O291" s="81" t="e">
        <f>IF(D291="X",0,IF(E291="X",0,VLOOKUP(E291,'51'!$K$3:$L$16,2,FALSE)))</f>
        <v>#N/A</v>
      </c>
      <c r="P291" s="81" t="e">
        <f t="shared" si="9"/>
        <v>#N/A</v>
      </c>
    </row>
    <row r="292" spans="2:16">
      <c r="B292" s="116"/>
      <c r="N292" s="81">
        <f t="shared" si="8"/>
        <v>0</v>
      </c>
      <c r="O292" s="81" t="e">
        <f>IF(D292="X",0,IF(E292="X",0,VLOOKUP(E292,'51'!$K$3:$L$16,2,FALSE)))</f>
        <v>#N/A</v>
      </c>
      <c r="P292" s="81" t="e">
        <f t="shared" si="9"/>
        <v>#N/A</v>
      </c>
    </row>
    <row r="293" spans="2:16">
      <c r="B293" s="116"/>
      <c r="N293" s="81">
        <f t="shared" si="8"/>
        <v>0</v>
      </c>
      <c r="O293" s="81" t="e">
        <f>IF(D293="X",0,IF(E293="X",0,VLOOKUP(E293,'51'!$K$3:$L$16,2,FALSE)))</f>
        <v>#N/A</v>
      </c>
      <c r="P293" s="81" t="e">
        <f t="shared" si="9"/>
        <v>#N/A</v>
      </c>
    </row>
    <row r="294" spans="2:16">
      <c r="B294" s="116"/>
      <c r="N294" s="81">
        <f t="shared" si="8"/>
        <v>0</v>
      </c>
      <c r="O294" s="81" t="e">
        <f>IF(D294="X",0,IF(E294="X",0,VLOOKUP(E294,'51'!$K$3:$L$16,2,FALSE)))</f>
        <v>#N/A</v>
      </c>
      <c r="P294" s="81" t="e">
        <f t="shared" si="9"/>
        <v>#N/A</v>
      </c>
    </row>
    <row r="295" spans="2:16">
      <c r="B295" s="116"/>
      <c r="N295" s="81">
        <f t="shared" si="8"/>
        <v>0</v>
      </c>
      <c r="O295" s="81" t="e">
        <f>IF(D295="X",0,IF(E295="X",0,VLOOKUP(E295,'51'!$K$3:$L$16,2,FALSE)))</f>
        <v>#N/A</v>
      </c>
      <c r="P295" s="81" t="e">
        <f t="shared" si="9"/>
        <v>#N/A</v>
      </c>
    </row>
    <row r="296" spans="2:16">
      <c r="B296" s="116"/>
      <c r="N296" s="81">
        <f t="shared" si="8"/>
        <v>0</v>
      </c>
      <c r="O296" s="81" t="e">
        <f>IF(D296="X",0,IF(E296="X",0,VLOOKUP(E296,'51'!$K$3:$L$16,2,FALSE)))</f>
        <v>#N/A</v>
      </c>
      <c r="P296" s="81" t="e">
        <f t="shared" si="9"/>
        <v>#N/A</v>
      </c>
    </row>
    <row r="297" spans="2:16">
      <c r="B297" s="116"/>
      <c r="N297" s="81">
        <f t="shared" si="8"/>
        <v>0</v>
      </c>
      <c r="O297" s="81" t="e">
        <f>IF(D297="X",0,IF(E297="X",0,VLOOKUP(E297,'51'!$K$3:$L$16,2,FALSE)))</f>
        <v>#N/A</v>
      </c>
      <c r="P297" s="81" t="e">
        <f t="shared" si="9"/>
        <v>#N/A</v>
      </c>
    </row>
    <row r="298" spans="2:16">
      <c r="B298" s="116"/>
      <c r="N298" s="81">
        <f t="shared" si="8"/>
        <v>0</v>
      </c>
      <c r="O298" s="81" t="e">
        <f>IF(D298="X",0,IF(E298="X",0,VLOOKUP(E298,'51'!$K$3:$L$16,2,FALSE)))</f>
        <v>#N/A</v>
      </c>
      <c r="P298" s="81" t="e">
        <f t="shared" si="9"/>
        <v>#N/A</v>
      </c>
    </row>
    <row r="299" spans="2:16">
      <c r="B299" s="116"/>
      <c r="N299" s="81">
        <f t="shared" si="8"/>
        <v>0</v>
      </c>
      <c r="O299" s="81" t="e">
        <f>IF(D299="X",0,IF(E299="X",0,VLOOKUP(E299,'51'!$K$3:$L$16,2,FALSE)))</f>
        <v>#N/A</v>
      </c>
      <c r="P299" s="81" t="e">
        <f t="shared" si="9"/>
        <v>#N/A</v>
      </c>
    </row>
    <row r="300" spans="2:16">
      <c r="B300" s="116"/>
      <c r="N300" s="81">
        <f t="shared" si="8"/>
        <v>0</v>
      </c>
      <c r="O300" s="81" t="e">
        <f>IF(D300="X",0,IF(E300="X",0,VLOOKUP(E300,'51'!$K$3:$L$16,2,FALSE)))</f>
        <v>#N/A</v>
      </c>
      <c r="P300" s="81" t="e">
        <f t="shared" si="9"/>
        <v>#N/A</v>
      </c>
    </row>
    <row r="301" spans="2:16">
      <c r="B301" s="116"/>
      <c r="N301" s="81">
        <f t="shared" si="8"/>
        <v>0</v>
      </c>
      <c r="O301" s="81" t="e">
        <f>IF(D301="X",0,IF(E301="X",0,VLOOKUP(E301,'51'!$K$3:$L$16,2,FALSE)))</f>
        <v>#N/A</v>
      </c>
      <c r="P301" s="81" t="e">
        <f t="shared" si="9"/>
        <v>#N/A</v>
      </c>
    </row>
    <row r="302" spans="2:16">
      <c r="B302" s="116"/>
      <c r="N302" s="81">
        <f t="shared" si="8"/>
        <v>0</v>
      </c>
      <c r="O302" s="81" t="e">
        <f>IF(D302="X",0,IF(E302="X",0,VLOOKUP(E302,'51'!$K$3:$L$16,2,FALSE)))</f>
        <v>#N/A</v>
      </c>
      <c r="P302" s="81" t="e">
        <f t="shared" si="9"/>
        <v>#N/A</v>
      </c>
    </row>
    <row r="303" spans="2:16">
      <c r="B303" s="116"/>
      <c r="N303" s="81">
        <f t="shared" si="8"/>
        <v>0</v>
      </c>
      <c r="O303" s="81" t="e">
        <f>IF(D303="X",0,IF(E303="X",0,VLOOKUP(E303,'51'!$K$3:$L$16,2,FALSE)))</f>
        <v>#N/A</v>
      </c>
      <c r="P303" s="81" t="e">
        <f t="shared" si="9"/>
        <v>#N/A</v>
      </c>
    </row>
    <row r="304" spans="2:16">
      <c r="B304" s="116"/>
      <c r="N304" s="81">
        <f t="shared" si="8"/>
        <v>0</v>
      </c>
      <c r="O304" s="81" t="e">
        <f>IF(D304="X",0,IF(E304="X",0,VLOOKUP(E304,'51'!$K$3:$L$16,2,FALSE)))</f>
        <v>#N/A</v>
      </c>
      <c r="P304" s="81" t="e">
        <f t="shared" si="9"/>
        <v>#N/A</v>
      </c>
    </row>
    <row r="305" spans="2:16">
      <c r="B305" s="116"/>
      <c r="N305" s="81">
        <f t="shared" si="8"/>
        <v>0</v>
      </c>
      <c r="O305" s="81" t="e">
        <f>IF(D305="X",0,IF(E305="X",0,VLOOKUP(E305,'51'!$K$3:$L$16,2,FALSE)))</f>
        <v>#N/A</v>
      </c>
      <c r="P305" s="81" t="e">
        <f t="shared" si="9"/>
        <v>#N/A</v>
      </c>
    </row>
    <row r="306" spans="2:16">
      <c r="B306" s="116"/>
      <c r="N306" s="81">
        <f t="shared" si="8"/>
        <v>0</v>
      </c>
      <c r="O306" s="81" t="e">
        <f>IF(D306="X",0,IF(E306="X",0,VLOOKUP(E306,'51'!$K$3:$L$16,2,FALSE)))</f>
        <v>#N/A</v>
      </c>
      <c r="P306" s="81" t="e">
        <f t="shared" si="9"/>
        <v>#N/A</v>
      </c>
    </row>
    <row r="307" spans="2:16">
      <c r="B307" s="116"/>
      <c r="N307" s="81">
        <f t="shared" si="8"/>
        <v>0</v>
      </c>
      <c r="O307" s="81" t="e">
        <f>IF(D307="X",0,IF(E307="X",0,VLOOKUP(E307,'51'!$K$3:$L$16,2,FALSE)))</f>
        <v>#N/A</v>
      </c>
      <c r="P307" s="81" t="e">
        <f t="shared" si="9"/>
        <v>#N/A</v>
      </c>
    </row>
    <row r="308" spans="2:16">
      <c r="B308" s="116"/>
      <c r="N308" s="81">
        <f t="shared" si="8"/>
        <v>0</v>
      </c>
      <c r="O308" s="81" t="e">
        <f>IF(D308="X",0,IF(E308="X",0,VLOOKUP(E308,'51'!$K$3:$L$16,2,FALSE)))</f>
        <v>#N/A</v>
      </c>
      <c r="P308" s="81" t="e">
        <f t="shared" si="9"/>
        <v>#N/A</v>
      </c>
    </row>
    <row r="309" spans="2:16">
      <c r="B309" s="116"/>
      <c r="N309" s="81">
        <f t="shared" si="8"/>
        <v>0</v>
      </c>
      <c r="O309" s="81" t="e">
        <f>IF(D309="X",0,IF(E309="X",0,VLOOKUP(E309,'51'!$K$3:$L$16,2,FALSE)))</f>
        <v>#N/A</v>
      </c>
      <c r="P309" s="81" t="e">
        <f t="shared" si="9"/>
        <v>#N/A</v>
      </c>
    </row>
    <row r="310" spans="2:16">
      <c r="B310" s="116"/>
      <c r="N310" s="81">
        <f t="shared" si="8"/>
        <v>0</v>
      </c>
      <c r="O310" s="81" t="e">
        <f>IF(D310="X",0,IF(E310="X",0,VLOOKUP(E310,'51'!$K$3:$L$16,2,FALSE)))</f>
        <v>#N/A</v>
      </c>
      <c r="P310" s="81" t="e">
        <f t="shared" si="9"/>
        <v>#N/A</v>
      </c>
    </row>
    <row r="311" spans="2:16">
      <c r="B311" s="116"/>
      <c r="N311" s="81">
        <f t="shared" si="8"/>
        <v>0</v>
      </c>
      <c r="O311" s="81" t="e">
        <f>IF(D311="X",0,IF(E311="X",0,VLOOKUP(E311,'51'!$K$3:$L$16,2,FALSE)))</f>
        <v>#N/A</v>
      </c>
      <c r="P311" s="81" t="e">
        <f t="shared" si="9"/>
        <v>#N/A</v>
      </c>
    </row>
    <row r="312" spans="2:16">
      <c r="B312" s="116"/>
      <c r="N312" s="81">
        <f t="shared" si="8"/>
        <v>0</v>
      </c>
      <c r="O312" s="81" t="e">
        <f>IF(D312="X",0,IF(E312="X",0,VLOOKUP(E312,'51'!$K$3:$L$16,2,FALSE)))</f>
        <v>#N/A</v>
      </c>
      <c r="P312" s="81" t="e">
        <f t="shared" si="9"/>
        <v>#N/A</v>
      </c>
    </row>
    <row r="313" spans="2:16">
      <c r="B313" s="116"/>
      <c r="N313" s="81">
        <f t="shared" si="8"/>
        <v>0</v>
      </c>
      <c r="O313" s="81" t="e">
        <f>IF(D313="X",0,IF(E313="X",0,VLOOKUP(E313,'51'!$K$3:$L$16,2,FALSE)))</f>
        <v>#N/A</v>
      </c>
      <c r="P313" s="81" t="e">
        <f t="shared" si="9"/>
        <v>#N/A</v>
      </c>
    </row>
    <row r="314" spans="2:16">
      <c r="B314" s="116"/>
      <c r="N314" s="81">
        <f t="shared" si="8"/>
        <v>0</v>
      </c>
      <c r="O314" s="81" t="e">
        <f>IF(D314="X",0,IF(E314="X",0,VLOOKUP(E314,'51'!$K$3:$L$16,2,FALSE)))</f>
        <v>#N/A</v>
      </c>
      <c r="P314" s="81" t="e">
        <f t="shared" si="9"/>
        <v>#N/A</v>
      </c>
    </row>
    <row r="315" spans="2:16">
      <c r="B315" s="116"/>
      <c r="N315" s="81">
        <f t="shared" si="8"/>
        <v>0</v>
      </c>
      <c r="O315" s="81" t="e">
        <f>IF(D315="X",0,IF(E315="X",0,VLOOKUP(E315,'51'!$K$3:$L$16,2,FALSE)))</f>
        <v>#N/A</v>
      </c>
      <c r="P315" s="81" t="e">
        <f t="shared" si="9"/>
        <v>#N/A</v>
      </c>
    </row>
    <row r="316" spans="2:16">
      <c r="B316" s="116"/>
      <c r="N316" s="81">
        <f t="shared" si="8"/>
        <v>0</v>
      </c>
      <c r="O316" s="81" t="e">
        <f>IF(D316="X",0,IF(E316="X",0,VLOOKUP(E316,'51'!$K$3:$L$16,2,FALSE)))</f>
        <v>#N/A</v>
      </c>
      <c r="P316" s="81" t="e">
        <f t="shared" si="9"/>
        <v>#N/A</v>
      </c>
    </row>
    <row r="317" spans="2:16">
      <c r="B317" s="116"/>
      <c r="N317" s="81">
        <f t="shared" si="8"/>
        <v>0</v>
      </c>
      <c r="O317" s="81" t="e">
        <f>IF(D317="X",0,IF(E317="X",0,VLOOKUP(E317,'51'!$K$3:$L$16,2,FALSE)))</f>
        <v>#N/A</v>
      </c>
      <c r="P317" s="81" t="e">
        <f t="shared" si="9"/>
        <v>#N/A</v>
      </c>
    </row>
    <row r="318" spans="2:16">
      <c r="B318" s="116"/>
      <c r="N318" s="81">
        <f t="shared" si="8"/>
        <v>0</v>
      </c>
      <c r="O318" s="81" t="e">
        <f>IF(D318="X",0,IF(E318="X",0,VLOOKUP(E318,'51'!$K$3:$L$16,2,FALSE)))</f>
        <v>#N/A</v>
      </c>
      <c r="P318" s="81" t="e">
        <f t="shared" si="9"/>
        <v>#N/A</v>
      </c>
    </row>
    <row r="319" spans="2:16">
      <c r="B319" s="116"/>
      <c r="N319" s="81">
        <f t="shared" si="8"/>
        <v>0</v>
      </c>
      <c r="O319" s="81" t="e">
        <f>IF(D319="X",0,IF(E319="X",0,VLOOKUP(E319,'51'!$K$3:$L$16,2,FALSE)))</f>
        <v>#N/A</v>
      </c>
      <c r="P319" s="81" t="e">
        <f t="shared" si="9"/>
        <v>#N/A</v>
      </c>
    </row>
    <row r="320" spans="2:16">
      <c r="B320" s="116"/>
      <c r="N320" s="81">
        <f t="shared" si="8"/>
        <v>0</v>
      </c>
      <c r="O320" s="81" t="e">
        <f>IF(D320="X",0,IF(E320="X",0,VLOOKUP(E320,'51'!$K$3:$L$16,2,FALSE)))</f>
        <v>#N/A</v>
      </c>
      <c r="P320" s="81" t="e">
        <f t="shared" si="9"/>
        <v>#N/A</v>
      </c>
    </row>
    <row r="321" spans="2:16">
      <c r="B321" s="116"/>
      <c r="N321" s="81">
        <f t="shared" si="8"/>
        <v>0</v>
      </c>
      <c r="O321" s="81" t="e">
        <f>IF(D321="X",0,IF(E321="X",0,VLOOKUP(E321,'51'!$K$3:$L$16,2,FALSE)))</f>
        <v>#N/A</v>
      </c>
      <c r="P321" s="81" t="e">
        <f t="shared" si="9"/>
        <v>#N/A</v>
      </c>
    </row>
    <row r="322" spans="2:16">
      <c r="B322" s="116"/>
      <c r="N322" s="81">
        <f t="shared" si="8"/>
        <v>0</v>
      </c>
      <c r="O322" s="81" t="e">
        <f>IF(D322="X",0,IF(E322="X",0,VLOOKUP(E322,'51'!$K$3:$L$16,2,FALSE)))</f>
        <v>#N/A</v>
      </c>
      <c r="P322" s="81" t="e">
        <f t="shared" si="9"/>
        <v>#N/A</v>
      </c>
    </row>
    <row r="323" spans="2:16">
      <c r="B323" s="116"/>
      <c r="N323" s="81">
        <f t="shared" si="8"/>
        <v>0</v>
      </c>
      <c r="O323" s="81" t="e">
        <f>IF(D323="X",0,IF(E323="X",0,VLOOKUP(E323,'51'!$K$3:$L$16,2,FALSE)))</f>
        <v>#N/A</v>
      </c>
      <c r="P323" s="81" t="e">
        <f t="shared" si="9"/>
        <v>#N/A</v>
      </c>
    </row>
    <row r="324" spans="2:16">
      <c r="B324" s="116"/>
      <c r="N324" s="81">
        <f t="shared" ref="N324:N387" si="10">SUM(F324:M324)</f>
        <v>0</v>
      </c>
      <c r="O324" s="81" t="e">
        <f>IF(D324="X",0,IF(E324="X",0,VLOOKUP(E324,'51'!$K$3:$L$16,2,FALSE)))</f>
        <v>#N/A</v>
      </c>
      <c r="P324" s="81" t="e">
        <f t="shared" ref="P324:P387" si="11">N324*O324</f>
        <v>#N/A</v>
      </c>
    </row>
    <row r="325" spans="2:16">
      <c r="B325" s="116"/>
      <c r="N325" s="81">
        <f t="shared" si="10"/>
        <v>0</v>
      </c>
      <c r="O325" s="81" t="e">
        <f>IF(D325="X",0,IF(E325="X",0,VLOOKUP(E325,'51'!$K$3:$L$16,2,FALSE)))</f>
        <v>#N/A</v>
      </c>
      <c r="P325" s="81" t="e">
        <f t="shared" si="11"/>
        <v>#N/A</v>
      </c>
    </row>
    <row r="326" spans="2:16">
      <c r="B326" s="116"/>
      <c r="N326" s="81">
        <f t="shared" si="10"/>
        <v>0</v>
      </c>
      <c r="O326" s="81" t="e">
        <f>IF(D326="X",0,IF(E326="X",0,VLOOKUP(E326,'51'!$K$3:$L$16,2,FALSE)))</f>
        <v>#N/A</v>
      </c>
      <c r="P326" s="81" t="e">
        <f t="shared" si="11"/>
        <v>#N/A</v>
      </c>
    </row>
    <row r="327" spans="2:16">
      <c r="B327" s="116"/>
      <c r="N327" s="81">
        <f t="shared" si="10"/>
        <v>0</v>
      </c>
      <c r="O327" s="81" t="e">
        <f>IF(D327="X",0,IF(E327="X",0,VLOOKUP(E327,'51'!$K$3:$L$16,2,FALSE)))</f>
        <v>#N/A</v>
      </c>
      <c r="P327" s="81" t="e">
        <f t="shared" si="11"/>
        <v>#N/A</v>
      </c>
    </row>
    <row r="328" spans="2:16">
      <c r="B328" s="116"/>
      <c r="N328" s="81">
        <f t="shared" si="10"/>
        <v>0</v>
      </c>
      <c r="O328" s="81" t="e">
        <f>IF(D328="X",0,IF(E328="X",0,VLOOKUP(E328,'51'!$K$3:$L$16,2,FALSE)))</f>
        <v>#N/A</v>
      </c>
      <c r="P328" s="81" t="e">
        <f t="shared" si="11"/>
        <v>#N/A</v>
      </c>
    </row>
    <row r="329" spans="2:16">
      <c r="B329" s="116"/>
      <c r="N329" s="81">
        <f t="shared" si="10"/>
        <v>0</v>
      </c>
      <c r="O329" s="81" t="e">
        <f>IF(D329="X",0,IF(E329="X",0,VLOOKUP(E329,'51'!$K$3:$L$16,2,FALSE)))</f>
        <v>#N/A</v>
      </c>
      <c r="P329" s="81" t="e">
        <f t="shared" si="11"/>
        <v>#N/A</v>
      </c>
    </row>
    <row r="330" spans="2:16">
      <c r="B330" s="116"/>
      <c r="N330" s="81">
        <f t="shared" si="10"/>
        <v>0</v>
      </c>
      <c r="O330" s="81" t="e">
        <f>IF(D330="X",0,IF(E330="X",0,VLOOKUP(E330,'51'!$K$3:$L$16,2,FALSE)))</f>
        <v>#N/A</v>
      </c>
      <c r="P330" s="81" t="e">
        <f t="shared" si="11"/>
        <v>#N/A</v>
      </c>
    </row>
    <row r="331" spans="2:16">
      <c r="B331" s="116"/>
      <c r="N331" s="81">
        <f t="shared" si="10"/>
        <v>0</v>
      </c>
      <c r="O331" s="81" t="e">
        <f>IF(D331="X",0,IF(E331="X",0,VLOOKUP(E331,'51'!$K$3:$L$16,2,FALSE)))</f>
        <v>#N/A</v>
      </c>
      <c r="P331" s="81" t="e">
        <f t="shared" si="11"/>
        <v>#N/A</v>
      </c>
    </row>
    <row r="332" spans="2:16">
      <c r="B332" s="116"/>
      <c r="N332" s="81">
        <f t="shared" si="10"/>
        <v>0</v>
      </c>
      <c r="O332" s="81" t="e">
        <f>IF(D332="X",0,IF(E332="X",0,VLOOKUP(E332,'51'!$K$3:$L$16,2,FALSE)))</f>
        <v>#N/A</v>
      </c>
      <c r="P332" s="81" t="e">
        <f t="shared" si="11"/>
        <v>#N/A</v>
      </c>
    </row>
    <row r="333" spans="2:16">
      <c r="B333" s="116"/>
      <c r="N333" s="81">
        <f t="shared" si="10"/>
        <v>0</v>
      </c>
      <c r="O333" s="81" t="e">
        <f>IF(D333="X",0,IF(E333="X",0,VLOOKUP(E333,'51'!$K$3:$L$16,2,FALSE)))</f>
        <v>#N/A</v>
      </c>
      <c r="P333" s="81" t="e">
        <f t="shared" si="11"/>
        <v>#N/A</v>
      </c>
    </row>
    <row r="334" spans="2:16">
      <c r="B334" s="116"/>
      <c r="N334" s="81">
        <f t="shared" si="10"/>
        <v>0</v>
      </c>
      <c r="O334" s="81" t="e">
        <f>IF(D334="X",0,IF(E334="X",0,VLOOKUP(E334,'51'!$K$3:$L$16,2,FALSE)))</f>
        <v>#N/A</v>
      </c>
      <c r="P334" s="81" t="e">
        <f t="shared" si="11"/>
        <v>#N/A</v>
      </c>
    </row>
    <row r="335" spans="2:16">
      <c r="B335" s="116"/>
      <c r="N335" s="81">
        <f t="shared" si="10"/>
        <v>0</v>
      </c>
      <c r="O335" s="81" t="e">
        <f>IF(D335="X",0,IF(E335="X",0,VLOOKUP(E335,'51'!$K$3:$L$16,2,FALSE)))</f>
        <v>#N/A</v>
      </c>
      <c r="P335" s="81" t="e">
        <f t="shared" si="11"/>
        <v>#N/A</v>
      </c>
    </row>
    <row r="336" spans="2:16">
      <c r="B336" s="116"/>
      <c r="N336" s="81">
        <f t="shared" si="10"/>
        <v>0</v>
      </c>
      <c r="O336" s="81" t="e">
        <f>IF(D336="X",0,IF(E336="X",0,VLOOKUP(E336,'51'!$K$3:$L$16,2,FALSE)))</f>
        <v>#N/A</v>
      </c>
      <c r="P336" s="81" t="e">
        <f t="shared" si="11"/>
        <v>#N/A</v>
      </c>
    </row>
    <row r="337" spans="2:16">
      <c r="B337" s="116"/>
      <c r="N337" s="81">
        <f t="shared" si="10"/>
        <v>0</v>
      </c>
      <c r="O337" s="81" t="e">
        <f>IF(D337="X",0,IF(E337="X",0,VLOOKUP(E337,'51'!$K$3:$L$16,2,FALSE)))</f>
        <v>#N/A</v>
      </c>
      <c r="P337" s="81" t="e">
        <f t="shared" si="11"/>
        <v>#N/A</v>
      </c>
    </row>
    <row r="338" spans="2:16">
      <c r="B338" s="116"/>
      <c r="N338" s="81">
        <f t="shared" si="10"/>
        <v>0</v>
      </c>
      <c r="O338" s="81" t="e">
        <f>IF(D338="X",0,IF(E338="X",0,VLOOKUP(E338,'51'!$K$3:$L$16,2,FALSE)))</f>
        <v>#N/A</v>
      </c>
      <c r="P338" s="81" t="e">
        <f t="shared" si="11"/>
        <v>#N/A</v>
      </c>
    </row>
    <row r="339" spans="2:16">
      <c r="B339" s="116"/>
      <c r="N339" s="81">
        <f t="shared" si="10"/>
        <v>0</v>
      </c>
      <c r="O339" s="81" t="e">
        <f>IF(D339="X",0,IF(E339="X",0,VLOOKUP(E339,'51'!$K$3:$L$16,2,FALSE)))</f>
        <v>#N/A</v>
      </c>
      <c r="P339" s="81" t="e">
        <f t="shared" si="11"/>
        <v>#N/A</v>
      </c>
    </row>
    <row r="340" spans="2:16">
      <c r="B340" s="116"/>
      <c r="N340" s="81">
        <f t="shared" si="10"/>
        <v>0</v>
      </c>
      <c r="O340" s="81" t="e">
        <f>IF(D340="X",0,IF(E340="X",0,VLOOKUP(E340,'51'!$K$3:$L$16,2,FALSE)))</f>
        <v>#N/A</v>
      </c>
      <c r="P340" s="81" t="e">
        <f t="shared" si="11"/>
        <v>#N/A</v>
      </c>
    </row>
    <row r="341" spans="2:16">
      <c r="B341" s="116"/>
      <c r="N341" s="81">
        <f t="shared" si="10"/>
        <v>0</v>
      </c>
      <c r="O341" s="81" t="e">
        <f>IF(D341="X",0,IF(E341="X",0,VLOOKUP(E341,'51'!$K$3:$L$16,2,FALSE)))</f>
        <v>#N/A</v>
      </c>
      <c r="P341" s="81" t="e">
        <f t="shared" si="11"/>
        <v>#N/A</v>
      </c>
    </row>
    <row r="342" spans="2:16">
      <c r="B342" s="116"/>
      <c r="N342" s="81">
        <f t="shared" si="10"/>
        <v>0</v>
      </c>
      <c r="O342" s="81" t="e">
        <f>IF(D342="X",0,IF(E342="X",0,VLOOKUP(E342,'51'!$K$3:$L$16,2,FALSE)))</f>
        <v>#N/A</v>
      </c>
      <c r="P342" s="81" t="e">
        <f t="shared" si="11"/>
        <v>#N/A</v>
      </c>
    </row>
    <row r="343" spans="2:16">
      <c r="B343" s="116"/>
      <c r="N343" s="81">
        <f t="shared" si="10"/>
        <v>0</v>
      </c>
      <c r="O343" s="81" t="e">
        <f>IF(D343="X",0,IF(E343="X",0,VLOOKUP(E343,'51'!$K$3:$L$16,2,FALSE)))</f>
        <v>#N/A</v>
      </c>
      <c r="P343" s="81" t="e">
        <f t="shared" si="11"/>
        <v>#N/A</v>
      </c>
    </row>
    <row r="344" spans="2:16">
      <c r="B344" s="116"/>
      <c r="N344" s="81">
        <f t="shared" si="10"/>
        <v>0</v>
      </c>
      <c r="O344" s="81" t="e">
        <f>IF(D344="X",0,IF(E344="X",0,VLOOKUP(E344,'51'!$K$3:$L$16,2,FALSE)))</f>
        <v>#N/A</v>
      </c>
      <c r="P344" s="81" t="e">
        <f t="shared" si="11"/>
        <v>#N/A</v>
      </c>
    </row>
    <row r="345" spans="2:16">
      <c r="B345" s="116"/>
      <c r="N345" s="81">
        <f t="shared" si="10"/>
        <v>0</v>
      </c>
      <c r="O345" s="81" t="e">
        <f>IF(D345="X",0,IF(E345="X",0,VLOOKUP(E345,'51'!$K$3:$L$16,2,FALSE)))</f>
        <v>#N/A</v>
      </c>
      <c r="P345" s="81" t="e">
        <f t="shared" si="11"/>
        <v>#N/A</v>
      </c>
    </row>
    <row r="346" spans="2:16">
      <c r="B346" s="116"/>
      <c r="N346" s="81">
        <f t="shared" si="10"/>
        <v>0</v>
      </c>
      <c r="O346" s="81" t="e">
        <f>IF(D346="X",0,IF(E346="X",0,VLOOKUP(E346,'51'!$K$3:$L$16,2,FALSE)))</f>
        <v>#N/A</v>
      </c>
      <c r="P346" s="81" t="e">
        <f t="shared" si="11"/>
        <v>#N/A</v>
      </c>
    </row>
    <row r="347" spans="2:16">
      <c r="B347" s="116"/>
      <c r="N347" s="81">
        <f t="shared" si="10"/>
        <v>0</v>
      </c>
      <c r="O347" s="81" t="e">
        <f>IF(D347="X",0,IF(E347="X",0,VLOOKUP(E347,'51'!$K$3:$L$16,2,FALSE)))</f>
        <v>#N/A</v>
      </c>
      <c r="P347" s="81" t="e">
        <f t="shared" si="11"/>
        <v>#N/A</v>
      </c>
    </row>
    <row r="348" spans="2:16">
      <c r="B348" s="116"/>
      <c r="N348" s="81">
        <f t="shared" si="10"/>
        <v>0</v>
      </c>
      <c r="O348" s="81" t="e">
        <f>IF(D348="X",0,IF(E348="X",0,VLOOKUP(E348,'51'!$K$3:$L$16,2,FALSE)))</f>
        <v>#N/A</v>
      </c>
      <c r="P348" s="81" t="e">
        <f t="shared" si="11"/>
        <v>#N/A</v>
      </c>
    </row>
    <row r="349" spans="2:16">
      <c r="B349" s="116"/>
      <c r="N349" s="81">
        <f t="shared" si="10"/>
        <v>0</v>
      </c>
      <c r="O349" s="81" t="e">
        <f>IF(D349="X",0,IF(E349="X",0,VLOOKUP(E349,'51'!$K$3:$L$16,2,FALSE)))</f>
        <v>#N/A</v>
      </c>
      <c r="P349" s="81" t="e">
        <f t="shared" si="11"/>
        <v>#N/A</v>
      </c>
    </row>
    <row r="350" spans="2:16">
      <c r="B350" s="116"/>
      <c r="N350" s="81">
        <f t="shared" si="10"/>
        <v>0</v>
      </c>
      <c r="O350" s="81" t="e">
        <f>IF(D350="X",0,IF(E350="X",0,VLOOKUP(E350,'51'!$K$3:$L$16,2,FALSE)))</f>
        <v>#N/A</v>
      </c>
      <c r="P350" s="81" t="e">
        <f t="shared" si="11"/>
        <v>#N/A</v>
      </c>
    </row>
    <row r="351" spans="2:16">
      <c r="B351" s="116"/>
      <c r="N351" s="81">
        <f t="shared" si="10"/>
        <v>0</v>
      </c>
      <c r="O351" s="81" t="e">
        <f>IF(D351="X",0,IF(E351="X",0,VLOOKUP(E351,'51'!$K$3:$L$16,2,FALSE)))</f>
        <v>#N/A</v>
      </c>
      <c r="P351" s="81" t="e">
        <f t="shared" si="11"/>
        <v>#N/A</v>
      </c>
    </row>
    <row r="352" spans="2:16">
      <c r="B352" s="116"/>
      <c r="N352" s="81">
        <f t="shared" si="10"/>
        <v>0</v>
      </c>
      <c r="O352" s="81" t="e">
        <f>IF(D352="X",0,IF(E352="X",0,VLOOKUP(E352,'51'!$K$3:$L$16,2,FALSE)))</f>
        <v>#N/A</v>
      </c>
      <c r="P352" s="81" t="e">
        <f t="shared" si="11"/>
        <v>#N/A</v>
      </c>
    </row>
    <row r="353" spans="2:16">
      <c r="B353" s="116"/>
      <c r="N353" s="81">
        <f t="shared" si="10"/>
        <v>0</v>
      </c>
      <c r="O353" s="81" t="e">
        <f>IF(D353="X",0,IF(E353="X",0,VLOOKUP(E353,'51'!$K$3:$L$16,2,FALSE)))</f>
        <v>#N/A</v>
      </c>
      <c r="P353" s="81" t="e">
        <f t="shared" si="11"/>
        <v>#N/A</v>
      </c>
    </row>
    <row r="354" spans="2:16">
      <c r="B354" s="116"/>
      <c r="N354" s="81">
        <f t="shared" si="10"/>
        <v>0</v>
      </c>
      <c r="O354" s="81" t="e">
        <f>IF(D354="X",0,IF(E354="X",0,VLOOKUP(E354,'51'!$K$3:$L$16,2,FALSE)))</f>
        <v>#N/A</v>
      </c>
      <c r="P354" s="81" t="e">
        <f t="shared" si="11"/>
        <v>#N/A</v>
      </c>
    </row>
    <row r="355" spans="2:16">
      <c r="B355" s="116"/>
      <c r="N355" s="81">
        <f t="shared" si="10"/>
        <v>0</v>
      </c>
      <c r="O355" s="81" t="e">
        <f>IF(D355="X",0,IF(E355="X",0,VLOOKUP(E355,'51'!$K$3:$L$16,2,FALSE)))</f>
        <v>#N/A</v>
      </c>
      <c r="P355" s="81" t="e">
        <f t="shared" si="11"/>
        <v>#N/A</v>
      </c>
    </row>
    <row r="356" spans="2:16">
      <c r="B356" s="116"/>
      <c r="N356" s="81">
        <f t="shared" si="10"/>
        <v>0</v>
      </c>
      <c r="O356" s="81" t="e">
        <f>IF(D356="X",0,IF(E356="X",0,VLOOKUP(E356,'51'!$K$3:$L$16,2,FALSE)))</f>
        <v>#N/A</v>
      </c>
      <c r="P356" s="81" t="e">
        <f t="shared" si="11"/>
        <v>#N/A</v>
      </c>
    </row>
    <row r="357" spans="2:16">
      <c r="B357" s="116"/>
      <c r="N357" s="81">
        <f t="shared" si="10"/>
        <v>0</v>
      </c>
      <c r="O357" s="81" t="e">
        <f>IF(D357="X",0,IF(E357="X",0,VLOOKUP(E357,'51'!$K$3:$L$16,2,FALSE)))</f>
        <v>#N/A</v>
      </c>
      <c r="P357" s="81" t="e">
        <f t="shared" si="11"/>
        <v>#N/A</v>
      </c>
    </row>
    <row r="358" spans="2:16">
      <c r="B358" s="116"/>
      <c r="N358" s="81">
        <f t="shared" si="10"/>
        <v>0</v>
      </c>
      <c r="O358" s="81" t="e">
        <f>IF(D358="X",0,IF(E358="X",0,VLOOKUP(E358,'51'!$K$3:$L$16,2,FALSE)))</f>
        <v>#N/A</v>
      </c>
      <c r="P358" s="81" t="e">
        <f t="shared" si="11"/>
        <v>#N/A</v>
      </c>
    </row>
    <row r="359" spans="2:16">
      <c r="B359" s="116"/>
      <c r="N359" s="81">
        <f t="shared" si="10"/>
        <v>0</v>
      </c>
      <c r="O359" s="81" t="e">
        <f>IF(D359="X",0,IF(E359="X",0,VLOOKUP(E359,'51'!$K$3:$L$16,2,FALSE)))</f>
        <v>#N/A</v>
      </c>
      <c r="P359" s="81" t="e">
        <f t="shared" si="11"/>
        <v>#N/A</v>
      </c>
    </row>
    <row r="360" spans="2:16">
      <c r="B360" s="116"/>
      <c r="N360" s="81">
        <f t="shared" si="10"/>
        <v>0</v>
      </c>
      <c r="O360" s="81" t="e">
        <f>IF(D360="X",0,IF(E360="X",0,VLOOKUP(E360,'51'!$K$3:$L$16,2,FALSE)))</f>
        <v>#N/A</v>
      </c>
      <c r="P360" s="81" t="e">
        <f t="shared" si="11"/>
        <v>#N/A</v>
      </c>
    </row>
    <row r="361" spans="2:16">
      <c r="B361" s="116"/>
      <c r="N361" s="81">
        <f t="shared" si="10"/>
        <v>0</v>
      </c>
      <c r="O361" s="81" t="e">
        <f>IF(D361="X",0,IF(E361="X",0,VLOOKUP(E361,'51'!$K$3:$L$16,2,FALSE)))</f>
        <v>#N/A</v>
      </c>
      <c r="P361" s="81" t="e">
        <f t="shared" si="11"/>
        <v>#N/A</v>
      </c>
    </row>
    <row r="362" spans="2:16">
      <c r="B362" s="116"/>
      <c r="N362" s="81">
        <f t="shared" si="10"/>
        <v>0</v>
      </c>
      <c r="O362" s="81" t="e">
        <f>IF(D362="X",0,IF(E362="X",0,VLOOKUP(E362,'51'!$K$3:$L$16,2,FALSE)))</f>
        <v>#N/A</v>
      </c>
      <c r="P362" s="81" t="e">
        <f t="shared" si="11"/>
        <v>#N/A</v>
      </c>
    </row>
    <row r="363" spans="2:16">
      <c r="B363" s="116"/>
      <c r="N363" s="81">
        <f t="shared" si="10"/>
        <v>0</v>
      </c>
      <c r="O363" s="81" t="e">
        <f>IF(D363="X",0,IF(E363="X",0,VLOOKUP(E363,'51'!$K$3:$L$16,2,FALSE)))</f>
        <v>#N/A</v>
      </c>
      <c r="P363" s="81" t="e">
        <f t="shared" si="11"/>
        <v>#N/A</v>
      </c>
    </row>
    <row r="364" spans="2:16">
      <c r="B364" s="116"/>
      <c r="N364" s="81">
        <f t="shared" si="10"/>
        <v>0</v>
      </c>
      <c r="O364" s="81" t="e">
        <f>IF(D364="X",0,IF(E364="X",0,VLOOKUP(E364,'51'!$K$3:$L$16,2,FALSE)))</f>
        <v>#N/A</v>
      </c>
      <c r="P364" s="81" t="e">
        <f t="shared" si="11"/>
        <v>#N/A</v>
      </c>
    </row>
    <row r="365" spans="2:16">
      <c r="B365" s="116"/>
      <c r="N365" s="81">
        <f t="shared" si="10"/>
        <v>0</v>
      </c>
      <c r="O365" s="81" t="e">
        <f>IF(D365="X",0,IF(E365="X",0,VLOOKUP(E365,'51'!$K$3:$L$16,2,FALSE)))</f>
        <v>#N/A</v>
      </c>
      <c r="P365" s="81" t="e">
        <f t="shared" si="11"/>
        <v>#N/A</v>
      </c>
    </row>
    <row r="366" spans="2:16">
      <c r="B366" s="116"/>
      <c r="N366" s="81">
        <f t="shared" si="10"/>
        <v>0</v>
      </c>
      <c r="O366" s="81" t="e">
        <f>IF(D366="X",0,IF(E366="X",0,VLOOKUP(E366,'51'!$K$3:$L$16,2,FALSE)))</f>
        <v>#N/A</v>
      </c>
      <c r="P366" s="81" t="e">
        <f t="shared" si="11"/>
        <v>#N/A</v>
      </c>
    </row>
    <row r="367" spans="2:16">
      <c r="B367" s="116"/>
      <c r="N367" s="81">
        <f t="shared" si="10"/>
        <v>0</v>
      </c>
      <c r="O367" s="81" t="e">
        <f>IF(D367="X",0,IF(E367="X",0,VLOOKUP(E367,'51'!$K$3:$L$16,2,FALSE)))</f>
        <v>#N/A</v>
      </c>
      <c r="P367" s="81" t="e">
        <f t="shared" si="11"/>
        <v>#N/A</v>
      </c>
    </row>
    <row r="368" spans="2:16">
      <c r="B368" s="116"/>
      <c r="N368" s="81">
        <f t="shared" si="10"/>
        <v>0</v>
      </c>
      <c r="O368" s="81" t="e">
        <f>IF(D368="X",0,IF(E368="X",0,VLOOKUP(E368,'51'!$K$3:$L$16,2,FALSE)))</f>
        <v>#N/A</v>
      </c>
      <c r="P368" s="81" t="e">
        <f t="shared" si="11"/>
        <v>#N/A</v>
      </c>
    </row>
    <row r="369" spans="2:16">
      <c r="B369" s="116"/>
      <c r="N369" s="81">
        <f t="shared" si="10"/>
        <v>0</v>
      </c>
      <c r="O369" s="81" t="e">
        <f>IF(D369="X",0,IF(E369="X",0,VLOOKUP(E369,'51'!$K$3:$L$16,2,FALSE)))</f>
        <v>#N/A</v>
      </c>
      <c r="P369" s="81" t="e">
        <f t="shared" si="11"/>
        <v>#N/A</v>
      </c>
    </row>
    <row r="370" spans="2:16">
      <c r="B370" s="116"/>
      <c r="N370" s="81">
        <f t="shared" si="10"/>
        <v>0</v>
      </c>
      <c r="O370" s="81" t="e">
        <f>IF(D370="X",0,IF(E370="X",0,VLOOKUP(E370,'51'!$K$3:$L$16,2,FALSE)))</f>
        <v>#N/A</v>
      </c>
      <c r="P370" s="81" t="e">
        <f t="shared" si="11"/>
        <v>#N/A</v>
      </c>
    </row>
    <row r="371" spans="2:16">
      <c r="B371" s="116"/>
      <c r="N371" s="81">
        <f t="shared" si="10"/>
        <v>0</v>
      </c>
      <c r="O371" s="81" t="e">
        <f>IF(D371="X",0,IF(E371="X",0,VLOOKUP(E371,'51'!$K$3:$L$16,2,FALSE)))</f>
        <v>#N/A</v>
      </c>
      <c r="P371" s="81" t="e">
        <f t="shared" si="11"/>
        <v>#N/A</v>
      </c>
    </row>
    <row r="372" spans="2:16">
      <c r="B372" s="116"/>
      <c r="N372" s="81">
        <f t="shared" si="10"/>
        <v>0</v>
      </c>
      <c r="O372" s="81" t="e">
        <f>IF(D372="X",0,IF(E372="X",0,VLOOKUP(E372,'51'!$K$3:$L$16,2,FALSE)))</f>
        <v>#N/A</v>
      </c>
      <c r="P372" s="81" t="e">
        <f t="shared" si="11"/>
        <v>#N/A</v>
      </c>
    </row>
    <row r="373" spans="2:16">
      <c r="B373" s="116"/>
      <c r="N373" s="81">
        <f t="shared" si="10"/>
        <v>0</v>
      </c>
      <c r="O373" s="81" t="e">
        <f>IF(D373="X",0,IF(E373="X",0,VLOOKUP(E373,'51'!$K$3:$L$16,2,FALSE)))</f>
        <v>#N/A</v>
      </c>
      <c r="P373" s="81" t="e">
        <f t="shared" si="11"/>
        <v>#N/A</v>
      </c>
    </row>
    <row r="374" spans="2:16">
      <c r="B374" s="116"/>
      <c r="N374" s="81">
        <f t="shared" si="10"/>
        <v>0</v>
      </c>
      <c r="O374" s="81" t="e">
        <f>IF(D374="X",0,IF(E374="X",0,VLOOKUP(E374,'51'!$K$3:$L$16,2,FALSE)))</f>
        <v>#N/A</v>
      </c>
      <c r="P374" s="81" t="e">
        <f t="shared" si="11"/>
        <v>#N/A</v>
      </c>
    </row>
    <row r="375" spans="2:16">
      <c r="B375" s="116"/>
      <c r="N375" s="81">
        <f t="shared" si="10"/>
        <v>0</v>
      </c>
      <c r="O375" s="81" t="e">
        <f>IF(D375="X",0,IF(E375="X",0,VLOOKUP(E375,'51'!$K$3:$L$16,2,FALSE)))</f>
        <v>#N/A</v>
      </c>
      <c r="P375" s="81" t="e">
        <f t="shared" si="11"/>
        <v>#N/A</v>
      </c>
    </row>
    <row r="376" spans="2:16">
      <c r="B376" s="116"/>
      <c r="N376" s="81">
        <f t="shared" si="10"/>
        <v>0</v>
      </c>
      <c r="O376" s="81" t="e">
        <f>IF(D376="X",0,IF(E376="X",0,VLOOKUP(E376,'51'!$K$3:$L$16,2,FALSE)))</f>
        <v>#N/A</v>
      </c>
      <c r="P376" s="81" t="e">
        <f t="shared" si="11"/>
        <v>#N/A</v>
      </c>
    </row>
    <row r="377" spans="2:16">
      <c r="B377" s="116"/>
      <c r="N377" s="81">
        <f t="shared" si="10"/>
        <v>0</v>
      </c>
      <c r="O377" s="81" t="e">
        <f>IF(D377="X",0,IF(E377="X",0,VLOOKUP(E377,'51'!$K$3:$L$16,2,FALSE)))</f>
        <v>#N/A</v>
      </c>
      <c r="P377" s="81" t="e">
        <f t="shared" si="11"/>
        <v>#N/A</v>
      </c>
    </row>
    <row r="378" spans="2:16">
      <c r="B378" s="116"/>
      <c r="N378" s="81">
        <f t="shared" si="10"/>
        <v>0</v>
      </c>
      <c r="O378" s="81" t="e">
        <f>IF(D378="X",0,IF(E378="X",0,VLOOKUP(E378,'51'!$K$3:$L$16,2,FALSE)))</f>
        <v>#N/A</v>
      </c>
      <c r="P378" s="81" t="e">
        <f t="shared" si="11"/>
        <v>#N/A</v>
      </c>
    </row>
    <row r="379" spans="2:16">
      <c r="B379" s="116"/>
      <c r="N379" s="81">
        <f t="shared" si="10"/>
        <v>0</v>
      </c>
      <c r="O379" s="81" t="e">
        <f>IF(D379="X",0,IF(E379="X",0,VLOOKUP(E379,'51'!$K$3:$L$16,2,FALSE)))</f>
        <v>#N/A</v>
      </c>
      <c r="P379" s="81" t="e">
        <f t="shared" si="11"/>
        <v>#N/A</v>
      </c>
    </row>
    <row r="380" spans="2:16">
      <c r="B380" s="116"/>
      <c r="N380" s="81">
        <f t="shared" si="10"/>
        <v>0</v>
      </c>
      <c r="O380" s="81" t="e">
        <f>IF(D380="X",0,IF(E380="X",0,VLOOKUP(E380,'51'!$K$3:$L$16,2,FALSE)))</f>
        <v>#N/A</v>
      </c>
      <c r="P380" s="81" t="e">
        <f t="shared" si="11"/>
        <v>#N/A</v>
      </c>
    </row>
    <row r="381" spans="2:16">
      <c r="B381" s="116"/>
      <c r="N381" s="81">
        <f t="shared" si="10"/>
        <v>0</v>
      </c>
      <c r="O381" s="81" t="e">
        <f>IF(D381="X",0,IF(E381="X",0,VLOOKUP(E381,'51'!$K$3:$L$16,2,FALSE)))</f>
        <v>#N/A</v>
      </c>
      <c r="P381" s="81" t="e">
        <f t="shared" si="11"/>
        <v>#N/A</v>
      </c>
    </row>
    <row r="382" spans="2:16">
      <c r="B382" s="116"/>
      <c r="N382" s="81">
        <f t="shared" si="10"/>
        <v>0</v>
      </c>
      <c r="O382" s="81" t="e">
        <f>IF(D382="X",0,IF(E382="X",0,VLOOKUP(E382,'51'!$K$3:$L$16,2,FALSE)))</f>
        <v>#N/A</v>
      </c>
      <c r="P382" s="81" t="e">
        <f t="shared" si="11"/>
        <v>#N/A</v>
      </c>
    </row>
    <row r="383" spans="2:16">
      <c r="B383" s="116"/>
      <c r="N383" s="81">
        <f t="shared" si="10"/>
        <v>0</v>
      </c>
      <c r="O383" s="81" t="e">
        <f>IF(D383="X",0,IF(E383="X",0,VLOOKUP(E383,'51'!$K$3:$L$16,2,FALSE)))</f>
        <v>#N/A</v>
      </c>
      <c r="P383" s="81" t="e">
        <f t="shared" si="11"/>
        <v>#N/A</v>
      </c>
    </row>
    <row r="384" spans="2:16">
      <c r="B384" s="116"/>
      <c r="N384" s="81">
        <f t="shared" si="10"/>
        <v>0</v>
      </c>
      <c r="O384" s="81" t="e">
        <f>IF(D384="X",0,IF(E384="X",0,VLOOKUP(E384,'51'!$K$3:$L$16,2,FALSE)))</f>
        <v>#N/A</v>
      </c>
      <c r="P384" s="81" t="e">
        <f t="shared" si="11"/>
        <v>#N/A</v>
      </c>
    </row>
    <row r="385" spans="2:16">
      <c r="B385" s="116"/>
      <c r="N385" s="81">
        <f t="shared" si="10"/>
        <v>0</v>
      </c>
      <c r="O385" s="81" t="e">
        <f>IF(D385="X",0,IF(E385="X",0,VLOOKUP(E385,'51'!$K$3:$L$16,2,FALSE)))</f>
        <v>#N/A</v>
      </c>
      <c r="P385" s="81" t="e">
        <f t="shared" si="11"/>
        <v>#N/A</v>
      </c>
    </row>
    <row r="386" spans="2:16">
      <c r="B386" s="116"/>
      <c r="N386" s="81">
        <f t="shared" si="10"/>
        <v>0</v>
      </c>
      <c r="O386" s="81" t="e">
        <f>IF(D386="X",0,IF(E386="X",0,VLOOKUP(E386,'51'!$K$3:$L$16,2,FALSE)))</f>
        <v>#N/A</v>
      </c>
      <c r="P386" s="81" t="e">
        <f t="shared" si="11"/>
        <v>#N/A</v>
      </c>
    </row>
    <row r="387" spans="2:16">
      <c r="B387" s="116"/>
      <c r="N387" s="81">
        <f t="shared" si="10"/>
        <v>0</v>
      </c>
      <c r="O387" s="81" t="e">
        <f>IF(D387="X",0,IF(E387="X",0,VLOOKUP(E387,'51'!$K$3:$L$16,2,FALSE)))</f>
        <v>#N/A</v>
      </c>
      <c r="P387" s="81" t="e">
        <f t="shared" si="11"/>
        <v>#N/A</v>
      </c>
    </row>
    <row r="388" spans="2:16">
      <c r="B388" s="116"/>
      <c r="N388" s="81">
        <f t="shared" ref="N388:N451" si="12">SUM(F388:M388)</f>
        <v>0</v>
      </c>
      <c r="O388" s="81" t="e">
        <f>IF(D388="X",0,IF(E388="X",0,VLOOKUP(E388,'51'!$K$3:$L$16,2,FALSE)))</f>
        <v>#N/A</v>
      </c>
      <c r="P388" s="81" t="e">
        <f t="shared" ref="P388:P451" si="13">N388*O388</f>
        <v>#N/A</v>
      </c>
    </row>
    <row r="389" spans="2:16">
      <c r="B389" s="116"/>
      <c r="N389" s="81">
        <f t="shared" si="12"/>
        <v>0</v>
      </c>
      <c r="O389" s="81" t="e">
        <f>IF(D389="X",0,IF(E389="X",0,VLOOKUP(E389,'51'!$K$3:$L$16,2,FALSE)))</f>
        <v>#N/A</v>
      </c>
      <c r="P389" s="81" t="e">
        <f t="shared" si="13"/>
        <v>#N/A</v>
      </c>
    </row>
    <row r="390" spans="2:16">
      <c r="B390" s="116"/>
      <c r="N390" s="81">
        <f t="shared" si="12"/>
        <v>0</v>
      </c>
      <c r="O390" s="81" t="e">
        <f>IF(D390="X",0,IF(E390="X",0,VLOOKUP(E390,'51'!$K$3:$L$16,2,FALSE)))</f>
        <v>#N/A</v>
      </c>
      <c r="P390" s="81" t="e">
        <f t="shared" si="13"/>
        <v>#N/A</v>
      </c>
    </row>
    <row r="391" spans="2:16">
      <c r="B391" s="116"/>
      <c r="N391" s="81">
        <f t="shared" si="12"/>
        <v>0</v>
      </c>
      <c r="O391" s="81" t="e">
        <f>IF(D391="X",0,IF(E391="X",0,VLOOKUP(E391,'51'!$K$3:$L$16,2,FALSE)))</f>
        <v>#N/A</v>
      </c>
      <c r="P391" s="81" t="e">
        <f t="shared" si="13"/>
        <v>#N/A</v>
      </c>
    </row>
    <row r="392" spans="2:16">
      <c r="B392" s="116"/>
      <c r="N392" s="81">
        <f t="shared" si="12"/>
        <v>0</v>
      </c>
      <c r="O392" s="81" t="e">
        <f>IF(D392="X",0,IF(E392="X",0,VLOOKUP(E392,'51'!$K$3:$L$16,2,FALSE)))</f>
        <v>#N/A</v>
      </c>
      <c r="P392" s="81" t="e">
        <f t="shared" si="13"/>
        <v>#N/A</v>
      </c>
    </row>
    <row r="393" spans="2:16">
      <c r="B393" s="116"/>
      <c r="N393" s="81">
        <f t="shared" si="12"/>
        <v>0</v>
      </c>
      <c r="O393" s="81" t="e">
        <f>IF(D393="X",0,IF(E393="X",0,VLOOKUP(E393,'51'!$K$3:$L$16,2,FALSE)))</f>
        <v>#N/A</v>
      </c>
      <c r="P393" s="81" t="e">
        <f t="shared" si="13"/>
        <v>#N/A</v>
      </c>
    </row>
    <row r="394" spans="2:16">
      <c r="B394" s="116"/>
      <c r="N394" s="81">
        <f t="shared" si="12"/>
        <v>0</v>
      </c>
      <c r="O394" s="81" t="e">
        <f>IF(D394="X",0,IF(E394="X",0,VLOOKUP(E394,'51'!$K$3:$L$16,2,FALSE)))</f>
        <v>#N/A</v>
      </c>
      <c r="P394" s="81" t="e">
        <f t="shared" si="13"/>
        <v>#N/A</v>
      </c>
    </row>
    <row r="395" spans="2:16">
      <c r="B395" s="116"/>
      <c r="N395" s="81">
        <f t="shared" si="12"/>
        <v>0</v>
      </c>
      <c r="O395" s="81" t="e">
        <f>IF(D395="X",0,IF(E395="X",0,VLOOKUP(E395,'51'!$K$3:$L$16,2,FALSE)))</f>
        <v>#N/A</v>
      </c>
      <c r="P395" s="81" t="e">
        <f t="shared" si="13"/>
        <v>#N/A</v>
      </c>
    </row>
    <row r="396" spans="2:16">
      <c r="B396" s="116"/>
      <c r="N396" s="81">
        <f t="shared" si="12"/>
        <v>0</v>
      </c>
      <c r="O396" s="81" t="e">
        <f>IF(D396="X",0,IF(E396="X",0,VLOOKUP(E396,'51'!$K$3:$L$16,2,FALSE)))</f>
        <v>#N/A</v>
      </c>
      <c r="P396" s="81" t="e">
        <f t="shared" si="13"/>
        <v>#N/A</v>
      </c>
    </row>
    <row r="397" spans="2:16">
      <c r="B397" s="116"/>
      <c r="N397" s="81">
        <f t="shared" si="12"/>
        <v>0</v>
      </c>
      <c r="O397" s="81" t="e">
        <f>IF(D397="X",0,IF(E397="X",0,VLOOKUP(E397,'51'!$K$3:$L$16,2,FALSE)))</f>
        <v>#N/A</v>
      </c>
      <c r="P397" s="81" t="e">
        <f t="shared" si="13"/>
        <v>#N/A</v>
      </c>
    </row>
    <row r="398" spans="2:16">
      <c r="B398" s="116"/>
      <c r="N398" s="81">
        <f t="shared" si="12"/>
        <v>0</v>
      </c>
      <c r="O398" s="81" t="e">
        <f>IF(D398="X",0,IF(E398="X",0,VLOOKUP(E398,'51'!$K$3:$L$16,2,FALSE)))</f>
        <v>#N/A</v>
      </c>
      <c r="P398" s="81" t="e">
        <f t="shared" si="13"/>
        <v>#N/A</v>
      </c>
    </row>
    <row r="399" spans="2:16">
      <c r="B399" s="116"/>
      <c r="N399" s="81">
        <f t="shared" si="12"/>
        <v>0</v>
      </c>
      <c r="O399" s="81" t="e">
        <f>IF(D399="X",0,IF(E399="X",0,VLOOKUP(E399,'51'!$K$3:$L$16,2,FALSE)))</f>
        <v>#N/A</v>
      </c>
      <c r="P399" s="81" t="e">
        <f t="shared" si="13"/>
        <v>#N/A</v>
      </c>
    </row>
    <row r="400" spans="2:16">
      <c r="B400" s="116"/>
      <c r="N400" s="81">
        <f t="shared" si="12"/>
        <v>0</v>
      </c>
      <c r="O400" s="81" t="e">
        <f>IF(D400="X",0,IF(E400="X",0,VLOOKUP(E400,'51'!$K$3:$L$16,2,FALSE)))</f>
        <v>#N/A</v>
      </c>
      <c r="P400" s="81" t="e">
        <f t="shared" si="13"/>
        <v>#N/A</v>
      </c>
    </row>
    <row r="401" spans="2:16">
      <c r="B401" s="116"/>
      <c r="N401" s="81">
        <f t="shared" si="12"/>
        <v>0</v>
      </c>
      <c r="O401" s="81" t="e">
        <f>IF(D401="X",0,IF(E401="X",0,VLOOKUP(E401,'51'!$K$3:$L$16,2,FALSE)))</f>
        <v>#N/A</v>
      </c>
      <c r="P401" s="81" t="e">
        <f t="shared" si="13"/>
        <v>#N/A</v>
      </c>
    </row>
    <row r="402" spans="2:16">
      <c r="B402" s="116"/>
      <c r="N402" s="81">
        <f t="shared" si="12"/>
        <v>0</v>
      </c>
      <c r="O402" s="81" t="e">
        <f>IF(D402="X",0,IF(E402="X",0,VLOOKUP(E402,'51'!$K$3:$L$16,2,FALSE)))</f>
        <v>#N/A</v>
      </c>
      <c r="P402" s="81" t="e">
        <f t="shared" si="13"/>
        <v>#N/A</v>
      </c>
    </row>
    <row r="403" spans="2:16">
      <c r="B403" s="116"/>
      <c r="N403" s="81">
        <f t="shared" si="12"/>
        <v>0</v>
      </c>
      <c r="O403" s="81" t="e">
        <f>IF(D403="X",0,IF(E403="X",0,VLOOKUP(E403,'51'!$K$3:$L$16,2,FALSE)))</f>
        <v>#N/A</v>
      </c>
      <c r="P403" s="81" t="e">
        <f t="shared" si="13"/>
        <v>#N/A</v>
      </c>
    </row>
    <row r="404" spans="2:16">
      <c r="B404" s="116"/>
      <c r="N404" s="81">
        <f t="shared" si="12"/>
        <v>0</v>
      </c>
      <c r="O404" s="81" t="e">
        <f>IF(D404="X",0,IF(E404="X",0,VLOOKUP(E404,'51'!$K$3:$L$16,2,FALSE)))</f>
        <v>#N/A</v>
      </c>
      <c r="P404" s="81" t="e">
        <f t="shared" si="13"/>
        <v>#N/A</v>
      </c>
    </row>
    <row r="405" spans="2:16">
      <c r="B405" s="116"/>
      <c r="N405" s="81">
        <f t="shared" si="12"/>
        <v>0</v>
      </c>
      <c r="O405" s="81" t="e">
        <f>IF(D405="X",0,IF(E405="X",0,VLOOKUP(E405,'51'!$K$3:$L$16,2,FALSE)))</f>
        <v>#N/A</v>
      </c>
      <c r="P405" s="81" t="e">
        <f t="shared" si="13"/>
        <v>#N/A</v>
      </c>
    </row>
    <row r="406" spans="2:16">
      <c r="B406" s="116"/>
      <c r="N406" s="81">
        <f t="shared" si="12"/>
        <v>0</v>
      </c>
      <c r="O406" s="81" t="e">
        <f>IF(D406="X",0,IF(E406="X",0,VLOOKUP(E406,'51'!$K$3:$L$16,2,FALSE)))</f>
        <v>#N/A</v>
      </c>
      <c r="P406" s="81" t="e">
        <f t="shared" si="13"/>
        <v>#N/A</v>
      </c>
    </row>
    <row r="407" spans="2:16">
      <c r="B407" s="116"/>
      <c r="N407" s="81">
        <f t="shared" si="12"/>
        <v>0</v>
      </c>
      <c r="O407" s="81" t="e">
        <f>IF(D407="X",0,IF(E407="X",0,VLOOKUP(E407,'51'!$K$3:$L$16,2,FALSE)))</f>
        <v>#N/A</v>
      </c>
      <c r="P407" s="81" t="e">
        <f t="shared" si="13"/>
        <v>#N/A</v>
      </c>
    </row>
    <row r="408" spans="2:16">
      <c r="B408" s="116"/>
      <c r="N408" s="81">
        <f t="shared" si="12"/>
        <v>0</v>
      </c>
      <c r="O408" s="81" t="e">
        <f>IF(D408="X",0,IF(E408="X",0,VLOOKUP(E408,'51'!$K$3:$L$16,2,FALSE)))</f>
        <v>#N/A</v>
      </c>
      <c r="P408" s="81" t="e">
        <f t="shared" si="13"/>
        <v>#N/A</v>
      </c>
    </row>
    <row r="409" spans="2:16">
      <c r="B409" s="116"/>
      <c r="N409" s="81">
        <f t="shared" si="12"/>
        <v>0</v>
      </c>
      <c r="O409" s="81" t="e">
        <f>IF(D409="X",0,IF(E409="X",0,VLOOKUP(E409,'51'!$K$3:$L$16,2,FALSE)))</f>
        <v>#N/A</v>
      </c>
      <c r="P409" s="81" t="e">
        <f t="shared" si="13"/>
        <v>#N/A</v>
      </c>
    </row>
    <row r="410" spans="2:16">
      <c r="B410" s="116"/>
      <c r="N410" s="81">
        <f t="shared" si="12"/>
        <v>0</v>
      </c>
      <c r="O410" s="81" t="e">
        <f>IF(D410="X",0,IF(E410="X",0,VLOOKUP(E410,'51'!$K$3:$L$16,2,FALSE)))</f>
        <v>#N/A</v>
      </c>
      <c r="P410" s="81" t="e">
        <f t="shared" si="13"/>
        <v>#N/A</v>
      </c>
    </row>
    <row r="411" spans="2:16">
      <c r="B411" s="116"/>
      <c r="N411" s="81">
        <f t="shared" si="12"/>
        <v>0</v>
      </c>
      <c r="O411" s="81" t="e">
        <f>IF(D411="X",0,IF(E411="X",0,VLOOKUP(E411,'51'!$K$3:$L$16,2,FALSE)))</f>
        <v>#N/A</v>
      </c>
      <c r="P411" s="81" t="e">
        <f t="shared" si="13"/>
        <v>#N/A</v>
      </c>
    </row>
    <row r="412" spans="2:16">
      <c r="B412" s="116"/>
      <c r="N412" s="81">
        <f t="shared" si="12"/>
        <v>0</v>
      </c>
      <c r="O412" s="81" t="e">
        <f>IF(D412="X",0,IF(E412="X",0,VLOOKUP(E412,'51'!$K$3:$L$16,2,FALSE)))</f>
        <v>#N/A</v>
      </c>
      <c r="P412" s="81" t="e">
        <f t="shared" si="13"/>
        <v>#N/A</v>
      </c>
    </row>
    <row r="413" spans="2:16">
      <c r="B413" s="116"/>
      <c r="N413" s="81">
        <f t="shared" si="12"/>
        <v>0</v>
      </c>
      <c r="O413" s="81" t="e">
        <f>IF(D413="X",0,IF(E413="X",0,VLOOKUP(E413,'51'!$K$3:$L$16,2,FALSE)))</f>
        <v>#N/A</v>
      </c>
      <c r="P413" s="81" t="e">
        <f t="shared" si="13"/>
        <v>#N/A</v>
      </c>
    </row>
    <row r="414" spans="2:16">
      <c r="B414" s="116"/>
      <c r="N414" s="81">
        <f t="shared" si="12"/>
        <v>0</v>
      </c>
      <c r="O414" s="81" t="e">
        <f>IF(D414="X",0,IF(E414="X",0,VLOOKUP(E414,'51'!$K$3:$L$16,2,FALSE)))</f>
        <v>#N/A</v>
      </c>
      <c r="P414" s="81" t="e">
        <f t="shared" si="13"/>
        <v>#N/A</v>
      </c>
    </row>
    <row r="415" spans="2:16">
      <c r="B415" s="116"/>
      <c r="N415" s="81">
        <f t="shared" si="12"/>
        <v>0</v>
      </c>
      <c r="O415" s="81" t="e">
        <f>IF(D415="X",0,IF(E415="X",0,VLOOKUP(E415,'51'!$K$3:$L$16,2,FALSE)))</f>
        <v>#N/A</v>
      </c>
      <c r="P415" s="81" t="e">
        <f t="shared" si="13"/>
        <v>#N/A</v>
      </c>
    </row>
    <row r="416" spans="2:16">
      <c r="B416" s="116"/>
      <c r="N416" s="81">
        <f t="shared" si="12"/>
        <v>0</v>
      </c>
      <c r="O416" s="81" t="e">
        <f>IF(D416="X",0,IF(E416="X",0,VLOOKUP(E416,'51'!$K$3:$L$16,2,FALSE)))</f>
        <v>#N/A</v>
      </c>
      <c r="P416" s="81" t="e">
        <f t="shared" si="13"/>
        <v>#N/A</v>
      </c>
    </row>
    <row r="417" spans="2:16">
      <c r="B417" s="116"/>
      <c r="N417" s="81">
        <f t="shared" si="12"/>
        <v>0</v>
      </c>
      <c r="O417" s="81" t="e">
        <f>IF(D417="X",0,IF(E417="X",0,VLOOKUP(E417,'51'!$K$3:$L$16,2,FALSE)))</f>
        <v>#N/A</v>
      </c>
      <c r="P417" s="81" t="e">
        <f t="shared" si="13"/>
        <v>#N/A</v>
      </c>
    </row>
    <row r="418" spans="2:16">
      <c r="B418" s="116"/>
      <c r="N418" s="81">
        <f t="shared" si="12"/>
        <v>0</v>
      </c>
      <c r="O418" s="81" t="e">
        <f>IF(D418="X",0,IF(E418="X",0,VLOOKUP(E418,'51'!$K$3:$L$16,2,FALSE)))</f>
        <v>#N/A</v>
      </c>
      <c r="P418" s="81" t="e">
        <f t="shared" si="13"/>
        <v>#N/A</v>
      </c>
    </row>
    <row r="419" spans="2:16">
      <c r="B419" s="116"/>
      <c r="N419" s="81">
        <f t="shared" si="12"/>
        <v>0</v>
      </c>
      <c r="O419" s="81" t="e">
        <f>IF(D419="X",0,IF(E419="X",0,VLOOKUP(E419,'51'!$K$3:$L$16,2,FALSE)))</f>
        <v>#N/A</v>
      </c>
      <c r="P419" s="81" t="e">
        <f t="shared" si="13"/>
        <v>#N/A</v>
      </c>
    </row>
    <row r="420" spans="2:16">
      <c r="B420" s="116"/>
      <c r="N420" s="81">
        <f t="shared" si="12"/>
        <v>0</v>
      </c>
      <c r="O420" s="81" t="e">
        <f>IF(D420="X",0,IF(E420="X",0,VLOOKUP(E420,'51'!$K$3:$L$16,2,FALSE)))</f>
        <v>#N/A</v>
      </c>
      <c r="P420" s="81" t="e">
        <f t="shared" si="13"/>
        <v>#N/A</v>
      </c>
    </row>
    <row r="421" spans="2:16">
      <c r="B421" s="116"/>
      <c r="N421" s="81">
        <f t="shared" si="12"/>
        <v>0</v>
      </c>
      <c r="O421" s="81" t="e">
        <f>IF(D421="X",0,IF(E421="X",0,VLOOKUP(E421,'51'!$K$3:$L$16,2,FALSE)))</f>
        <v>#N/A</v>
      </c>
      <c r="P421" s="81" t="e">
        <f t="shared" si="13"/>
        <v>#N/A</v>
      </c>
    </row>
    <row r="422" spans="2:16">
      <c r="B422" s="116"/>
      <c r="N422" s="81">
        <f t="shared" si="12"/>
        <v>0</v>
      </c>
      <c r="O422" s="81" t="e">
        <f>IF(D422="X",0,IF(E422="X",0,VLOOKUP(E422,'51'!$K$3:$L$16,2,FALSE)))</f>
        <v>#N/A</v>
      </c>
      <c r="P422" s="81" t="e">
        <f t="shared" si="13"/>
        <v>#N/A</v>
      </c>
    </row>
    <row r="423" spans="2:16">
      <c r="B423" s="116"/>
      <c r="N423" s="81">
        <f t="shared" si="12"/>
        <v>0</v>
      </c>
      <c r="O423" s="81" t="e">
        <f>IF(D423="X",0,IF(E423="X",0,VLOOKUP(E423,'51'!$K$3:$L$16,2,FALSE)))</f>
        <v>#N/A</v>
      </c>
      <c r="P423" s="81" t="e">
        <f t="shared" si="13"/>
        <v>#N/A</v>
      </c>
    </row>
    <row r="424" spans="2:16">
      <c r="B424" s="116"/>
      <c r="N424" s="81">
        <f t="shared" si="12"/>
        <v>0</v>
      </c>
      <c r="O424" s="81" t="e">
        <f>IF(D424="X",0,IF(E424="X",0,VLOOKUP(E424,'51'!$K$3:$L$16,2,FALSE)))</f>
        <v>#N/A</v>
      </c>
      <c r="P424" s="81" t="e">
        <f t="shared" si="13"/>
        <v>#N/A</v>
      </c>
    </row>
    <row r="425" spans="2:16">
      <c r="B425" s="116"/>
      <c r="N425" s="81">
        <f t="shared" si="12"/>
        <v>0</v>
      </c>
      <c r="O425" s="81" t="e">
        <f>IF(D425="X",0,IF(E425="X",0,VLOOKUP(E425,'51'!$K$3:$L$16,2,FALSE)))</f>
        <v>#N/A</v>
      </c>
      <c r="P425" s="81" t="e">
        <f t="shared" si="13"/>
        <v>#N/A</v>
      </c>
    </row>
    <row r="426" spans="2:16">
      <c r="B426" s="116"/>
      <c r="N426" s="81">
        <f t="shared" si="12"/>
        <v>0</v>
      </c>
      <c r="O426" s="81" t="e">
        <f>IF(D426="X",0,IF(E426="X",0,VLOOKUP(E426,'51'!$K$3:$L$16,2,FALSE)))</f>
        <v>#N/A</v>
      </c>
      <c r="P426" s="81" t="e">
        <f t="shared" si="13"/>
        <v>#N/A</v>
      </c>
    </row>
    <row r="427" spans="2:16">
      <c r="B427" s="116"/>
      <c r="N427" s="81">
        <f t="shared" si="12"/>
        <v>0</v>
      </c>
      <c r="O427" s="81" t="e">
        <f>IF(D427="X",0,IF(E427="X",0,VLOOKUP(E427,'51'!$K$3:$L$16,2,FALSE)))</f>
        <v>#N/A</v>
      </c>
      <c r="P427" s="81" t="e">
        <f t="shared" si="13"/>
        <v>#N/A</v>
      </c>
    </row>
    <row r="428" spans="2:16">
      <c r="B428" s="116"/>
      <c r="N428" s="81">
        <f t="shared" si="12"/>
        <v>0</v>
      </c>
      <c r="O428" s="81" t="e">
        <f>IF(D428="X",0,IF(E428="X",0,VLOOKUP(E428,'51'!$K$3:$L$16,2,FALSE)))</f>
        <v>#N/A</v>
      </c>
      <c r="P428" s="81" t="e">
        <f t="shared" si="13"/>
        <v>#N/A</v>
      </c>
    </row>
    <row r="429" spans="2:16">
      <c r="B429" s="116"/>
      <c r="N429" s="81">
        <f t="shared" si="12"/>
        <v>0</v>
      </c>
      <c r="O429" s="81" t="e">
        <f>IF(D429="X",0,IF(E429="X",0,VLOOKUP(E429,'51'!$K$3:$L$16,2,FALSE)))</f>
        <v>#N/A</v>
      </c>
      <c r="P429" s="81" t="e">
        <f t="shared" si="13"/>
        <v>#N/A</v>
      </c>
    </row>
    <row r="430" spans="2:16">
      <c r="B430" s="116"/>
      <c r="N430" s="81">
        <f t="shared" si="12"/>
        <v>0</v>
      </c>
      <c r="O430" s="81" t="e">
        <f>IF(D430="X",0,IF(E430="X",0,VLOOKUP(E430,'51'!$K$3:$L$16,2,FALSE)))</f>
        <v>#N/A</v>
      </c>
      <c r="P430" s="81" t="e">
        <f t="shared" si="13"/>
        <v>#N/A</v>
      </c>
    </row>
    <row r="431" spans="2:16">
      <c r="B431" s="116"/>
      <c r="N431" s="81">
        <f t="shared" si="12"/>
        <v>0</v>
      </c>
      <c r="O431" s="81" t="e">
        <f>IF(D431="X",0,IF(E431="X",0,VLOOKUP(E431,'51'!$K$3:$L$16,2,FALSE)))</f>
        <v>#N/A</v>
      </c>
      <c r="P431" s="81" t="e">
        <f t="shared" si="13"/>
        <v>#N/A</v>
      </c>
    </row>
    <row r="432" spans="2:16">
      <c r="B432" s="116"/>
      <c r="N432" s="81">
        <f t="shared" si="12"/>
        <v>0</v>
      </c>
      <c r="O432" s="81" t="e">
        <f>IF(D432="X",0,IF(E432="X",0,VLOOKUP(E432,'51'!$K$3:$L$16,2,FALSE)))</f>
        <v>#N/A</v>
      </c>
      <c r="P432" s="81" t="e">
        <f t="shared" si="13"/>
        <v>#N/A</v>
      </c>
    </row>
    <row r="433" spans="2:16">
      <c r="B433" s="116"/>
      <c r="N433" s="81">
        <f t="shared" si="12"/>
        <v>0</v>
      </c>
      <c r="O433" s="81" t="e">
        <f>IF(D433="X",0,IF(E433="X",0,VLOOKUP(E433,'51'!$K$3:$L$16,2,FALSE)))</f>
        <v>#N/A</v>
      </c>
      <c r="P433" s="81" t="e">
        <f t="shared" si="13"/>
        <v>#N/A</v>
      </c>
    </row>
    <row r="434" spans="2:16">
      <c r="B434" s="116"/>
      <c r="N434" s="81">
        <f t="shared" si="12"/>
        <v>0</v>
      </c>
      <c r="O434" s="81" t="e">
        <f>IF(D434="X",0,IF(E434="X",0,VLOOKUP(E434,'51'!$K$3:$L$16,2,FALSE)))</f>
        <v>#N/A</v>
      </c>
      <c r="P434" s="81" t="e">
        <f t="shared" si="13"/>
        <v>#N/A</v>
      </c>
    </row>
    <row r="435" spans="2:16">
      <c r="B435" s="116"/>
      <c r="N435" s="81">
        <f t="shared" si="12"/>
        <v>0</v>
      </c>
      <c r="O435" s="81" t="e">
        <f>IF(D435="X",0,IF(E435="X",0,VLOOKUP(E435,'51'!$K$3:$L$16,2,FALSE)))</f>
        <v>#N/A</v>
      </c>
      <c r="P435" s="81" t="e">
        <f t="shared" si="13"/>
        <v>#N/A</v>
      </c>
    </row>
    <row r="436" spans="2:16">
      <c r="B436" s="116"/>
      <c r="N436" s="81">
        <f t="shared" si="12"/>
        <v>0</v>
      </c>
      <c r="O436" s="81" t="e">
        <f>IF(D436="X",0,IF(E436="X",0,VLOOKUP(E436,'51'!$K$3:$L$16,2,FALSE)))</f>
        <v>#N/A</v>
      </c>
      <c r="P436" s="81" t="e">
        <f t="shared" si="13"/>
        <v>#N/A</v>
      </c>
    </row>
    <row r="437" spans="2:16">
      <c r="B437" s="116"/>
      <c r="N437" s="81">
        <f t="shared" si="12"/>
        <v>0</v>
      </c>
      <c r="O437" s="81" t="e">
        <f>IF(D437="X",0,IF(E437="X",0,VLOOKUP(E437,'51'!$K$3:$L$16,2,FALSE)))</f>
        <v>#N/A</v>
      </c>
      <c r="P437" s="81" t="e">
        <f t="shared" si="13"/>
        <v>#N/A</v>
      </c>
    </row>
    <row r="438" spans="2:16">
      <c r="B438" s="116"/>
      <c r="N438" s="81">
        <f t="shared" si="12"/>
        <v>0</v>
      </c>
      <c r="O438" s="81" t="e">
        <f>IF(D438="X",0,IF(E438="X",0,VLOOKUP(E438,'51'!$K$3:$L$16,2,FALSE)))</f>
        <v>#N/A</v>
      </c>
      <c r="P438" s="81" t="e">
        <f t="shared" si="13"/>
        <v>#N/A</v>
      </c>
    </row>
    <row r="439" spans="2:16">
      <c r="B439" s="116"/>
      <c r="N439" s="81">
        <f t="shared" si="12"/>
        <v>0</v>
      </c>
      <c r="O439" s="81" t="e">
        <f>IF(D439="X",0,IF(E439="X",0,VLOOKUP(E439,'51'!$K$3:$L$16,2,FALSE)))</f>
        <v>#N/A</v>
      </c>
      <c r="P439" s="81" t="e">
        <f t="shared" si="13"/>
        <v>#N/A</v>
      </c>
    </row>
    <row r="440" spans="2:16">
      <c r="B440" s="116"/>
      <c r="N440" s="81">
        <f t="shared" si="12"/>
        <v>0</v>
      </c>
      <c r="O440" s="81" t="e">
        <f>IF(D440="X",0,IF(E440="X",0,VLOOKUP(E440,'51'!$K$3:$L$16,2,FALSE)))</f>
        <v>#N/A</v>
      </c>
      <c r="P440" s="81" t="e">
        <f t="shared" si="13"/>
        <v>#N/A</v>
      </c>
    </row>
    <row r="441" spans="2:16">
      <c r="B441" s="116"/>
      <c r="N441" s="81">
        <f t="shared" si="12"/>
        <v>0</v>
      </c>
      <c r="O441" s="81" t="e">
        <f>IF(D441="X",0,IF(E441="X",0,VLOOKUP(E441,'51'!$K$3:$L$16,2,FALSE)))</f>
        <v>#N/A</v>
      </c>
      <c r="P441" s="81" t="e">
        <f t="shared" si="13"/>
        <v>#N/A</v>
      </c>
    </row>
    <row r="442" spans="2:16">
      <c r="B442" s="116"/>
      <c r="N442" s="81">
        <f t="shared" si="12"/>
        <v>0</v>
      </c>
      <c r="O442" s="81" t="e">
        <f>IF(D442="X",0,IF(E442="X",0,VLOOKUP(E442,'51'!$K$3:$L$16,2,FALSE)))</f>
        <v>#N/A</v>
      </c>
      <c r="P442" s="81" t="e">
        <f t="shared" si="13"/>
        <v>#N/A</v>
      </c>
    </row>
    <row r="443" spans="2:16">
      <c r="B443" s="116"/>
      <c r="N443" s="81">
        <f t="shared" si="12"/>
        <v>0</v>
      </c>
      <c r="O443" s="81" t="e">
        <f>IF(D443="X",0,IF(E443="X",0,VLOOKUP(E443,'51'!$K$3:$L$16,2,FALSE)))</f>
        <v>#N/A</v>
      </c>
      <c r="P443" s="81" t="e">
        <f t="shared" si="13"/>
        <v>#N/A</v>
      </c>
    </row>
    <row r="444" spans="2:16">
      <c r="B444" s="116"/>
      <c r="N444" s="81">
        <f t="shared" si="12"/>
        <v>0</v>
      </c>
      <c r="O444" s="81" t="e">
        <f>IF(D444="X",0,IF(E444="X",0,VLOOKUP(E444,'51'!$K$3:$L$16,2,FALSE)))</f>
        <v>#N/A</v>
      </c>
      <c r="P444" s="81" t="e">
        <f t="shared" si="13"/>
        <v>#N/A</v>
      </c>
    </row>
    <row r="445" spans="2:16">
      <c r="B445" s="116"/>
      <c r="N445" s="81">
        <f t="shared" si="12"/>
        <v>0</v>
      </c>
      <c r="O445" s="81" t="e">
        <f>IF(D445="X",0,IF(E445="X",0,VLOOKUP(E445,'51'!$K$3:$L$16,2,FALSE)))</f>
        <v>#N/A</v>
      </c>
      <c r="P445" s="81" t="e">
        <f t="shared" si="13"/>
        <v>#N/A</v>
      </c>
    </row>
    <row r="446" spans="2:16">
      <c r="B446" s="116"/>
      <c r="N446" s="81">
        <f t="shared" si="12"/>
        <v>0</v>
      </c>
      <c r="O446" s="81" t="e">
        <f>IF(D446="X",0,IF(E446="X",0,VLOOKUP(E446,'51'!$K$3:$L$16,2,FALSE)))</f>
        <v>#N/A</v>
      </c>
      <c r="P446" s="81" t="e">
        <f t="shared" si="13"/>
        <v>#N/A</v>
      </c>
    </row>
    <row r="447" spans="2:16">
      <c r="B447" s="116"/>
      <c r="N447" s="81">
        <f t="shared" si="12"/>
        <v>0</v>
      </c>
      <c r="O447" s="81" t="e">
        <f>IF(D447="X",0,IF(E447="X",0,VLOOKUP(E447,'51'!$K$3:$L$16,2,FALSE)))</f>
        <v>#N/A</v>
      </c>
      <c r="P447" s="81" t="e">
        <f t="shared" si="13"/>
        <v>#N/A</v>
      </c>
    </row>
    <row r="448" spans="2:16">
      <c r="B448" s="116"/>
      <c r="N448" s="81">
        <f t="shared" si="12"/>
        <v>0</v>
      </c>
      <c r="O448" s="81" t="e">
        <f>IF(D448="X",0,IF(E448="X",0,VLOOKUP(E448,'51'!$K$3:$L$16,2,FALSE)))</f>
        <v>#N/A</v>
      </c>
      <c r="P448" s="81" t="e">
        <f t="shared" si="13"/>
        <v>#N/A</v>
      </c>
    </row>
    <row r="449" spans="2:16">
      <c r="B449" s="116"/>
      <c r="N449" s="81">
        <f t="shared" si="12"/>
        <v>0</v>
      </c>
      <c r="O449" s="81" t="e">
        <f>IF(D449="X",0,IF(E449="X",0,VLOOKUP(E449,'51'!$K$3:$L$16,2,FALSE)))</f>
        <v>#N/A</v>
      </c>
      <c r="P449" s="81" t="e">
        <f t="shared" si="13"/>
        <v>#N/A</v>
      </c>
    </row>
    <row r="450" spans="2:16">
      <c r="B450" s="116"/>
      <c r="N450" s="81">
        <f t="shared" si="12"/>
        <v>0</v>
      </c>
      <c r="O450" s="81" t="e">
        <f>IF(D450="X",0,IF(E450="X",0,VLOOKUP(E450,'51'!$K$3:$L$16,2,FALSE)))</f>
        <v>#N/A</v>
      </c>
      <c r="P450" s="81" t="e">
        <f t="shared" si="13"/>
        <v>#N/A</v>
      </c>
    </row>
    <row r="451" spans="2:16">
      <c r="B451" s="116"/>
      <c r="N451" s="81">
        <f t="shared" si="12"/>
        <v>0</v>
      </c>
      <c r="O451" s="81" t="e">
        <f>IF(D451="X",0,IF(E451="X",0,VLOOKUP(E451,'51'!$K$3:$L$16,2,FALSE)))</f>
        <v>#N/A</v>
      </c>
      <c r="P451" s="81" t="e">
        <f t="shared" si="13"/>
        <v>#N/A</v>
      </c>
    </row>
    <row r="452" spans="2:16">
      <c r="B452" s="116"/>
      <c r="N452" s="81">
        <f t="shared" ref="N452:N494" si="14">SUM(F452:M452)</f>
        <v>0</v>
      </c>
      <c r="O452" s="81" t="e">
        <f>IF(D452="X",0,IF(E452="X",0,VLOOKUP(E452,'51'!$K$3:$L$16,2,FALSE)))</f>
        <v>#N/A</v>
      </c>
      <c r="P452" s="81" t="e">
        <f t="shared" ref="P452:P494" si="15">N452*O452</f>
        <v>#N/A</v>
      </c>
    </row>
    <row r="453" spans="2:16">
      <c r="B453" s="116"/>
      <c r="N453" s="81">
        <f t="shared" si="14"/>
        <v>0</v>
      </c>
      <c r="O453" s="81" t="e">
        <f>IF(D453="X",0,IF(E453="X",0,VLOOKUP(E453,'51'!$K$3:$L$16,2,FALSE)))</f>
        <v>#N/A</v>
      </c>
      <c r="P453" s="81" t="e">
        <f t="shared" si="15"/>
        <v>#N/A</v>
      </c>
    </row>
    <row r="454" spans="2:16">
      <c r="B454" s="116"/>
      <c r="N454" s="81">
        <f t="shared" si="14"/>
        <v>0</v>
      </c>
      <c r="O454" s="81" t="e">
        <f>IF(D454="X",0,IF(E454="X",0,VLOOKUP(E454,'51'!$K$3:$L$16,2,FALSE)))</f>
        <v>#N/A</v>
      </c>
      <c r="P454" s="81" t="e">
        <f t="shared" si="15"/>
        <v>#N/A</v>
      </c>
    </row>
    <row r="455" spans="2:16">
      <c r="B455" s="116"/>
      <c r="N455" s="81">
        <f t="shared" si="14"/>
        <v>0</v>
      </c>
      <c r="O455" s="81" t="e">
        <f>IF(D455="X",0,IF(E455="X",0,VLOOKUP(E455,'51'!$K$3:$L$16,2,FALSE)))</f>
        <v>#N/A</v>
      </c>
      <c r="P455" s="81" t="e">
        <f t="shared" si="15"/>
        <v>#N/A</v>
      </c>
    </row>
    <row r="456" spans="2:16">
      <c r="B456" s="116"/>
      <c r="N456" s="81">
        <f t="shared" si="14"/>
        <v>0</v>
      </c>
      <c r="O456" s="81" t="e">
        <f>IF(D456="X",0,IF(E456="X",0,VLOOKUP(E456,'51'!$K$3:$L$16,2,FALSE)))</f>
        <v>#N/A</v>
      </c>
      <c r="P456" s="81" t="e">
        <f t="shared" si="15"/>
        <v>#N/A</v>
      </c>
    </row>
    <row r="457" spans="2:16">
      <c r="B457" s="116"/>
      <c r="N457" s="81">
        <f t="shared" si="14"/>
        <v>0</v>
      </c>
      <c r="O457" s="81" t="e">
        <f>IF(D457="X",0,IF(E457="X",0,VLOOKUP(E457,'51'!$K$3:$L$16,2,FALSE)))</f>
        <v>#N/A</v>
      </c>
      <c r="P457" s="81" t="e">
        <f t="shared" si="15"/>
        <v>#N/A</v>
      </c>
    </row>
    <row r="458" spans="2:16">
      <c r="B458" s="116"/>
      <c r="N458" s="81">
        <f t="shared" si="14"/>
        <v>0</v>
      </c>
      <c r="O458" s="81" t="e">
        <f>IF(D458="X",0,IF(E458="X",0,VLOOKUP(E458,'51'!$K$3:$L$16,2,FALSE)))</f>
        <v>#N/A</v>
      </c>
      <c r="P458" s="81" t="e">
        <f t="shared" si="15"/>
        <v>#N/A</v>
      </c>
    </row>
    <row r="459" spans="2:16">
      <c r="B459" s="116"/>
      <c r="N459" s="81">
        <f t="shared" si="14"/>
        <v>0</v>
      </c>
      <c r="O459" s="81" t="e">
        <f>IF(D459="X",0,IF(E459="X",0,VLOOKUP(E459,'51'!$K$3:$L$16,2,FALSE)))</f>
        <v>#N/A</v>
      </c>
      <c r="P459" s="81" t="e">
        <f t="shared" si="15"/>
        <v>#N/A</v>
      </c>
    </row>
    <row r="460" spans="2:16">
      <c r="B460" s="116"/>
      <c r="N460" s="81">
        <f t="shared" si="14"/>
        <v>0</v>
      </c>
      <c r="O460" s="81" t="e">
        <f>IF(D460="X",0,IF(E460="X",0,VLOOKUP(E460,'51'!$K$3:$L$16,2,FALSE)))</f>
        <v>#N/A</v>
      </c>
      <c r="P460" s="81" t="e">
        <f t="shared" si="15"/>
        <v>#N/A</v>
      </c>
    </row>
    <row r="461" spans="2:16">
      <c r="B461" s="116"/>
      <c r="N461" s="81">
        <f t="shared" si="14"/>
        <v>0</v>
      </c>
      <c r="O461" s="81" t="e">
        <f>IF(D461="X",0,IF(E461="X",0,VLOOKUP(E461,'51'!$K$3:$L$16,2,FALSE)))</f>
        <v>#N/A</v>
      </c>
      <c r="P461" s="81" t="e">
        <f t="shared" si="15"/>
        <v>#N/A</v>
      </c>
    </row>
    <row r="462" spans="2:16">
      <c r="B462" s="116"/>
      <c r="N462" s="81">
        <f t="shared" si="14"/>
        <v>0</v>
      </c>
      <c r="O462" s="81" t="e">
        <f>IF(D462="X",0,IF(E462="X",0,VLOOKUP(E462,'51'!$K$3:$L$16,2,FALSE)))</f>
        <v>#N/A</v>
      </c>
      <c r="P462" s="81" t="e">
        <f t="shared" si="15"/>
        <v>#N/A</v>
      </c>
    </row>
    <row r="463" spans="2:16">
      <c r="B463" s="116"/>
      <c r="N463" s="81">
        <f t="shared" si="14"/>
        <v>0</v>
      </c>
      <c r="O463" s="81" t="e">
        <f>IF(D463="X",0,IF(E463="X",0,VLOOKUP(E463,'51'!$K$3:$L$16,2,FALSE)))</f>
        <v>#N/A</v>
      </c>
      <c r="P463" s="81" t="e">
        <f t="shared" si="15"/>
        <v>#N/A</v>
      </c>
    </row>
    <row r="464" spans="2:16">
      <c r="B464" s="116"/>
      <c r="N464" s="81">
        <f t="shared" si="14"/>
        <v>0</v>
      </c>
      <c r="O464" s="81" t="e">
        <f>IF(D464="X",0,IF(E464="X",0,VLOOKUP(E464,'51'!$K$3:$L$16,2,FALSE)))</f>
        <v>#N/A</v>
      </c>
      <c r="P464" s="81" t="e">
        <f t="shared" si="15"/>
        <v>#N/A</v>
      </c>
    </row>
    <row r="465" spans="2:16">
      <c r="B465" s="116"/>
      <c r="N465" s="81">
        <f t="shared" si="14"/>
        <v>0</v>
      </c>
      <c r="O465" s="81" t="e">
        <f>IF(D465="X",0,IF(E465="X",0,VLOOKUP(E465,'51'!$K$3:$L$16,2,FALSE)))</f>
        <v>#N/A</v>
      </c>
      <c r="P465" s="81" t="e">
        <f t="shared" si="15"/>
        <v>#N/A</v>
      </c>
    </row>
    <row r="466" spans="2:16">
      <c r="B466" s="116"/>
      <c r="N466" s="81">
        <f t="shared" si="14"/>
        <v>0</v>
      </c>
      <c r="O466" s="81" t="e">
        <f>IF(D466="X",0,IF(E466="X",0,VLOOKUP(E466,'51'!$K$3:$L$16,2,FALSE)))</f>
        <v>#N/A</v>
      </c>
      <c r="P466" s="81" t="e">
        <f t="shared" si="15"/>
        <v>#N/A</v>
      </c>
    </row>
    <row r="467" spans="2:16">
      <c r="B467" s="116"/>
      <c r="N467" s="81">
        <f t="shared" si="14"/>
        <v>0</v>
      </c>
      <c r="O467" s="81" t="e">
        <f>IF(D467="X",0,IF(E467="X",0,VLOOKUP(E467,'51'!$K$3:$L$16,2,FALSE)))</f>
        <v>#N/A</v>
      </c>
      <c r="P467" s="81" t="e">
        <f t="shared" si="15"/>
        <v>#N/A</v>
      </c>
    </row>
    <row r="468" spans="2:16">
      <c r="B468" s="116"/>
      <c r="N468" s="81">
        <f t="shared" si="14"/>
        <v>0</v>
      </c>
      <c r="O468" s="81" t="e">
        <f>IF(D468="X",0,IF(E468="X",0,VLOOKUP(E468,'51'!$K$3:$L$16,2,FALSE)))</f>
        <v>#N/A</v>
      </c>
      <c r="P468" s="81" t="e">
        <f t="shared" si="15"/>
        <v>#N/A</v>
      </c>
    </row>
    <row r="469" spans="2:16">
      <c r="B469" s="116"/>
      <c r="N469" s="81">
        <f t="shared" si="14"/>
        <v>0</v>
      </c>
      <c r="O469" s="81" t="e">
        <f>IF(D469="X",0,IF(E469="X",0,VLOOKUP(E469,'51'!$K$3:$L$16,2,FALSE)))</f>
        <v>#N/A</v>
      </c>
      <c r="P469" s="81" t="e">
        <f t="shared" si="15"/>
        <v>#N/A</v>
      </c>
    </row>
    <row r="470" spans="2:16">
      <c r="B470" s="116"/>
      <c r="N470" s="81">
        <f t="shared" si="14"/>
        <v>0</v>
      </c>
      <c r="O470" s="81" t="e">
        <f>IF(D470="X",0,IF(E470="X",0,VLOOKUP(E470,'51'!$K$3:$L$16,2,FALSE)))</f>
        <v>#N/A</v>
      </c>
      <c r="P470" s="81" t="e">
        <f t="shared" si="15"/>
        <v>#N/A</v>
      </c>
    </row>
    <row r="471" spans="2:16">
      <c r="B471" s="116"/>
      <c r="N471" s="81">
        <f t="shared" si="14"/>
        <v>0</v>
      </c>
      <c r="O471" s="81" t="e">
        <f>IF(D471="X",0,IF(E471="X",0,VLOOKUP(E471,'51'!$K$3:$L$16,2,FALSE)))</f>
        <v>#N/A</v>
      </c>
      <c r="P471" s="81" t="e">
        <f t="shared" si="15"/>
        <v>#N/A</v>
      </c>
    </row>
    <row r="472" spans="2:16">
      <c r="B472" s="116"/>
      <c r="N472" s="81">
        <f t="shared" si="14"/>
        <v>0</v>
      </c>
      <c r="O472" s="81" t="e">
        <f>IF(D472="X",0,IF(E472="X",0,VLOOKUP(E472,'51'!$K$3:$L$16,2,FALSE)))</f>
        <v>#N/A</v>
      </c>
      <c r="P472" s="81" t="e">
        <f t="shared" si="15"/>
        <v>#N/A</v>
      </c>
    </row>
    <row r="473" spans="2:16">
      <c r="B473" s="116"/>
      <c r="N473" s="81">
        <f t="shared" si="14"/>
        <v>0</v>
      </c>
      <c r="O473" s="81" t="e">
        <f>IF(D473="X",0,IF(E473="X",0,VLOOKUP(E473,'51'!$K$3:$L$16,2,FALSE)))</f>
        <v>#N/A</v>
      </c>
      <c r="P473" s="81" t="e">
        <f t="shared" si="15"/>
        <v>#N/A</v>
      </c>
    </row>
    <row r="474" spans="2:16">
      <c r="B474" s="116"/>
      <c r="N474" s="81">
        <f t="shared" si="14"/>
        <v>0</v>
      </c>
      <c r="O474" s="81" t="e">
        <f>IF(D474="X",0,IF(E474="X",0,VLOOKUP(E474,'51'!$K$3:$L$16,2,FALSE)))</f>
        <v>#N/A</v>
      </c>
      <c r="P474" s="81" t="e">
        <f t="shared" si="15"/>
        <v>#N/A</v>
      </c>
    </row>
    <row r="475" spans="2:16">
      <c r="B475" s="116"/>
      <c r="N475" s="81">
        <f t="shared" si="14"/>
        <v>0</v>
      </c>
      <c r="O475" s="81" t="e">
        <f>IF(D475="X",0,IF(E475="X",0,VLOOKUP(E475,'51'!$K$3:$L$16,2,FALSE)))</f>
        <v>#N/A</v>
      </c>
      <c r="P475" s="81" t="e">
        <f t="shared" si="15"/>
        <v>#N/A</v>
      </c>
    </row>
    <row r="476" spans="2:16">
      <c r="B476" s="116"/>
      <c r="N476" s="81">
        <f t="shared" si="14"/>
        <v>0</v>
      </c>
      <c r="O476" s="81" t="e">
        <f>IF(D476="X",0,IF(E476="X",0,VLOOKUP(E476,'51'!$K$3:$L$16,2,FALSE)))</f>
        <v>#N/A</v>
      </c>
      <c r="P476" s="81" t="e">
        <f t="shared" si="15"/>
        <v>#N/A</v>
      </c>
    </row>
    <row r="477" spans="2:16">
      <c r="B477" s="116"/>
      <c r="N477" s="81">
        <f t="shared" si="14"/>
        <v>0</v>
      </c>
      <c r="O477" s="81" t="e">
        <f>IF(D477="X",0,IF(E477="X",0,VLOOKUP(E477,'51'!$K$3:$L$16,2,FALSE)))</f>
        <v>#N/A</v>
      </c>
      <c r="P477" s="81" t="e">
        <f t="shared" si="15"/>
        <v>#N/A</v>
      </c>
    </row>
    <row r="478" spans="2:16">
      <c r="B478" s="116"/>
      <c r="N478" s="81">
        <f t="shared" si="14"/>
        <v>0</v>
      </c>
      <c r="O478" s="81" t="e">
        <f>IF(D478="X",0,IF(E478="X",0,VLOOKUP(E478,'51'!$K$3:$L$16,2,FALSE)))</f>
        <v>#N/A</v>
      </c>
      <c r="P478" s="81" t="e">
        <f t="shared" si="15"/>
        <v>#N/A</v>
      </c>
    </row>
    <row r="479" spans="2:16">
      <c r="B479" s="116"/>
      <c r="N479" s="81">
        <f t="shared" si="14"/>
        <v>0</v>
      </c>
      <c r="O479" s="81" t="e">
        <f>IF(D479="X",0,IF(E479="X",0,VLOOKUP(E479,'51'!$K$3:$L$16,2,FALSE)))</f>
        <v>#N/A</v>
      </c>
      <c r="P479" s="81" t="e">
        <f t="shared" si="15"/>
        <v>#N/A</v>
      </c>
    </row>
    <row r="480" spans="2:16">
      <c r="B480" s="116"/>
      <c r="N480" s="81">
        <f t="shared" si="14"/>
        <v>0</v>
      </c>
      <c r="O480" s="81" t="e">
        <f>IF(D480="X",0,IF(E480="X",0,VLOOKUP(E480,'51'!$K$3:$L$16,2,FALSE)))</f>
        <v>#N/A</v>
      </c>
      <c r="P480" s="81" t="e">
        <f t="shared" si="15"/>
        <v>#N/A</v>
      </c>
    </row>
    <row r="481" spans="2:23">
      <c r="B481" s="116"/>
      <c r="N481" s="81">
        <f t="shared" si="14"/>
        <v>0</v>
      </c>
      <c r="O481" s="81" t="e">
        <f>IF(D481="X",0,IF(E481="X",0,VLOOKUP(E481,'51'!$K$3:$L$16,2,FALSE)))</f>
        <v>#N/A</v>
      </c>
      <c r="P481" s="81" t="e">
        <f t="shared" si="15"/>
        <v>#N/A</v>
      </c>
    </row>
    <row r="482" spans="2:23">
      <c r="B482" s="116"/>
      <c r="N482" s="81">
        <f t="shared" si="14"/>
        <v>0</v>
      </c>
      <c r="O482" s="81" t="e">
        <f>IF(D482="X",0,IF(E482="X",0,VLOOKUP(E482,'51'!$K$3:$L$16,2,FALSE)))</f>
        <v>#N/A</v>
      </c>
      <c r="P482" s="81" t="e">
        <f t="shared" si="15"/>
        <v>#N/A</v>
      </c>
    </row>
    <row r="483" spans="2:23">
      <c r="B483" s="116"/>
      <c r="N483" s="81">
        <f t="shared" si="14"/>
        <v>0</v>
      </c>
      <c r="O483" s="81" t="e">
        <f>IF(D483="X",0,IF(E483="X",0,VLOOKUP(E483,'51'!$K$3:$L$16,2,FALSE)))</f>
        <v>#N/A</v>
      </c>
      <c r="P483" s="81" t="e">
        <f t="shared" si="15"/>
        <v>#N/A</v>
      </c>
    </row>
    <row r="484" spans="2:23">
      <c r="B484" s="116"/>
      <c r="N484" s="81">
        <f t="shared" si="14"/>
        <v>0</v>
      </c>
      <c r="O484" s="81" t="e">
        <f>IF(D484="X",0,IF(E484="X",0,VLOOKUP(E484,'51'!$K$3:$L$16,2,FALSE)))</f>
        <v>#N/A</v>
      </c>
      <c r="P484" s="81" t="e">
        <f t="shared" si="15"/>
        <v>#N/A</v>
      </c>
    </row>
    <row r="485" spans="2:23">
      <c r="B485" s="116"/>
      <c r="N485" s="81">
        <f t="shared" si="14"/>
        <v>0</v>
      </c>
      <c r="O485" s="81" t="e">
        <f>IF(D485="X",0,IF(E485="X",0,VLOOKUP(E485,'51'!$K$3:$L$16,2,FALSE)))</f>
        <v>#N/A</v>
      </c>
      <c r="P485" s="81" t="e">
        <f t="shared" si="15"/>
        <v>#N/A</v>
      </c>
    </row>
    <row r="486" spans="2:23">
      <c r="B486" s="116"/>
      <c r="N486" s="81">
        <f t="shared" si="14"/>
        <v>0</v>
      </c>
      <c r="O486" s="81" t="e">
        <f>IF(D486="X",0,IF(E486="X",0,VLOOKUP(E486,'51'!$K$3:$L$16,2,FALSE)))</f>
        <v>#N/A</v>
      </c>
      <c r="P486" s="81" t="e">
        <f t="shared" si="15"/>
        <v>#N/A</v>
      </c>
    </row>
    <row r="487" spans="2:23">
      <c r="B487" s="116"/>
      <c r="N487" s="81">
        <f t="shared" si="14"/>
        <v>0</v>
      </c>
      <c r="O487" s="81" t="e">
        <f>IF(D487="X",0,IF(E487="X",0,VLOOKUP(E487,'51'!$K$3:$L$16,2,FALSE)))</f>
        <v>#N/A</v>
      </c>
      <c r="P487" s="81" t="e">
        <f t="shared" si="15"/>
        <v>#N/A</v>
      </c>
    </row>
    <row r="488" spans="2:23">
      <c r="B488" s="116"/>
      <c r="N488" s="81">
        <f t="shared" si="14"/>
        <v>0</v>
      </c>
      <c r="O488" s="81" t="e">
        <f>IF(D488="X",0,IF(E488="X",0,VLOOKUP(E488,'51'!$K$3:$L$16,2,FALSE)))</f>
        <v>#N/A</v>
      </c>
      <c r="P488" s="81" t="e">
        <f t="shared" si="15"/>
        <v>#N/A</v>
      </c>
    </row>
    <row r="489" spans="2:23">
      <c r="B489" s="116"/>
      <c r="N489" s="81">
        <f t="shared" si="14"/>
        <v>0</v>
      </c>
      <c r="O489" s="81" t="e">
        <f>IF(D489="X",0,IF(E489="X",0,VLOOKUP(E489,'51'!$K$3:$L$16,2,FALSE)))</f>
        <v>#N/A</v>
      </c>
      <c r="P489" s="81" t="e">
        <f t="shared" si="15"/>
        <v>#N/A</v>
      </c>
    </row>
    <row r="490" spans="2:23">
      <c r="B490" s="116"/>
      <c r="N490" s="81">
        <f t="shared" si="14"/>
        <v>0</v>
      </c>
      <c r="O490" s="81" t="e">
        <f>IF(D490="X",0,IF(E490="X",0,VLOOKUP(E490,'51'!$K$3:$L$16,2,FALSE)))</f>
        <v>#N/A</v>
      </c>
      <c r="P490" s="81" t="e">
        <f t="shared" si="15"/>
        <v>#N/A</v>
      </c>
    </row>
    <row r="491" spans="2:23">
      <c r="B491" s="116"/>
      <c r="N491" s="81">
        <f t="shared" si="14"/>
        <v>0</v>
      </c>
      <c r="O491" s="81" t="e">
        <f>IF(D491="X",0,IF(E491="X",0,VLOOKUP(E491,'51'!$K$3:$L$16,2,FALSE)))</f>
        <v>#N/A</v>
      </c>
      <c r="P491" s="81" t="e">
        <f t="shared" si="15"/>
        <v>#N/A</v>
      </c>
    </row>
    <row r="492" spans="2:23">
      <c r="B492" s="116"/>
      <c r="N492" s="81">
        <f t="shared" si="14"/>
        <v>0</v>
      </c>
      <c r="O492" s="81" t="e">
        <f>IF(D492="X",0,IF(E492="X",0,VLOOKUP(E492,'51'!$K$3:$L$16,2,FALSE)))</f>
        <v>#N/A</v>
      </c>
      <c r="P492" s="81" t="e">
        <f t="shared" si="15"/>
        <v>#N/A</v>
      </c>
    </row>
    <row r="493" spans="2:23">
      <c r="B493" s="116"/>
      <c r="N493" s="81">
        <f t="shared" si="14"/>
        <v>0</v>
      </c>
      <c r="O493" s="81" t="e">
        <f>IF(D493="X",0,IF(E493="X",0,VLOOKUP(E493,'51'!$K$3:$L$16,2,FALSE)))</f>
        <v>#N/A</v>
      </c>
      <c r="P493" s="81" t="e">
        <f t="shared" si="15"/>
        <v>#N/A</v>
      </c>
    </row>
    <row r="494" spans="2:23">
      <c r="B494" s="116"/>
      <c r="N494" s="81">
        <f t="shared" si="14"/>
        <v>0</v>
      </c>
      <c r="O494" s="81" t="e">
        <f>IF(D494="X",0,IF(E494="X",0,VLOOKUP(E494,'51'!$K$3:$L$16,2,FALSE)))</f>
        <v>#N/A</v>
      </c>
      <c r="P494" s="81" t="e">
        <f t="shared" si="15"/>
        <v>#N/A</v>
      </c>
    </row>
    <row r="495" spans="2:23" ht="15.75" thickBot="1">
      <c r="B495" s="116"/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2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IF('51'!K3="", "Vrije categorie",'51'!K3)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IF('51'!K4="", "Vrije categorie",'51'!K4)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IF('51'!K5="", "Vrije categorie",'51'!K5)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IF('51'!K6="", "Vrije categorie",'51'!K6)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IF('51'!K7="", "Vrije categorie",'51'!K7)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IF('51'!K8="", "Vrije categorie",'51'!K8)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IF('51'!K9="", "Vrije categorie",'51'!K9)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IF('51'!K10="", "Vrije categorie",'51'!K10)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IF('51'!K11="", "Vrije categorie",'51'!K11)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IF('51'!K12="", "Vrije categorie",'51'!K12)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IF('51'!K13="", "Vrije categorie",'51'!K13)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IF('51'!K14="", "Vrije categorie",'51'!K14)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IF('51'!K15="", "Vrije categorie",'51'!K15)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2:16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2:16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2:16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2:16" ht="15.75" thickTop="1"/>
    <row r="535" spans="2:16">
      <c r="C535" s="106" t="s">
        <v>145</v>
      </c>
      <c r="D535" s="80"/>
      <c r="E535" s="80"/>
      <c r="F535" s="107"/>
      <c r="G535" s="107"/>
      <c r="H535" s="107"/>
      <c r="I535" s="107"/>
      <c r="J535" s="107"/>
      <c r="K535" s="107"/>
      <c r="L535" s="108"/>
      <c r="M535" s="109"/>
      <c r="N535" s="106" t="s">
        <v>138</v>
      </c>
      <c r="O535" s="7"/>
      <c r="P535" s="106" t="s">
        <v>129</v>
      </c>
    </row>
    <row r="536" spans="2:16">
      <c r="B536" t="s">
        <v>44</v>
      </c>
      <c r="C536" s="106" t="str">
        <f>C499</f>
        <v>A</v>
      </c>
      <c r="D536" s="80"/>
      <c r="E536" s="80"/>
      <c r="F536" s="107" cm="1">
        <f t="array" ref="F536">SUMPRODUCT(--($B$4:$B$498=B536),--($E$4:$E$498=C536),--($D$4:$D$498=""),$F$4:$F$498)</f>
        <v>0</v>
      </c>
      <c r="G536" s="107" cm="1">
        <f t="array" ref="G536">SUMPRODUCT(--($B$4:$B$498=B536),--($E$4:$E$498=C536),--($D$4:$D$498=""),$G$4:$G$498)</f>
        <v>0</v>
      </c>
      <c r="H536" s="107" cm="1">
        <f t="array" ref="H536">SUMPRODUCT(--($B$4:$B$498=B536),--($E$4:$E$498=C536),--($D$4:$D$498=""),$H$4:$H$498)</f>
        <v>0</v>
      </c>
      <c r="I536" s="107" cm="1">
        <f t="array" ref="I536">SUMPRODUCT(--($B$4:$B$498=B536),--($E$4:$E$498=C536),--($D$4:$D$498=""),$I$4:$I$498)</f>
        <v>0</v>
      </c>
      <c r="J536" s="107" cm="1">
        <f t="array" ref="J536">SUMPRODUCT(--($B$4:$B$498=B536),--($E$4:$E$498=C536),--($D$4:$D$498=""),$J$4:$J$498)</f>
        <v>0</v>
      </c>
      <c r="K536" s="107" cm="1">
        <f t="array" ref="K536">SUMPRODUCT(--($B$4:$B$498=B536),--($E$4:$E$498=C536),--($D$4:$D$498=""),$K$4:$K$498)</f>
        <v>0</v>
      </c>
      <c r="L536" s="107" cm="1">
        <f t="array" ref="L536">SUMPRODUCT(--($B$4:$B$498=B536),--($E$4:$E$498=C536),--($D$4:$D$498=""),$L$4:$L$498)</f>
        <v>0</v>
      </c>
      <c r="M536" s="107" cm="1">
        <f t="array" ref="M536">SUMPRODUCT(--($B$4:$B$498=B536),--($E$4:$E$498=C536),--($D$4:$D$498=""),$M$4:$M$498)</f>
        <v>0</v>
      </c>
      <c r="N536" s="107">
        <f>SUM(F536:M536)</f>
        <v>0</v>
      </c>
      <c r="O536" s="54"/>
      <c r="P536" s="107" t="e" cm="1">
        <f t="array" ref="P536">SUMPRODUCT(--($B$4:$B$498=B536),--($E$4:$E$498=C536),--($D$4:$D$498=""),$P$4:$P$498)</f>
        <v>#N/A</v>
      </c>
    </row>
    <row r="537" spans="2:16">
      <c r="B537" t="s">
        <v>44</v>
      </c>
      <c r="C537" s="106" t="str">
        <f>C500</f>
        <v>B</v>
      </c>
      <c r="D537" s="80"/>
      <c r="E537" s="80"/>
      <c r="F537" s="107" cm="1">
        <f t="array" ref="F537">SUMPRODUCT(--($B$4:$B$498=B537),--($E$4:$E$498=C537),--($D$4:$D$498=""),$F$4:$F$498)</f>
        <v>0</v>
      </c>
      <c r="G537" s="107" cm="1">
        <f t="array" ref="G537">SUMPRODUCT(--($B$4:$B$498=B537),--($E$4:$E$498=C537),--($D$4:$D$498=""),$G$4:$G$498)</f>
        <v>0</v>
      </c>
      <c r="H537" s="107" cm="1">
        <f t="array" ref="H537">SUMPRODUCT(--($B$4:$B$498=B537),--($E$4:$E$498=C537),--($D$4:$D$498=""),$H$4:$H$498)</f>
        <v>0</v>
      </c>
      <c r="I537" s="107" cm="1">
        <f t="array" ref="I537">SUMPRODUCT(--($B$4:$B$498=B537),--($E$4:$E$498=C537),--($D$4:$D$498=""),$I$4:$I$498)</f>
        <v>0</v>
      </c>
      <c r="J537" s="107" cm="1">
        <f t="array" ref="J537">SUMPRODUCT(--($B$4:$B$498=B537),--($E$4:$E$498=C537),--($D$4:$D$498=""),$J$4:$J$498)</f>
        <v>0</v>
      </c>
      <c r="K537" s="107" cm="1">
        <f t="array" ref="K537">SUMPRODUCT(--($B$4:$B$498=B537),--($E$4:$E$498=C537),--($D$4:$D$498=""),$K$4:$K$498)</f>
        <v>0</v>
      </c>
      <c r="L537" s="107" cm="1">
        <f t="array" ref="L537">SUMPRODUCT(--($B$4:$B$498=B537),--($E$4:$E$498=C537),--($D$4:$D$498=""),$L$4:$L$498)</f>
        <v>0</v>
      </c>
      <c r="M537" s="107" cm="1">
        <f t="array" ref="M537">SUMPRODUCT(--($B$4:$B$498=B537),--($E$4:$E$498=C537),--($D$4:$D$498=""),$M$4:$M$498)</f>
        <v>0</v>
      </c>
      <c r="N537" s="107">
        <f t="shared" ref="N537:N549" si="23">SUM(F537:M537)</f>
        <v>0</v>
      </c>
      <c r="O537" s="54"/>
      <c r="P537" s="107" t="e" cm="1">
        <f t="array" ref="P537">SUMPRODUCT(--($B$4:$B$498=B537),--($E$4:$E$498=C537),--($D$4:$D$498=""),$P$4:$P$498)</f>
        <v>#N/A</v>
      </c>
    </row>
    <row r="538" spans="2:16">
      <c r="B538" t="s">
        <v>44</v>
      </c>
      <c r="C538" s="106" t="str">
        <f t="shared" ref="C538:C548" si="24">C501</f>
        <v>C</v>
      </c>
      <c r="D538" s="80"/>
      <c r="E538" s="80"/>
      <c r="F538" s="107" cm="1">
        <f t="array" ref="F538">SUMPRODUCT(--($B$4:$B$498=B538),--($E$4:$E$498=C538),--($D$4:$D$498=""),$F$4:$F$498)</f>
        <v>0</v>
      </c>
      <c r="G538" s="107" cm="1">
        <f t="array" ref="G538">SUMPRODUCT(--($B$4:$B$498=B538),--($E$4:$E$498=C538),--($D$4:$D$498=""),$G$4:$G$498)</f>
        <v>0</v>
      </c>
      <c r="H538" s="107" cm="1">
        <f t="array" ref="H538">SUMPRODUCT(--($B$4:$B$498=B538),--($E$4:$E$498=C538),--($D$4:$D$498=""),$H$4:$H$498)</f>
        <v>0</v>
      </c>
      <c r="I538" s="107" cm="1">
        <f t="array" ref="I538">SUMPRODUCT(--($B$4:$B$498=B538),--($E$4:$E$498=C538),--($D$4:$D$498=""),$I$4:$I$498)</f>
        <v>0</v>
      </c>
      <c r="J538" s="107" cm="1">
        <f t="array" ref="J538">SUMPRODUCT(--($B$4:$B$498=B538),--($E$4:$E$498=C538),--($D$4:$D$498=""),$J$4:$J$498)</f>
        <v>0</v>
      </c>
      <c r="K538" s="107" cm="1">
        <f t="array" ref="K538">SUMPRODUCT(--($B$4:$B$498=B538),--($E$4:$E$498=C538),--($D$4:$D$498=""),$K$4:$K$498)</f>
        <v>0</v>
      </c>
      <c r="L538" s="107" cm="1">
        <f t="array" ref="L538">SUMPRODUCT(--($B$4:$B$498=B538),--($E$4:$E$498=C538),--($D$4:$D$498=""),$L$4:$L$498)</f>
        <v>0</v>
      </c>
      <c r="M538" s="107" cm="1">
        <f t="array" ref="M538">SUMPRODUCT(--($B$4:$B$498=B538),--($E$4:$E$498=C538),--($D$4:$D$498=""),$M$4:$M$498)</f>
        <v>0</v>
      </c>
      <c r="N538" s="107">
        <f t="shared" si="23"/>
        <v>0</v>
      </c>
      <c r="O538" s="54"/>
      <c r="P538" s="107" t="e" cm="1">
        <f t="array" ref="P538">SUMPRODUCT(--($B$4:$B$498=B538),--($E$4:$E$498=C538),--($D$4:$D$498=""),$P$4:$P$498)</f>
        <v>#N/A</v>
      </c>
    </row>
    <row r="539" spans="2:16">
      <c r="B539" t="s">
        <v>44</v>
      </c>
      <c r="C539" s="106" t="str">
        <f t="shared" si="24"/>
        <v>D</v>
      </c>
      <c r="D539" s="80"/>
      <c r="E539" s="80"/>
      <c r="F539" s="107" cm="1">
        <f t="array" ref="F539">SUMPRODUCT(--($B$4:$B$498=B539),--($E$4:$E$498=C539),--($D$4:$D$498=""),$F$4:$F$498)</f>
        <v>0</v>
      </c>
      <c r="G539" s="107" cm="1">
        <f t="array" ref="G539">SUMPRODUCT(--($B$4:$B$498=B539),--($E$4:$E$498=C539),--($D$4:$D$498=""),$G$4:$G$498)</f>
        <v>0</v>
      </c>
      <c r="H539" s="107" cm="1">
        <f t="array" ref="H539">SUMPRODUCT(--($B$4:$B$498=B539),--($E$4:$E$498=C539),--($D$4:$D$498=""),$H$4:$H$498)</f>
        <v>0</v>
      </c>
      <c r="I539" s="107" cm="1">
        <f t="array" ref="I539">SUMPRODUCT(--($B$4:$B$498=B539),--($E$4:$E$498=C539),--($D$4:$D$498=""),$I$4:$I$498)</f>
        <v>0</v>
      </c>
      <c r="J539" s="107" cm="1">
        <f t="array" ref="J539">SUMPRODUCT(--($B$4:$B$498=B539),--($E$4:$E$498=C539),--($D$4:$D$498=""),$J$4:$J$498)</f>
        <v>0</v>
      </c>
      <c r="K539" s="107" cm="1">
        <f t="array" ref="K539">SUMPRODUCT(--($B$4:$B$498=B539),--($E$4:$E$498=C539),--($D$4:$D$498=""),$K$4:$K$498)</f>
        <v>0</v>
      </c>
      <c r="L539" s="107" cm="1">
        <f t="array" ref="L539">SUMPRODUCT(--($B$4:$B$498=B539),--($E$4:$E$498=C539),--($D$4:$D$498=""),$L$4:$L$498)</f>
        <v>0</v>
      </c>
      <c r="M539" s="107" cm="1">
        <f t="array" ref="M539">SUMPRODUCT(--($B$4:$B$498=B539),--($E$4:$E$498=C539),--($D$4:$D$498=""),$M$4:$M$498)</f>
        <v>0</v>
      </c>
      <c r="N539" s="107">
        <f t="shared" si="23"/>
        <v>0</v>
      </c>
      <c r="O539" s="54"/>
      <c r="P539" s="107" t="e" cm="1">
        <f t="array" ref="P539">SUMPRODUCT(--($B$4:$B$498=B539),--($E$4:$E$498=C539),--($D$4:$D$498=""),$P$4:$P$498)</f>
        <v>#N/A</v>
      </c>
    </row>
    <row r="540" spans="2:16">
      <c r="B540" t="s">
        <v>44</v>
      </c>
      <c r="C540" s="106" t="str">
        <f t="shared" si="24"/>
        <v>E</v>
      </c>
      <c r="D540" s="80"/>
      <c r="E540" s="80"/>
      <c r="F540" s="107" cm="1">
        <f t="array" ref="F540">SUMPRODUCT(--($B$4:$B$498=B540),--($E$4:$E$498=C540),--($D$4:$D$498=""),$F$4:$F$498)</f>
        <v>0</v>
      </c>
      <c r="G540" s="107" cm="1">
        <f t="array" ref="G540">SUMPRODUCT(--($B$4:$B$498=B540),--($E$4:$E$498=C540),--($D$4:$D$498=""),$G$4:$G$498)</f>
        <v>0</v>
      </c>
      <c r="H540" s="107" cm="1">
        <f t="array" ref="H540">SUMPRODUCT(--($B$4:$B$498=B540),--($E$4:$E$498=C540),--($D$4:$D$498=""),$H$4:$H$498)</f>
        <v>0</v>
      </c>
      <c r="I540" s="107" cm="1">
        <f t="array" ref="I540">SUMPRODUCT(--($B$4:$B$498=B540),--($E$4:$E$498=C540),--($D$4:$D$498=""),$I$4:$I$498)</f>
        <v>0</v>
      </c>
      <c r="J540" s="107" cm="1">
        <f t="array" ref="J540">SUMPRODUCT(--($B$4:$B$498=B540),--($E$4:$E$498=C540),--($D$4:$D$498=""),$J$4:$J$498)</f>
        <v>0</v>
      </c>
      <c r="K540" s="107" cm="1">
        <f t="array" ref="K540">SUMPRODUCT(--($B$4:$B$498=B540),--($E$4:$E$498=C540),--($D$4:$D$498=""),$K$4:$K$498)</f>
        <v>0</v>
      </c>
      <c r="L540" s="107" cm="1">
        <f t="array" ref="L540">SUMPRODUCT(--($B$4:$B$498=B540),--($E$4:$E$498=C540),--($D$4:$D$498=""),$L$4:$L$498)</f>
        <v>0</v>
      </c>
      <c r="M540" s="107" cm="1">
        <f t="array" ref="M540">SUMPRODUCT(--($B$4:$B$498=B540),--($E$4:$E$498=C540),--($D$4:$D$498=""),$M$4:$M$498)</f>
        <v>0</v>
      </c>
      <c r="N540" s="107">
        <f t="shared" si="23"/>
        <v>0</v>
      </c>
      <c r="O540" s="54"/>
      <c r="P540" s="107" t="e" cm="1">
        <f t="array" ref="P540">SUMPRODUCT(--($B$4:$B$498=B540),--($E$4:$E$498=C540),--($D$4:$D$498=""),$P$4:$P$498)</f>
        <v>#N/A</v>
      </c>
    </row>
    <row r="541" spans="2:16">
      <c r="B541" t="s">
        <v>44</v>
      </c>
      <c r="C541" s="106" t="str">
        <f t="shared" si="24"/>
        <v>F</v>
      </c>
      <c r="D541" s="80"/>
      <c r="E541" s="80"/>
      <c r="F541" s="107" cm="1">
        <f t="array" ref="F541">SUMPRODUCT(--($B$4:$B$498=B541),--($E$4:$E$498=C541),--($D$4:$D$498=""),$F$4:$F$498)</f>
        <v>0</v>
      </c>
      <c r="G541" s="107" cm="1">
        <f t="array" ref="G541">SUMPRODUCT(--($B$4:$B$498=B541),--($E$4:$E$498=C541),--($D$4:$D$498=""),$G$4:$G$498)</f>
        <v>0</v>
      </c>
      <c r="H541" s="107" cm="1">
        <f t="array" ref="H541">SUMPRODUCT(--($B$4:$B$498=B541),--($E$4:$E$498=C541),--($D$4:$D$498=""),$H$4:$H$498)</f>
        <v>0</v>
      </c>
      <c r="I541" s="107" cm="1">
        <f t="array" ref="I541">SUMPRODUCT(--($B$4:$B$498=B541),--($E$4:$E$498=C541),--($D$4:$D$498=""),$I$4:$I$498)</f>
        <v>0</v>
      </c>
      <c r="J541" s="107" cm="1">
        <f t="array" ref="J541">SUMPRODUCT(--($B$4:$B$498=B541),--($E$4:$E$498=C541),--($D$4:$D$498=""),$J$4:$J$498)</f>
        <v>0</v>
      </c>
      <c r="K541" s="107" cm="1">
        <f t="array" ref="K541">SUMPRODUCT(--($B$4:$B$498=B541),--($E$4:$E$498=C541),--($D$4:$D$498=""),$K$4:$K$498)</f>
        <v>0</v>
      </c>
      <c r="L541" s="107" cm="1">
        <f t="array" ref="L541">SUMPRODUCT(--($B$4:$B$498=B541),--($E$4:$E$498=C541),--($D$4:$D$498=""),$L$4:$L$498)</f>
        <v>0</v>
      </c>
      <c r="M541" s="107" cm="1">
        <f t="array" ref="M541">SUMPRODUCT(--($B$4:$B$498=B541),--($E$4:$E$498=C541),--($D$4:$D$498=""),$M$4:$M$498)</f>
        <v>0</v>
      </c>
      <c r="N541" s="107">
        <f t="shared" si="23"/>
        <v>0</v>
      </c>
      <c r="O541" s="54"/>
      <c r="P541" s="107" t="e" cm="1">
        <f t="array" ref="P541">SUMPRODUCT(--($B$4:$B$498=B541),--($E$4:$E$498=C541),--($D$4:$D$498=""),$P$4:$P$498)</f>
        <v>#N/A</v>
      </c>
    </row>
    <row r="542" spans="2:16">
      <c r="B542" t="s">
        <v>44</v>
      </c>
      <c r="C542" s="106" t="str">
        <f t="shared" si="24"/>
        <v>G</v>
      </c>
      <c r="D542" s="80"/>
      <c r="E542" s="80"/>
      <c r="F542" s="107" cm="1">
        <f t="array" ref="F542">SUMPRODUCT(--($B$4:$B$498=B542),--($E$4:$E$498=C542),--($D$4:$D$498=""),$F$4:$F$498)</f>
        <v>0</v>
      </c>
      <c r="G542" s="107" cm="1">
        <f t="array" ref="G542">SUMPRODUCT(--($B$4:$B$498=B542),--($E$4:$E$498=C542),--($D$4:$D$498=""),$G$4:$G$498)</f>
        <v>0</v>
      </c>
      <c r="H542" s="107" cm="1">
        <f t="array" ref="H542">SUMPRODUCT(--($B$4:$B$498=B542),--($E$4:$E$498=C542),--($D$4:$D$498=""),$H$4:$H$498)</f>
        <v>0</v>
      </c>
      <c r="I542" s="107" cm="1">
        <f t="array" ref="I542">SUMPRODUCT(--($B$4:$B$498=B542),--($E$4:$E$498=C542),--($D$4:$D$498=""),$I$4:$I$498)</f>
        <v>0</v>
      </c>
      <c r="J542" s="107" cm="1">
        <f t="array" ref="J542">SUMPRODUCT(--($B$4:$B$498=B542),--($E$4:$E$498=C542),--($D$4:$D$498=""),$J$4:$J$498)</f>
        <v>0</v>
      </c>
      <c r="K542" s="107" cm="1">
        <f t="array" ref="K542">SUMPRODUCT(--($B$4:$B$498=B542),--($E$4:$E$498=C542),--($D$4:$D$498=""),$K$4:$K$498)</f>
        <v>0</v>
      </c>
      <c r="L542" s="107" cm="1">
        <f t="array" ref="L542">SUMPRODUCT(--($B$4:$B$498=B542),--($E$4:$E$498=C542),--($D$4:$D$498=""),$L$4:$L$498)</f>
        <v>0</v>
      </c>
      <c r="M542" s="107" cm="1">
        <f t="array" ref="M542">SUMPRODUCT(--($B$4:$B$498=B542),--($E$4:$E$498=C542),--($D$4:$D$498=""),$M$4:$M$498)</f>
        <v>0</v>
      </c>
      <c r="N542" s="107">
        <f t="shared" si="23"/>
        <v>0</v>
      </c>
      <c r="O542" s="54"/>
      <c r="P542" s="107" t="e" cm="1">
        <f t="array" ref="P542">SUMPRODUCT(--($B$4:$B$498=B542),--($E$4:$E$498=C542),--($D$4:$D$498=""),$P$4:$P$498)</f>
        <v>#N/A</v>
      </c>
    </row>
    <row r="543" spans="2:16">
      <c r="B543" t="s">
        <v>44</v>
      </c>
      <c r="C543" s="106" t="str">
        <f t="shared" si="24"/>
        <v>H</v>
      </c>
      <c r="D543" s="80"/>
      <c r="E543" s="80"/>
      <c r="F543" s="107" cm="1">
        <f t="array" ref="F543">SUMPRODUCT(--($B$4:$B$498=B543),--($E$4:$E$498=C543),--($D$4:$D$498=""),$F$4:$F$498)</f>
        <v>0</v>
      </c>
      <c r="G543" s="107" cm="1">
        <f t="array" ref="G543">SUMPRODUCT(--($B$4:$B$498=B543),--($E$4:$E$498=C543),--($D$4:$D$498=""),$G$4:$G$498)</f>
        <v>0</v>
      </c>
      <c r="H543" s="107" cm="1">
        <f t="array" ref="H543">SUMPRODUCT(--($B$4:$B$498=B543),--($E$4:$E$498=C543),--($D$4:$D$498=""),$H$4:$H$498)</f>
        <v>0</v>
      </c>
      <c r="I543" s="107" cm="1">
        <f t="array" ref="I543">SUMPRODUCT(--($B$4:$B$498=B543),--($E$4:$E$498=C543),--($D$4:$D$498=""),$I$4:$I$498)</f>
        <v>0</v>
      </c>
      <c r="J543" s="107" cm="1">
        <f t="array" ref="J543">SUMPRODUCT(--($B$4:$B$498=B543),--($E$4:$E$498=C543),--($D$4:$D$498=""),$J$4:$J$498)</f>
        <v>0</v>
      </c>
      <c r="K543" s="107" cm="1">
        <f t="array" ref="K543">SUMPRODUCT(--($B$4:$B$498=B543),--($E$4:$E$498=C543),--($D$4:$D$498=""),$K$4:$K$498)</f>
        <v>0</v>
      </c>
      <c r="L543" s="107" cm="1">
        <f t="array" ref="L543">SUMPRODUCT(--($B$4:$B$498=B543),--($E$4:$E$498=C543),--($D$4:$D$498=""),$L$4:$L$498)</f>
        <v>0</v>
      </c>
      <c r="M543" s="107" cm="1">
        <f t="array" ref="M543">SUMPRODUCT(--($B$4:$B$498=B543),--($E$4:$E$498=C543),--($D$4:$D$498=""),$M$4:$M$498)</f>
        <v>0</v>
      </c>
      <c r="N543" s="107">
        <f t="shared" si="23"/>
        <v>0</v>
      </c>
      <c r="O543" s="54"/>
      <c r="P543" s="107" t="e" cm="1">
        <f t="array" ref="P543">SUMPRODUCT(--($B$4:$B$498=B543),--($E$4:$E$498=C543),--($D$4:$D$498=""),$P$4:$P$498)</f>
        <v>#N/A</v>
      </c>
    </row>
    <row r="544" spans="2:16">
      <c r="B544" t="s">
        <v>44</v>
      </c>
      <c r="C544" s="106" t="str">
        <f t="shared" si="24"/>
        <v>I</v>
      </c>
      <c r="D544" s="80"/>
      <c r="E544" s="80"/>
      <c r="F544" s="107" cm="1">
        <f t="array" ref="F544">SUMPRODUCT(--($B$4:$B$498=B544),--($E$4:$E$498=C544),--($D$4:$D$498=""),$F$4:$F$498)</f>
        <v>0</v>
      </c>
      <c r="G544" s="107" cm="1">
        <f t="array" ref="G544">SUMPRODUCT(--($B$4:$B$498=B544),--($E$4:$E$498=C544),--($D$4:$D$498=""),$G$4:$G$498)</f>
        <v>0</v>
      </c>
      <c r="H544" s="107" cm="1">
        <f t="array" ref="H544">SUMPRODUCT(--($B$4:$B$498=B544),--($E$4:$E$498=C544),--($D$4:$D$498=""),$H$4:$H$498)</f>
        <v>0</v>
      </c>
      <c r="I544" s="107" cm="1">
        <f t="array" ref="I544">SUMPRODUCT(--($B$4:$B$498=B544),--($E$4:$E$498=C544),--($D$4:$D$498=""),$I$4:$I$498)</f>
        <v>0</v>
      </c>
      <c r="J544" s="107" cm="1">
        <f t="array" ref="J544">SUMPRODUCT(--($B$4:$B$498=B544),--($E$4:$E$498=C544),--($D$4:$D$498=""),$J$4:$J$498)</f>
        <v>0</v>
      </c>
      <c r="K544" s="107" cm="1">
        <f t="array" ref="K544">SUMPRODUCT(--($B$4:$B$498=B544),--($E$4:$E$498=C544),--($D$4:$D$498=""),$K$4:$K$498)</f>
        <v>0</v>
      </c>
      <c r="L544" s="107" cm="1">
        <f t="array" ref="L544">SUMPRODUCT(--($B$4:$B$498=B544),--($E$4:$E$498=C544),--($D$4:$D$498=""),$L$4:$L$498)</f>
        <v>0</v>
      </c>
      <c r="M544" s="107" cm="1">
        <f t="array" ref="M544">SUMPRODUCT(--($B$4:$B$498=B544),--($E$4:$E$498=C544),--($D$4:$D$498=""),$M$4:$M$498)</f>
        <v>0</v>
      </c>
      <c r="N544" s="107">
        <f t="shared" si="23"/>
        <v>0</v>
      </c>
      <c r="O544" s="54"/>
      <c r="P544" s="107" t="e" cm="1">
        <f t="array" ref="P544">SUMPRODUCT(--($B$4:$B$498=B544),--($E$4:$E$498=C544),--($D$4:$D$498=""),$P$4:$P$498)</f>
        <v>#N/A</v>
      </c>
    </row>
    <row r="545" spans="2:16">
      <c r="B545" t="s">
        <v>44</v>
      </c>
      <c r="C545" s="106" t="str">
        <f t="shared" si="24"/>
        <v>J</v>
      </c>
      <c r="D545" s="80"/>
      <c r="E545" s="80"/>
      <c r="F545" s="107" cm="1">
        <f t="array" ref="F545">SUMPRODUCT(--($B$4:$B$498=B545),--($E$4:$E$498=C545),--($D$4:$D$498=""),$F$4:$F$498)</f>
        <v>0</v>
      </c>
      <c r="G545" s="107" cm="1">
        <f t="array" ref="G545">SUMPRODUCT(--($B$4:$B$498=B545),--($E$4:$E$498=C545),--($D$4:$D$498=""),$G$4:$G$498)</f>
        <v>0</v>
      </c>
      <c r="H545" s="107" cm="1">
        <f t="array" ref="H545">SUMPRODUCT(--($B$4:$B$498=B545),--($E$4:$E$498=C545),--($D$4:$D$498=""),$H$4:$H$498)</f>
        <v>0</v>
      </c>
      <c r="I545" s="107" cm="1">
        <f t="array" ref="I545">SUMPRODUCT(--($B$4:$B$498=B545),--($E$4:$E$498=C545),--($D$4:$D$498=""),$I$4:$I$498)</f>
        <v>0</v>
      </c>
      <c r="J545" s="107" cm="1">
        <f t="array" ref="J545">SUMPRODUCT(--($B$4:$B$498=B545),--($E$4:$E$498=C545),--($D$4:$D$498=""),$J$4:$J$498)</f>
        <v>0</v>
      </c>
      <c r="K545" s="107" cm="1">
        <f t="array" ref="K545">SUMPRODUCT(--($B$4:$B$498=B545),--($E$4:$E$498=C545),--($D$4:$D$498=""),$K$4:$K$498)</f>
        <v>0</v>
      </c>
      <c r="L545" s="107" cm="1">
        <f t="array" ref="L545">SUMPRODUCT(--($B$4:$B$498=B545),--($E$4:$E$498=C545),--($D$4:$D$498=""),$L$4:$L$498)</f>
        <v>0</v>
      </c>
      <c r="M545" s="107" cm="1">
        <f t="array" ref="M545">SUMPRODUCT(--($B$4:$B$498=B545),--($E$4:$E$498=C545),--($D$4:$D$498=""),$M$4:$M$498)</f>
        <v>0</v>
      </c>
      <c r="N545" s="107">
        <f t="shared" si="23"/>
        <v>0</v>
      </c>
      <c r="O545" s="54"/>
      <c r="P545" s="107" t="e" cm="1">
        <f t="array" ref="P545">SUMPRODUCT(--($B$4:$B$498=B545),--($E$4:$E$498=C545),--($D$4:$D$498=""),$P$4:$P$498)</f>
        <v>#N/A</v>
      </c>
    </row>
    <row r="546" spans="2:16">
      <c r="B546" t="s">
        <v>44</v>
      </c>
      <c r="C546" s="106" t="str">
        <f t="shared" si="24"/>
        <v>K</v>
      </c>
      <c r="D546" s="80"/>
      <c r="E546" s="80"/>
      <c r="F546" s="107" cm="1">
        <f t="array" ref="F546">SUMPRODUCT(--($B$4:$B$498=B546),--($E$4:$E$498=C546),--($D$4:$D$498=""),$F$4:$F$498)</f>
        <v>0</v>
      </c>
      <c r="G546" s="107" cm="1">
        <f t="array" ref="G546">SUMPRODUCT(--($B$4:$B$498=B546),--($E$4:$E$498=C546),--($D$4:$D$498=""),$G$4:$G$498)</f>
        <v>0</v>
      </c>
      <c r="H546" s="107" cm="1">
        <f t="array" ref="H546">SUMPRODUCT(--($B$4:$B$498=B546),--($E$4:$E$498=C546),--($D$4:$D$498=""),$H$4:$H$498)</f>
        <v>0</v>
      </c>
      <c r="I546" s="107" cm="1">
        <f t="array" ref="I546">SUMPRODUCT(--($B$4:$B$498=B546),--($E$4:$E$498=C546),--($D$4:$D$498=""),$I$4:$I$498)</f>
        <v>0</v>
      </c>
      <c r="J546" s="107" cm="1">
        <f t="array" ref="J546">SUMPRODUCT(--($B$4:$B$498=B546),--($E$4:$E$498=C546),--($D$4:$D$498=""),$J$4:$J$498)</f>
        <v>0</v>
      </c>
      <c r="K546" s="107" cm="1">
        <f t="array" ref="K546">SUMPRODUCT(--($B$4:$B$498=B546),--($E$4:$E$498=C546),--($D$4:$D$498=""),$K$4:$K$498)</f>
        <v>0</v>
      </c>
      <c r="L546" s="107" cm="1">
        <f t="array" ref="L546">SUMPRODUCT(--($B$4:$B$498=B546),--($E$4:$E$498=C546),--($D$4:$D$498=""),$L$4:$L$498)</f>
        <v>0</v>
      </c>
      <c r="M546" s="107" cm="1">
        <f t="array" ref="M546">SUMPRODUCT(--($B$4:$B$498=B546),--($E$4:$E$498=C546),--($D$4:$D$498=""),$M$4:$M$498)</f>
        <v>0</v>
      </c>
      <c r="N546" s="107">
        <f t="shared" si="23"/>
        <v>0</v>
      </c>
      <c r="O546" s="54"/>
      <c r="P546" s="107" t="e" cm="1">
        <f t="array" ref="P546">SUMPRODUCT(--($B$4:$B$498=B546),--($E$4:$E$498=C546),--($D$4:$D$498=""),$P$4:$P$498)</f>
        <v>#N/A</v>
      </c>
    </row>
    <row r="547" spans="2:16">
      <c r="C547" s="106" t="str">
        <f t="shared" si="24"/>
        <v>Vrije categorie</v>
      </c>
      <c r="D547" s="80"/>
      <c r="E547" s="80"/>
      <c r="F547" s="107" cm="1">
        <f t="array" ref="F547">SUMPRODUCT(--($B$4:$B$498=B547),--($E$4:$E$498=C547),--($D$4:$D$498=""),$F$4:$F$498)</f>
        <v>0</v>
      </c>
      <c r="G547" s="107" cm="1">
        <f t="array" ref="G547">SUMPRODUCT(--($B$4:$B$498=B547),--($E$4:$E$498=C547),--($D$4:$D$498=""),$G$4:$G$498)</f>
        <v>0</v>
      </c>
      <c r="H547" s="107" cm="1">
        <f t="array" ref="H547">SUMPRODUCT(--($B$4:$B$498=B547),--($E$4:$E$498=C547),--($D$4:$D$498=""),$H$4:$H$498)</f>
        <v>0</v>
      </c>
      <c r="I547" s="107" cm="1">
        <f t="array" ref="I547">SUMPRODUCT(--($B$4:$B$498=B547),--($E$4:$E$498=C547),--($D$4:$D$498=""),$I$4:$I$498)</f>
        <v>0</v>
      </c>
      <c r="J547" s="107" cm="1">
        <f t="array" ref="J547">SUMPRODUCT(--($B$4:$B$498=B547),--($E$4:$E$498=C547),--($D$4:$D$498=""),$J$4:$J$498)</f>
        <v>0</v>
      </c>
      <c r="K547" s="107" cm="1">
        <f t="array" ref="K547">SUMPRODUCT(--($B$4:$B$498=B547),--($E$4:$E$498=C547),--($D$4:$D$498=""),$K$4:$K$498)</f>
        <v>0</v>
      </c>
      <c r="L547" s="107" cm="1">
        <f t="array" ref="L547">SUMPRODUCT(--($B$4:$B$498=B547),--($E$4:$E$498=C547),--($D$4:$D$498=""),$L$4:$L$498)</f>
        <v>0</v>
      </c>
      <c r="M547" s="107" cm="1">
        <f t="array" ref="M547">SUMPRODUCT(--($B$4:$B$498=B547),--($E$4:$E$498=C547),--($D$4:$D$498=""),$M$4:$M$498)</f>
        <v>0</v>
      </c>
      <c r="N547" s="107">
        <f t="shared" si="23"/>
        <v>0</v>
      </c>
      <c r="O547" s="54"/>
      <c r="P547" s="107" t="e" cm="1">
        <f t="array" ref="P547">SUMPRODUCT(--($B$4:$B$498=B547),--($E$4:$E$498=C547),--($D$4:$D$498=""),$P$4:$P$498)</f>
        <v>#N/A</v>
      </c>
    </row>
    <row r="548" spans="2:16">
      <c r="C548" s="106" t="str">
        <f t="shared" si="24"/>
        <v>Vrije categorie</v>
      </c>
      <c r="D548" s="80"/>
      <c r="E548" s="80"/>
      <c r="F548" s="107" cm="1">
        <f t="array" ref="F548">SUMPRODUCT(--($B$4:$B$498=B548),--($E$4:$E$498=C548),--($D$4:$D$498=""),$F$4:$F$498)</f>
        <v>0</v>
      </c>
      <c r="G548" s="107" cm="1">
        <f t="array" ref="G548">SUMPRODUCT(--($B$4:$B$498=B548),--($E$4:$E$498=C548),--($D$4:$D$498=""),$G$4:$G$498)</f>
        <v>0</v>
      </c>
      <c r="H548" s="107" cm="1">
        <f t="array" ref="H548">SUMPRODUCT(--($B$4:$B$498=B548),--($E$4:$E$498=C548),--($D$4:$D$498=""),$H$4:$H$498)</f>
        <v>0</v>
      </c>
      <c r="I548" s="107" cm="1">
        <f t="array" ref="I548">SUMPRODUCT(--($B$4:$B$498=B548),--($E$4:$E$498=C548),--($D$4:$D$498=""),$I$4:$I$498)</f>
        <v>0</v>
      </c>
      <c r="J548" s="107" cm="1">
        <f t="array" ref="J548">SUMPRODUCT(--($B$4:$B$498=B548),--($E$4:$E$498=C548),--($D$4:$D$498=""),$J$4:$J$498)</f>
        <v>0</v>
      </c>
      <c r="K548" s="107" cm="1">
        <f t="array" ref="K548">SUMPRODUCT(--($B$4:$B$498=B548),--($E$4:$E$498=C548),--($D$4:$D$498=""),$K$4:$K$498)</f>
        <v>0</v>
      </c>
      <c r="L548" s="107" cm="1">
        <f t="array" ref="L548">SUMPRODUCT(--($B$4:$B$498=B548),--($E$4:$E$498=C548),--($D$4:$D$498=""),$L$4:$L$498)</f>
        <v>0</v>
      </c>
      <c r="M548" s="107" cm="1">
        <f t="array" ref="M548">SUMPRODUCT(--($B$4:$B$498=B548),--($E$4:$E$498=C548),--($D$4:$D$498=""),$M$4:$M$498)</f>
        <v>0</v>
      </c>
      <c r="N548" s="107">
        <f t="shared" si="23"/>
        <v>0</v>
      </c>
      <c r="O548" s="54"/>
      <c r="P548" s="107" t="e" cm="1">
        <f t="array" ref="P548">SUMPRODUCT(--($B$4:$B$498=B548),--($E$4:$E$498=C548),--($D$4:$D$498=""),$P$4:$P$498)</f>
        <v>#N/A</v>
      </c>
    </row>
    <row r="549" spans="2:16" ht="15.75" thickBot="1">
      <c r="C549" s="110" t="s">
        <v>146</v>
      </c>
      <c r="D549" s="111"/>
      <c r="E549" s="111"/>
      <c r="F549" s="112">
        <f t="shared" ref="F549:M549" si="25">SUM(F536:F548)</f>
        <v>0</v>
      </c>
      <c r="G549" s="112">
        <f t="shared" si="25"/>
        <v>0</v>
      </c>
      <c r="H549" s="112">
        <f t="shared" si="25"/>
        <v>0</v>
      </c>
      <c r="I549" s="112">
        <f t="shared" si="25"/>
        <v>0</v>
      </c>
      <c r="J549" s="112">
        <f t="shared" si="25"/>
        <v>0</v>
      </c>
      <c r="K549" s="112">
        <f t="shared" si="25"/>
        <v>0</v>
      </c>
      <c r="L549" s="112">
        <f t="shared" si="25"/>
        <v>0</v>
      </c>
      <c r="M549" s="112">
        <f t="shared" si="25"/>
        <v>0</v>
      </c>
      <c r="N549" s="112">
        <f t="shared" si="23"/>
        <v>0</v>
      </c>
      <c r="O549" s="66"/>
      <c r="P549" s="112" t="e">
        <f>SUM(P536:P548)</f>
        <v>#N/A</v>
      </c>
    </row>
    <row r="550" spans="2:16" ht="15.75" thickTop="1">
      <c r="C550" s="113"/>
      <c r="D550" s="7"/>
      <c r="E550" s="7"/>
      <c r="F550" s="81"/>
      <c r="G550" s="81"/>
      <c r="H550" s="81"/>
      <c r="I550" s="81"/>
      <c r="J550" s="81"/>
      <c r="K550" s="81"/>
      <c r="L550" s="83"/>
      <c r="M550" s="81"/>
    </row>
    <row r="551" spans="2:16">
      <c r="C551" s="114" t="s">
        <v>147</v>
      </c>
      <c r="D551" s="80"/>
      <c r="E551" s="80"/>
      <c r="F551" s="107"/>
      <c r="G551" s="107"/>
      <c r="H551" s="107"/>
      <c r="I551" s="107"/>
      <c r="J551" s="107"/>
      <c r="K551" s="107"/>
      <c r="L551" s="108"/>
      <c r="M551" s="109"/>
      <c r="N551" s="106" t="s">
        <v>138</v>
      </c>
      <c r="O551" s="7"/>
      <c r="P551" s="106" t="s">
        <v>129</v>
      </c>
    </row>
    <row r="552" spans="2:16">
      <c r="B552" t="s">
        <v>47</v>
      </c>
      <c r="C552" s="106" t="str">
        <f t="shared" ref="C552:C564" si="26">C499</f>
        <v>A</v>
      </c>
      <c r="D552" s="80"/>
      <c r="E552" s="80"/>
      <c r="F552" s="107" cm="1">
        <f t="array" ref="F552">SUMPRODUCT(--($B$4:$B$498=B552),--($E$4:$E$498=C552),--($D$4:$D$498=""),$F$4:$F$498)</f>
        <v>0</v>
      </c>
      <c r="G552" s="107" cm="1">
        <f t="array" ref="G552">SUMPRODUCT(--($B$4:$B$498=B552),--($E$4:$E$498=C552),--($D$4:$D$498=""),$G$4:$G$498)</f>
        <v>0</v>
      </c>
      <c r="H552" s="107" cm="1">
        <f t="array" ref="H552">SUMPRODUCT(--($B$4:$B$498=B552),--($E$4:$E$498=C552),--($D$4:$D$498=""),$H$4:$H$498)</f>
        <v>0</v>
      </c>
      <c r="I552" s="107" cm="1">
        <f t="array" ref="I552">SUMPRODUCT(--($B$4:$B$498=B552),--($E$4:$E$498=C552),--($D$4:$D$498=""),$I$4:$I$498)</f>
        <v>0</v>
      </c>
      <c r="J552" s="107" cm="1">
        <f t="array" ref="J552">SUMPRODUCT(--($B$4:$B$498=B552),--($E$4:$E$498=C552),--($D$4:$D$498=""),$J$4:$J$498)</f>
        <v>0</v>
      </c>
      <c r="K552" s="107" cm="1">
        <f t="array" ref="K552">SUMPRODUCT(--($B$4:$B$498=B552),--($E$4:$E$498=C552),--($D$4:$D$498=""),$K$4:$K$498)</f>
        <v>0</v>
      </c>
      <c r="L552" s="107" cm="1">
        <f t="array" ref="L552">SUMPRODUCT(--($B$4:$B$498=B552),--($E$4:$E$498=C552),--($D$4:$D$498=""),$L$4:$L$498)</f>
        <v>0</v>
      </c>
      <c r="M552" s="107" cm="1">
        <f t="array" ref="M552">SUMPRODUCT(--($B$5:$B$498=B552),--($E$5:$E$498=C552),--($D$5:$D$498=""),$M$5:$M$498)</f>
        <v>0</v>
      </c>
      <c r="N552" s="107">
        <f>SUM(F552:M552)</f>
        <v>0</v>
      </c>
      <c r="O552" s="54"/>
      <c r="P552" s="107" t="e" cm="1">
        <f t="array" ref="P552">SUMPRODUCT(--($B$4:$B$498=B552),--($E$4:$E$498=C552),--($D$4:$D$498=""),$P$4:$P$498)</f>
        <v>#N/A</v>
      </c>
    </row>
    <row r="553" spans="2:16">
      <c r="B553" t="s">
        <v>47</v>
      </c>
      <c r="C553" s="106" t="str">
        <f t="shared" si="26"/>
        <v>B</v>
      </c>
      <c r="D553" s="80"/>
      <c r="E553" s="80"/>
      <c r="F553" s="107" cm="1">
        <f t="array" ref="F553">SUMPRODUCT(--($B$4:$B$498=B553),--($E$4:$E$498=C553),--($D$4:$D$498=""),$F$4:$F$498)</f>
        <v>0</v>
      </c>
      <c r="G553" s="107" cm="1">
        <f t="array" ref="G553">SUMPRODUCT(--($B$4:$B$498=B553),--($E$4:$E$498=C553),--($D$4:$D$498=""),$G$4:$G$498)</f>
        <v>0</v>
      </c>
      <c r="H553" s="107" cm="1">
        <f t="array" ref="H553">SUMPRODUCT(--($B$4:$B$498=B553),--($E$4:$E$498=C553),--($D$4:$D$498=""),$H$4:$H$498)</f>
        <v>0</v>
      </c>
      <c r="I553" s="107" cm="1">
        <f t="array" ref="I553">SUMPRODUCT(--($B$4:$B$498=B553),--($E$4:$E$498=C553),--($D$4:$D$498=""),$I$4:$I$498)</f>
        <v>0</v>
      </c>
      <c r="J553" s="107" cm="1">
        <f t="array" ref="J553">SUMPRODUCT(--($B$4:$B$498=B553),--($E$4:$E$498=C553),--($D$4:$D$498=""),$J$4:$J$498)</f>
        <v>0</v>
      </c>
      <c r="K553" s="107" cm="1">
        <f t="array" ref="K553">SUMPRODUCT(--($B$4:$B$498=B553),--($E$4:$E$498=C553),--($D$4:$D$498=""),$K$4:$K$498)</f>
        <v>0</v>
      </c>
      <c r="L553" s="107" cm="1">
        <f t="array" ref="L553">SUMPRODUCT(--($B$4:$B$498=B553),--($E$4:$E$498=C553),--($D$4:$D$498=""),$L$4:$L$498)</f>
        <v>0</v>
      </c>
      <c r="M553" s="107" cm="1">
        <f t="array" ref="M553">SUMPRODUCT(--($B$5:$B$498=B553),--($E$5:$E$498=C553),--($D$5:$D$498=""),$M$5:$M$498)</f>
        <v>0</v>
      </c>
      <c r="N553" s="107">
        <f t="shared" ref="N553:N565" si="27">SUM(F553:M553)</f>
        <v>0</v>
      </c>
      <c r="O553" s="54"/>
      <c r="P553" s="107" t="e" cm="1">
        <f t="array" ref="P553">SUMPRODUCT(--($B$4:$B$498=B553),--($E$4:$E$498=C553),--($D$4:$D$498=""),$P$4:$P$498)</f>
        <v>#N/A</v>
      </c>
    </row>
    <row r="554" spans="2:16">
      <c r="B554" t="s">
        <v>47</v>
      </c>
      <c r="C554" s="106" t="str">
        <f t="shared" si="26"/>
        <v>C</v>
      </c>
      <c r="D554" s="80"/>
      <c r="E554" s="80"/>
      <c r="F554" s="107" cm="1">
        <f t="array" ref="F554">SUMPRODUCT(--($B$4:$B$498=B554),--($E$4:$E$498=C554),--($D$4:$D$498=""),$F$4:$F$498)</f>
        <v>0</v>
      </c>
      <c r="G554" s="107" cm="1">
        <f t="array" ref="G554">SUMPRODUCT(--($B$4:$B$498=B554),--($E$4:$E$498=C554),--($D$4:$D$498=""),$G$4:$G$498)</f>
        <v>0</v>
      </c>
      <c r="H554" s="107" cm="1">
        <f t="array" ref="H554">SUMPRODUCT(--($B$4:$B$498=B554),--($E$4:$E$498=C554),--($D$4:$D$498=""),$H$4:$H$498)</f>
        <v>0</v>
      </c>
      <c r="I554" s="107" cm="1">
        <f t="array" ref="I554">SUMPRODUCT(--($B$4:$B$498=B554),--($E$4:$E$498=C554),--($D$4:$D$498=""),$I$4:$I$498)</f>
        <v>0</v>
      </c>
      <c r="J554" s="107" cm="1">
        <f t="array" ref="J554">SUMPRODUCT(--($B$4:$B$498=B554),--($E$4:$E$498=C554),--($D$4:$D$498=""),$J$4:$J$498)</f>
        <v>0</v>
      </c>
      <c r="K554" s="107" cm="1">
        <f t="array" ref="K554">SUMPRODUCT(--($B$4:$B$498=B554),--($E$4:$E$498=C554),--($D$4:$D$498=""),$K$4:$K$498)</f>
        <v>0</v>
      </c>
      <c r="L554" s="107" cm="1">
        <f t="array" ref="L554">SUMPRODUCT(--($B$4:$B$498=B554),--($E$4:$E$498=C554),--($D$4:$D$498=""),$L$4:$L$498)</f>
        <v>0</v>
      </c>
      <c r="M554" s="107" cm="1">
        <f t="array" ref="M554">SUMPRODUCT(--($B$5:$B$498=B554),--($E$5:$E$498=C554),--($D$5:$D$498=""),$M$5:$M$498)</f>
        <v>0</v>
      </c>
      <c r="N554" s="107">
        <f t="shared" si="27"/>
        <v>0</v>
      </c>
      <c r="O554" s="54"/>
      <c r="P554" s="107" t="e" cm="1">
        <f t="array" ref="P554">SUMPRODUCT(--($B$4:$B$498=B554),--($E$4:$E$498=C554),--($D$4:$D$498=""),$P$4:$P$498)</f>
        <v>#N/A</v>
      </c>
    </row>
    <row r="555" spans="2:16">
      <c r="B555" t="s">
        <v>47</v>
      </c>
      <c r="C555" s="106" t="str">
        <f t="shared" si="26"/>
        <v>D</v>
      </c>
      <c r="D555" s="80"/>
      <c r="E555" s="80"/>
      <c r="F555" s="107" cm="1">
        <f t="array" ref="F555">SUMPRODUCT(--($B$4:$B$498=B555),--($E$4:$E$498=C555),--($D$4:$D$498=""),$F$4:$F$498)</f>
        <v>0</v>
      </c>
      <c r="G555" s="107" cm="1">
        <f t="array" ref="G555">SUMPRODUCT(--($B$4:$B$498=B555),--($E$4:$E$498=C555),--($D$4:$D$498=""),$G$4:$G$498)</f>
        <v>0</v>
      </c>
      <c r="H555" s="107" cm="1">
        <f t="array" ref="H555">SUMPRODUCT(--($B$4:$B$498=B555),--($E$4:$E$498=C555),--($D$4:$D$498=""),$H$4:$H$498)</f>
        <v>0</v>
      </c>
      <c r="I555" s="107" cm="1">
        <f t="array" ref="I555">SUMPRODUCT(--($B$4:$B$498=B555),--($E$4:$E$498=C555),--($D$4:$D$498=""),$I$4:$I$498)</f>
        <v>0</v>
      </c>
      <c r="J555" s="107" cm="1">
        <f t="array" ref="J555">SUMPRODUCT(--($B$4:$B$498=B555),--($E$4:$E$498=C555),--($D$4:$D$498=""),$J$4:$J$498)</f>
        <v>0</v>
      </c>
      <c r="K555" s="107" cm="1">
        <f t="array" ref="K555">SUMPRODUCT(--($B$4:$B$498=B555),--($E$4:$E$498=C555),--($D$4:$D$498=""),$K$4:$K$498)</f>
        <v>0</v>
      </c>
      <c r="L555" s="107" cm="1">
        <f t="array" ref="L555">SUMPRODUCT(--($B$4:$B$498=B555),--($E$4:$E$498=C555),--($D$4:$D$498=""),$L$4:$L$498)</f>
        <v>0</v>
      </c>
      <c r="M555" s="107" cm="1">
        <f t="array" ref="M555">SUMPRODUCT(--($B$5:$B$498=B555),--($E$5:$E$498=C555),--($D$5:$D$498=""),$M$5:$M$498)</f>
        <v>0</v>
      </c>
      <c r="N555" s="107">
        <f t="shared" si="27"/>
        <v>0</v>
      </c>
      <c r="O555" s="54"/>
      <c r="P555" s="107" t="e" cm="1">
        <f t="array" ref="P555">SUMPRODUCT(--($B$4:$B$498=B555),--($E$4:$E$498=C555),--($D$4:$D$498=""),$P$4:$P$498)</f>
        <v>#N/A</v>
      </c>
    </row>
    <row r="556" spans="2:16">
      <c r="B556" t="s">
        <v>47</v>
      </c>
      <c r="C556" s="106" t="str">
        <f t="shared" si="26"/>
        <v>E</v>
      </c>
      <c r="D556" s="80"/>
      <c r="E556" s="80"/>
      <c r="F556" s="107" cm="1">
        <f t="array" ref="F556">SUMPRODUCT(--($B$4:$B$498=B556),--($E$4:$E$498=C556),--($D$4:$D$498=""),$F$4:$F$498)</f>
        <v>0</v>
      </c>
      <c r="G556" s="107" cm="1">
        <f t="array" ref="G556">SUMPRODUCT(--($B$4:$B$498=B556),--($E$4:$E$498=C556),--($D$4:$D$498=""),$G$4:$G$498)</f>
        <v>0</v>
      </c>
      <c r="H556" s="107" cm="1">
        <f t="array" ref="H556">SUMPRODUCT(--($B$4:$B$498=B556),--($E$4:$E$498=C556),--($D$4:$D$498=""),$H$4:$H$498)</f>
        <v>0</v>
      </c>
      <c r="I556" s="107" cm="1">
        <f t="array" ref="I556">SUMPRODUCT(--($B$4:$B$498=B556),--($E$4:$E$498=C556),--($D$4:$D$498=""),$I$4:$I$498)</f>
        <v>0</v>
      </c>
      <c r="J556" s="107" cm="1">
        <f t="array" ref="J556">SUMPRODUCT(--($B$4:$B$498=B556),--($E$4:$E$498=C556),--($D$4:$D$498=""),$J$4:$J$498)</f>
        <v>0</v>
      </c>
      <c r="K556" s="107" cm="1">
        <f t="array" ref="K556">SUMPRODUCT(--($B$4:$B$498=B556),--($E$4:$E$498=C556),--($D$4:$D$498=""),$K$4:$K$498)</f>
        <v>0</v>
      </c>
      <c r="L556" s="107" cm="1">
        <f t="array" ref="L556">SUMPRODUCT(--($B$4:$B$498=B556),--($E$4:$E$498=C556),--($D$4:$D$498=""),$L$4:$L$498)</f>
        <v>0</v>
      </c>
      <c r="M556" s="107" cm="1">
        <f t="array" ref="M556">SUMPRODUCT(--($B$5:$B$498=B556),--($E$5:$E$498=C556),--($D$5:$D$498=""),$M$5:$M$498)</f>
        <v>0</v>
      </c>
      <c r="N556" s="107">
        <f t="shared" si="27"/>
        <v>0</v>
      </c>
      <c r="O556" s="54"/>
      <c r="P556" s="107" t="e" cm="1">
        <f t="array" ref="P556">SUMPRODUCT(--($B$4:$B$498=B556),--($E$4:$E$498=C556),--($D$4:$D$498=""),$P$4:$P$498)</f>
        <v>#N/A</v>
      </c>
    </row>
    <row r="557" spans="2:16">
      <c r="B557" t="s">
        <v>47</v>
      </c>
      <c r="C557" s="106" t="str">
        <f t="shared" si="26"/>
        <v>F</v>
      </c>
      <c r="D557" s="80"/>
      <c r="E557" s="80"/>
      <c r="F557" s="107" cm="1">
        <f t="array" ref="F557">SUMPRODUCT(--($B$4:$B$498=B557),--($E$4:$E$498=C557),--($D$4:$D$498=""),$F$4:$F$498)</f>
        <v>0</v>
      </c>
      <c r="G557" s="107" cm="1">
        <f t="array" ref="G557">SUMPRODUCT(--($B$4:$B$498=B557),--($E$4:$E$498=C557),--($D$4:$D$498=""),$G$4:$G$498)</f>
        <v>0</v>
      </c>
      <c r="H557" s="107" cm="1">
        <f t="array" ref="H557">SUMPRODUCT(--($B$4:$B$498=B557),--($E$4:$E$498=C557),--($D$4:$D$498=""),$H$4:$H$498)</f>
        <v>0</v>
      </c>
      <c r="I557" s="107" cm="1">
        <f t="array" ref="I557">SUMPRODUCT(--($B$4:$B$498=B557),--($E$4:$E$498=C557),--($D$4:$D$498=""),$I$4:$I$498)</f>
        <v>0</v>
      </c>
      <c r="J557" s="107" cm="1">
        <f t="array" ref="J557">SUMPRODUCT(--($B$4:$B$498=B557),--($E$4:$E$498=C557),--($D$4:$D$498=""),$J$4:$J$498)</f>
        <v>0</v>
      </c>
      <c r="K557" s="107" cm="1">
        <f t="array" ref="K557">SUMPRODUCT(--($B$4:$B$498=B557),--($E$4:$E$498=C557),--($D$4:$D$498=""),$K$4:$K$498)</f>
        <v>0</v>
      </c>
      <c r="L557" s="107" cm="1">
        <f t="array" ref="L557">SUMPRODUCT(--($B$4:$B$498=B557),--($E$4:$E$498=C557),--($D$4:$D$498=""),$L$4:$L$498)</f>
        <v>0</v>
      </c>
      <c r="M557" s="107" cm="1">
        <f t="array" ref="M557">SUMPRODUCT(--($B$5:$B$498=B557),--($E$5:$E$498=C557),--($D$5:$D$498=""),$M$5:$M$498)</f>
        <v>0</v>
      </c>
      <c r="N557" s="107">
        <f t="shared" si="27"/>
        <v>0</v>
      </c>
      <c r="O557" s="54"/>
      <c r="P557" s="107" t="e" cm="1">
        <f t="array" ref="P557">SUMPRODUCT(--($B$4:$B$498=B557),--($E$4:$E$498=C557),--($D$4:$D$498=""),$P$4:$P$498)</f>
        <v>#N/A</v>
      </c>
    </row>
    <row r="558" spans="2:16">
      <c r="B558" t="s">
        <v>47</v>
      </c>
      <c r="C558" s="106" t="str">
        <f t="shared" si="26"/>
        <v>G</v>
      </c>
      <c r="D558" s="80"/>
      <c r="E558" s="80"/>
      <c r="F558" s="107" cm="1">
        <f t="array" ref="F558">SUMPRODUCT(--($B$4:$B$498=B558),--($E$4:$E$498=C558),--($D$4:$D$498=""),$F$4:$F$498)</f>
        <v>0</v>
      </c>
      <c r="G558" s="107" cm="1">
        <f t="array" ref="G558">SUMPRODUCT(--($B$4:$B$498=B558),--($E$4:$E$498=C558),--($D$4:$D$498=""),$G$4:$G$498)</f>
        <v>0</v>
      </c>
      <c r="H558" s="107" cm="1">
        <f t="array" ref="H558">SUMPRODUCT(--($B$4:$B$498=B558),--($E$4:$E$498=C558),--($D$4:$D$498=""),$H$4:$H$498)</f>
        <v>0</v>
      </c>
      <c r="I558" s="107" cm="1">
        <f t="array" ref="I558">SUMPRODUCT(--($B$4:$B$498=B558),--($E$4:$E$498=C558),--($D$4:$D$498=""),$I$4:$I$498)</f>
        <v>0</v>
      </c>
      <c r="J558" s="107" cm="1">
        <f t="array" ref="J558">SUMPRODUCT(--($B$4:$B$498=B558),--($E$4:$E$498=C558),--($D$4:$D$498=""),$J$4:$J$498)</f>
        <v>0</v>
      </c>
      <c r="K558" s="107" cm="1">
        <f t="array" ref="K558">SUMPRODUCT(--($B$4:$B$498=B558),--($E$4:$E$498=C558),--($D$4:$D$498=""),$K$4:$K$498)</f>
        <v>0</v>
      </c>
      <c r="L558" s="107" cm="1">
        <f t="array" ref="L558">SUMPRODUCT(--($B$4:$B$498=B558),--($E$4:$E$498=C558),--($D$4:$D$498=""),$L$4:$L$498)</f>
        <v>0</v>
      </c>
      <c r="M558" s="107" cm="1">
        <f t="array" ref="M558">SUMPRODUCT(--($B$5:$B$498=B558),--($E$5:$E$498=C558),--($D$5:$D$498=""),$M$5:$M$498)</f>
        <v>0</v>
      </c>
      <c r="N558" s="107">
        <f t="shared" si="27"/>
        <v>0</v>
      </c>
      <c r="O558" s="54"/>
      <c r="P558" s="107" t="e" cm="1">
        <f t="array" ref="P558">SUMPRODUCT(--($B$4:$B$498=B558),--($E$4:$E$498=C558),--($D$4:$D$498=""),$P$4:$P$498)</f>
        <v>#N/A</v>
      </c>
    </row>
    <row r="559" spans="2:16">
      <c r="B559" t="s">
        <v>47</v>
      </c>
      <c r="C559" s="106" t="str">
        <f t="shared" si="26"/>
        <v>H</v>
      </c>
      <c r="D559" s="80"/>
      <c r="E559" s="80"/>
      <c r="F559" s="107" cm="1">
        <f t="array" ref="F559">SUMPRODUCT(--($B$4:$B$498=B559),--($E$4:$E$498=C559),--($D$4:$D$498=""),$F$4:$F$498)</f>
        <v>0</v>
      </c>
      <c r="G559" s="107" cm="1">
        <f t="array" ref="G559">SUMPRODUCT(--($B$4:$B$498=B559),--($E$4:$E$498=C559),--($D$4:$D$498=""),$G$4:$G$498)</f>
        <v>0</v>
      </c>
      <c r="H559" s="107" cm="1">
        <f t="array" ref="H559">SUMPRODUCT(--($B$4:$B$498=B559),--($E$4:$E$498=C559),--($D$4:$D$498=""),$H$4:$H$498)</f>
        <v>0</v>
      </c>
      <c r="I559" s="107" cm="1">
        <f t="array" ref="I559">SUMPRODUCT(--($B$4:$B$498=B559),--($E$4:$E$498=C559),--($D$4:$D$498=""),$I$4:$I$498)</f>
        <v>0</v>
      </c>
      <c r="J559" s="107" cm="1">
        <f t="array" ref="J559">SUMPRODUCT(--($B$4:$B$498=B559),--($E$4:$E$498=C559),--($D$4:$D$498=""),$J$4:$J$498)</f>
        <v>0</v>
      </c>
      <c r="K559" s="107" cm="1">
        <f t="array" ref="K559">SUMPRODUCT(--($B$4:$B$498=B559),--($E$4:$E$498=C559),--($D$4:$D$498=""),$K$4:$K$498)</f>
        <v>0</v>
      </c>
      <c r="L559" s="107" cm="1">
        <f t="array" ref="L559">SUMPRODUCT(--($B$4:$B$498=B559),--($E$4:$E$498=C559),--($D$4:$D$498=""),$L$4:$L$498)</f>
        <v>0</v>
      </c>
      <c r="M559" s="107" cm="1">
        <f t="array" ref="M559">SUMPRODUCT(--($B$5:$B$498=B559),--($E$5:$E$498=C559),--($D$5:$D$498=""),$M$5:$M$498)</f>
        <v>0</v>
      </c>
      <c r="N559" s="107">
        <f t="shared" si="27"/>
        <v>0</v>
      </c>
      <c r="O559" s="54"/>
      <c r="P559" s="107" t="e" cm="1">
        <f t="array" ref="P559">SUMPRODUCT(--($B$4:$B$498=B559),--($E$4:$E$498=C559),--($D$4:$D$498=""),$P$4:$P$498)</f>
        <v>#N/A</v>
      </c>
    </row>
    <row r="560" spans="2:16">
      <c r="B560" t="s">
        <v>47</v>
      </c>
      <c r="C560" s="106" t="str">
        <f t="shared" si="26"/>
        <v>I</v>
      </c>
      <c r="D560" s="80"/>
      <c r="E560" s="80"/>
      <c r="F560" s="107" cm="1">
        <f t="array" ref="F560">SUMPRODUCT(--($B$4:$B$498=B560),--($E$4:$E$498=C560),--($D$4:$D$498=""),$F$4:$F$498)</f>
        <v>0</v>
      </c>
      <c r="G560" s="107" cm="1">
        <f t="array" ref="G560">SUMPRODUCT(--($B$4:$B$498=B560),--($E$4:$E$498=C560),--($D$4:$D$498=""),$G$4:$G$498)</f>
        <v>0</v>
      </c>
      <c r="H560" s="107" cm="1">
        <f t="array" ref="H560">SUMPRODUCT(--($B$4:$B$498=B560),--($E$4:$E$498=C560),--($D$4:$D$498=""),$H$4:$H$498)</f>
        <v>0</v>
      </c>
      <c r="I560" s="107" cm="1">
        <f t="array" ref="I560">SUMPRODUCT(--($B$4:$B$498=B560),--($E$4:$E$498=C560),--($D$4:$D$498=""),$I$4:$I$498)</f>
        <v>0</v>
      </c>
      <c r="J560" s="107" cm="1">
        <f t="array" ref="J560">SUMPRODUCT(--($B$4:$B$498=B560),--($E$4:$E$498=C560),--($D$4:$D$498=""),$J$4:$J$498)</f>
        <v>0</v>
      </c>
      <c r="K560" s="107" cm="1">
        <f t="array" ref="K560">SUMPRODUCT(--($B$4:$B$498=B560),--($E$4:$E$498=C560),--($D$4:$D$498=""),$K$4:$K$498)</f>
        <v>0</v>
      </c>
      <c r="L560" s="107" cm="1">
        <f t="array" ref="L560">SUMPRODUCT(--($B$4:$B$498=B560),--($E$4:$E$498=C560),--($D$4:$D$498=""),$L$4:$L$498)</f>
        <v>0</v>
      </c>
      <c r="M560" s="107" cm="1">
        <f t="array" ref="M560">SUMPRODUCT(--($B$5:$B$498=B560),--($E$5:$E$498=C560),--($D$5:$D$498=""),$M$5:$M$498)</f>
        <v>0</v>
      </c>
      <c r="N560" s="107">
        <f t="shared" si="27"/>
        <v>0</v>
      </c>
      <c r="O560" s="54"/>
      <c r="P560" s="107" t="e" cm="1">
        <f t="array" ref="P560">SUMPRODUCT(--($B$4:$B$498=B560),--($E$4:$E$498=C560),--($D$4:$D$498=""),$P$4:$P$498)</f>
        <v>#N/A</v>
      </c>
    </row>
    <row r="561" spans="2:16">
      <c r="B561" t="s">
        <v>47</v>
      </c>
      <c r="C561" s="106" t="str">
        <f t="shared" si="26"/>
        <v>J</v>
      </c>
      <c r="D561" s="80"/>
      <c r="E561" s="80"/>
      <c r="F561" s="107" cm="1">
        <f t="array" ref="F561">SUMPRODUCT(--($B$4:$B$498=B561),--($E$4:$E$498=C561),--($D$4:$D$498=""),$F$4:$F$498)</f>
        <v>0</v>
      </c>
      <c r="G561" s="107" cm="1">
        <f t="array" ref="G561">SUMPRODUCT(--($B$4:$B$498=B561),--($E$4:$E$498=C561),--($D$4:$D$498=""),$G$4:$G$498)</f>
        <v>0</v>
      </c>
      <c r="H561" s="107" cm="1">
        <f t="array" ref="H561">SUMPRODUCT(--($B$4:$B$498=B561),--($E$4:$E$498=C561),--($D$4:$D$498=""),$H$4:$H$498)</f>
        <v>0</v>
      </c>
      <c r="I561" s="107" cm="1">
        <f t="array" ref="I561">SUMPRODUCT(--($B$4:$B$498=B561),--($E$4:$E$498=C561),--($D$4:$D$498=""),$I$4:$I$498)</f>
        <v>0</v>
      </c>
      <c r="J561" s="107" cm="1">
        <f t="array" ref="J561">SUMPRODUCT(--($B$4:$B$498=B561),--($E$4:$E$498=C561),--($D$4:$D$498=""),$J$4:$J$498)</f>
        <v>0</v>
      </c>
      <c r="K561" s="107" cm="1">
        <f t="array" ref="K561">SUMPRODUCT(--($B$4:$B$498=B561),--($E$4:$E$498=C561),--($D$4:$D$498=""),$K$4:$K$498)</f>
        <v>0</v>
      </c>
      <c r="L561" s="107" cm="1">
        <f t="array" ref="L561">SUMPRODUCT(--($B$4:$B$498=B561),--($E$4:$E$498=C561),--($D$4:$D$498=""),$L$4:$L$498)</f>
        <v>0</v>
      </c>
      <c r="M561" s="107" cm="1">
        <f t="array" ref="M561">SUMPRODUCT(--($B$5:$B$498=B561),--($E$5:$E$498=C561),--($D$5:$D$498=""),$M$5:$M$498)</f>
        <v>0</v>
      </c>
      <c r="N561" s="107">
        <f t="shared" si="27"/>
        <v>0</v>
      </c>
      <c r="O561" s="54"/>
      <c r="P561" s="107" t="e" cm="1">
        <f t="array" ref="P561">SUMPRODUCT(--($B$4:$B$498=B561),--($E$4:$E$498=C561),--($D$4:$D$498=""),$P$4:$P$498)</f>
        <v>#N/A</v>
      </c>
    </row>
    <row r="562" spans="2:16">
      <c r="B562" t="s">
        <v>47</v>
      </c>
      <c r="C562" s="106" t="str">
        <f t="shared" si="26"/>
        <v>K</v>
      </c>
      <c r="D562" s="80"/>
      <c r="E562" s="80"/>
      <c r="F562" s="107" cm="1">
        <f t="array" ref="F562">SUMPRODUCT(--($B$4:$B$498=B562),--($E$4:$E$498=C562),--($D$4:$D$498=""),$F$4:$F$498)</f>
        <v>0</v>
      </c>
      <c r="G562" s="107" cm="1">
        <f t="array" ref="G562">SUMPRODUCT(--($B$4:$B$498=B562),--($E$4:$E$498=C562),--($D$4:$D$498=""),$G$4:$G$498)</f>
        <v>0</v>
      </c>
      <c r="H562" s="107" cm="1">
        <f t="array" ref="H562">SUMPRODUCT(--($B$4:$B$498=B562),--($E$4:$E$498=C562),--($D$4:$D$498=""),$H$4:$H$498)</f>
        <v>0</v>
      </c>
      <c r="I562" s="107" cm="1">
        <f t="array" ref="I562">SUMPRODUCT(--($B$4:$B$498=B562),--($E$4:$E$498=C562),--($D$4:$D$498=""),$I$4:$I$498)</f>
        <v>0</v>
      </c>
      <c r="J562" s="107" cm="1">
        <f t="array" ref="J562">SUMPRODUCT(--($B$4:$B$498=B562),--($E$4:$E$498=C562),--($D$4:$D$498=""),$J$4:$J$498)</f>
        <v>0</v>
      </c>
      <c r="K562" s="107" cm="1">
        <f t="array" ref="K562">SUMPRODUCT(--($B$4:$B$498=B562),--($E$4:$E$498=C562),--($D$4:$D$498=""),$K$4:$K$498)</f>
        <v>0</v>
      </c>
      <c r="L562" s="107" cm="1">
        <f t="array" ref="L562">SUMPRODUCT(--($B$4:$B$498=B562),--($E$4:$E$498=C562),--($D$4:$D$498=""),$L$4:$L$498)</f>
        <v>0</v>
      </c>
      <c r="M562" s="107" cm="1">
        <f t="array" ref="M562">SUMPRODUCT(--($B$5:$B$498=B562),--($E$5:$E$498=C562),--($D$5:$D$498=""),$M$5:$M$498)</f>
        <v>0</v>
      </c>
      <c r="N562" s="107">
        <f t="shared" si="27"/>
        <v>0</v>
      </c>
      <c r="O562" s="54"/>
      <c r="P562" s="107" t="e" cm="1">
        <f t="array" ref="P562">SUMPRODUCT(--($B$4:$B$498=B562),--($E$4:$E$498=C562),--($D$4:$D$498=""),$P$4:$P$498)</f>
        <v>#N/A</v>
      </c>
    </row>
    <row r="563" spans="2:16">
      <c r="C563" s="106" t="str">
        <f t="shared" si="26"/>
        <v>Vrije categorie</v>
      </c>
      <c r="D563" s="80"/>
      <c r="E563" s="80"/>
      <c r="F563" s="107" cm="1">
        <f t="array" ref="F563">SUMPRODUCT(--($B$4:$B$498=B563),--($E$4:$E$498=C563),--($D$4:$D$498=""),$F$4:$F$498)</f>
        <v>0</v>
      </c>
      <c r="G563" s="107" cm="1">
        <f t="array" ref="G563">SUMPRODUCT(--($B$4:$B$498=B563),--($E$4:$E$498=C563),--($D$4:$D$498=""),$G$4:$G$498)</f>
        <v>0</v>
      </c>
      <c r="H563" s="107" cm="1">
        <f t="array" ref="H563">SUMPRODUCT(--($B$4:$B$498=B563),--($E$4:$E$498=C563),--($D$4:$D$498=""),$H$4:$H$498)</f>
        <v>0</v>
      </c>
      <c r="I563" s="107" cm="1">
        <f t="array" ref="I563">SUMPRODUCT(--($B$4:$B$498=B563),--($E$4:$E$498=C563),--($D$4:$D$498=""),$I$4:$I$498)</f>
        <v>0</v>
      </c>
      <c r="J563" s="107" cm="1">
        <f t="array" ref="J563">SUMPRODUCT(--($B$4:$B$498=B563),--($E$4:$E$498=C563),--($D$4:$D$498=""),$J$4:$J$498)</f>
        <v>0</v>
      </c>
      <c r="K563" s="107" cm="1">
        <f t="array" ref="K563">SUMPRODUCT(--($B$4:$B$498=B563),--($E$4:$E$498=C563),--($D$4:$D$498=""),$K$4:$K$498)</f>
        <v>0</v>
      </c>
      <c r="L563" s="107" cm="1">
        <f t="array" ref="L563">SUMPRODUCT(--($B$4:$B$498=B563),--($E$4:$E$498=C563),--($D$4:$D$498=""),$L$4:$L$498)</f>
        <v>0</v>
      </c>
      <c r="M563" s="107" cm="1">
        <f t="array" ref="M563">SUMPRODUCT(--($B$5:$B$498=B563),--($E$5:$E$498=C563),--($D$5:$D$498=""),$M$5:$M$498)</f>
        <v>0</v>
      </c>
      <c r="N563" s="107">
        <f t="shared" si="27"/>
        <v>0</v>
      </c>
      <c r="O563" s="54"/>
      <c r="P563" s="107" t="e" cm="1">
        <f t="array" ref="P563">SUMPRODUCT(--($B$4:$B$498=B563),--($E$4:$E$498=C563),--($D$4:$D$498=""),$P$4:$P$498)</f>
        <v>#N/A</v>
      </c>
    </row>
    <row r="564" spans="2:16">
      <c r="C564" s="106" t="str">
        <f t="shared" si="26"/>
        <v>Vrije categorie</v>
      </c>
      <c r="D564" s="80"/>
      <c r="E564" s="80"/>
      <c r="F564" s="107" cm="1">
        <f t="array" ref="F564">SUMPRODUCT(--($B$4:$B$498=B564),--($E$4:$E$498=C564),--($D$4:$D$498=""),$F$4:$F$498)</f>
        <v>0</v>
      </c>
      <c r="G564" s="107" cm="1">
        <f t="array" ref="G564">SUMPRODUCT(--($B$4:$B$498=B564),--($E$4:$E$498=C564),--($D$4:$D$498=""),$G$4:$G$498)</f>
        <v>0</v>
      </c>
      <c r="H564" s="107" cm="1">
        <f t="array" ref="H564">SUMPRODUCT(--($B$4:$B$498=B564),--($E$4:$E$498=C564),--($D$4:$D$498=""),$H$4:$H$498)</f>
        <v>0</v>
      </c>
      <c r="I564" s="107" cm="1">
        <f t="array" ref="I564">SUMPRODUCT(--($B$4:$B$498=B564),--($E$4:$E$498=C564),--($D$4:$D$498=""),$I$4:$I$498)</f>
        <v>0</v>
      </c>
      <c r="J564" s="107" cm="1">
        <f t="array" ref="J564">SUMPRODUCT(--($B$4:$B$498=B564),--($E$4:$E$498=C564),--($D$4:$D$498=""),$J$4:$J$498)</f>
        <v>0</v>
      </c>
      <c r="K564" s="107" cm="1">
        <f t="array" ref="K564">SUMPRODUCT(--($B$4:$B$498=B564),--($E$4:$E$498=C564),--($D$4:$D$498=""),$K$4:$K$498)</f>
        <v>0</v>
      </c>
      <c r="L564" s="107" cm="1">
        <f t="array" ref="L564">SUMPRODUCT(--($B$4:$B$498=B564),--($E$4:$E$498=C564),--($D$4:$D$498=""),$L$4:$L$498)</f>
        <v>0</v>
      </c>
      <c r="M564" s="107" cm="1">
        <f t="array" ref="M564">SUMPRODUCT(--($B$5:$B$498=B564),--($E$5:$E$498=C564),--($D$5:$D$498=""),$M$5:$M$498)</f>
        <v>0</v>
      </c>
      <c r="N564" s="107">
        <f t="shared" si="27"/>
        <v>0</v>
      </c>
      <c r="O564" s="54"/>
      <c r="P564" s="107" t="e" cm="1">
        <f t="array" ref="P564">SUMPRODUCT(--($B$4:$B$498=B564),--($E$4:$E$498=C564),--($D$4:$D$498=""),$P$4:$P$498)</f>
        <v>#N/A</v>
      </c>
    </row>
    <row r="565" spans="2:16" ht="15.75" thickBot="1">
      <c r="C565" s="115" t="s">
        <v>148</v>
      </c>
      <c r="D565" s="111"/>
      <c r="E565" s="111"/>
      <c r="F565" s="112">
        <f t="shared" ref="F565:M565" si="28">SUM(F552:F564)</f>
        <v>0</v>
      </c>
      <c r="G565" s="112">
        <f t="shared" si="28"/>
        <v>0</v>
      </c>
      <c r="H565" s="112">
        <f t="shared" si="28"/>
        <v>0</v>
      </c>
      <c r="I565" s="112">
        <f t="shared" si="28"/>
        <v>0</v>
      </c>
      <c r="J565" s="112">
        <f t="shared" si="28"/>
        <v>0</v>
      </c>
      <c r="K565" s="112">
        <f t="shared" si="28"/>
        <v>0</v>
      </c>
      <c r="L565" s="112">
        <f t="shared" si="28"/>
        <v>0</v>
      </c>
      <c r="M565" s="112">
        <f t="shared" si="28"/>
        <v>0</v>
      </c>
      <c r="N565" s="112">
        <f t="shared" si="27"/>
        <v>0</v>
      </c>
      <c r="O565" s="66"/>
      <c r="P565" s="112" t="e">
        <f>SUM(P552:P564)</f>
        <v>#N/A</v>
      </c>
    </row>
    <row r="566" spans="2:16" ht="15.75" thickTop="1">
      <c r="C566" s="113"/>
      <c r="D566" s="7"/>
      <c r="E566" s="7"/>
      <c r="F566" s="81"/>
      <c r="G566" s="81"/>
      <c r="H566" s="81"/>
      <c r="I566" s="81"/>
      <c r="J566" s="81"/>
      <c r="K566" s="81"/>
      <c r="L566" s="83"/>
      <c r="M566" s="81"/>
    </row>
    <row r="567" spans="2:16">
      <c r="C567" s="114" t="s">
        <v>149</v>
      </c>
      <c r="D567" s="80"/>
      <c r="E567" s="80"/>
      <c r="F567" s="107"/>
      <c r="G567" s="107"/>
      <c r="H567" s="107"/>
      <c r="I567" s="107"/>
      <c r="J567" s="107"/>
      <c r="K567" s="107"/>
      <c r="L567" s="108"/>
      <c r="M567" s="109"/>
      <c r="N567" s="106" t="s">
        <v>138</v>
      </c>
      <c r="O567" s="7"/>
      <c r="P567" s="106" t="s">
        <v>129</v>
      </c>
    </row>
    <row r="568" spans="2:16">
      <c r="B568" t="s">
        <v>48</v>
      </c>
      <c r="C568" s="106" t="str">
        <f>C499</f>
        <v>A</v>
      </c>
      <c r="D568" s="80"/>
      <c r="E568" s="80"/>
      <c r="F568" s="107" cm="1">
        <f t="array" ref="F568">SUMPRODUCT(--($B$4:$B$498=B568),--($E$4:$E$498=C568),--($D$4:$D$498=""),$F$4:$F$498)</f>
        <v>0</v>
      </c>
      <c r="G568" s="107" cm="1">
        <f t="array" ref="G568">SUMPRODUCT(--($B$4:$B$498=B568),--($E$4:$E$498=C568),--($D$4:$D$498=""),$G$4:$G$498)</f>
        <v>0</v>
      </c>
      <c r="H568" s="107" cm="1">
        <f t="array" ref="H568">SUMPRODUCT(--($B$4:$B$498=B568),--($E$4:$E$498=C568),--($D$4:$D$498=""),$H$4:$H$498)</f>
        <v>0</v>
      </c>
      <c r="I568" s="107" cm="1">
        <f t="array" ref="I568">SUMPRODUCT(--($B$4:$B$498=B568),--($E$4:$E$498=C568),--($D$4:$D$498=""),$I$4:$I$498)</f>
        <v>0</v>
      </c>
      <c r="J568" s="107" cm="1">
        <f t="array" ref="J568">SUMPRODUCT(--($B$4:$B$498=B568),--($E$4:$E$498=C568),--($D$4:$D$498=""),$J$4:$J$498)</f>
        <v>0</v>
      </c>
      <c r="K568" s="107" cm="1">
        <f t="array" ref="K568">SUMPRODUCT(--($B$4:$B$498=B568),--($E$4:$E$498=C568),--($D$4:$D$498=""),$K$4:$K$498)</f>
        <v>0</v>
      </c>
      <c r="L568" s="107" cm="1">
        <f t="array" ref="L568">SUMPRODUCT(--($B$4:$B$498=B568),--($E$4:$E$498=C568),--($D$4:$D$498=""),$L$4:$L$498)</f>
        <v>0</v>
      </c>
      <c r="M568" s="107" cm="1">
        <f t="array" ref="M568">SUMPRODUCT(--($B$5:$B$498=B568),--($E$5:$E$498=C568),--($D$5:$D$498=""),$M$5:$M$498)</f>
        <v>0</v>
      </c>
      <c r="N568" s="107">
        <f>SUM(F568:M568)</f>
        <v>0</v>
      </c>
      <c r="O568" s="54"/>
      <c r="P568" s="107" t="e" cm="1">
        <f t="array" ref="P568">SUMPRODUCT(--($B$4:$B$498=B568),--($E$4:$E$498=C568),--($D$4:$D$498=""),$P$4:$P$498)</f>
        <v>#N/A</v>
      </c>
    </row>
    <row r="569" spans="2:16">
      <c r="B569" t="s">
        <v>48</v>
      </c>
      <c r="C569" s="106" t="str">
        <f>C500</f>
        <v>B</v>
      </c>
      <c r="D569" s="80"/>
      <c r="E569" s="80"/>
      <c r="F569" s="107" cm="1">
        <f t="array" ref="F569">SUMPRODUCT(--($B$4:$B$498=B569),--($E$4:$E$498=C569),--($D$4:$D$498=""),$F$4:$F$498)</f>
        <v>0</v>
      </c>
      <c r="G569" s="107" cm="1">
        <f t="array" ref="G569">SUMPRODUCT(--($B$4:$B$498=B569),--($E$4:$E$498=C569),--($D$4:$D$498=""),$G$4:$G$498)</f>
        <v>0</v>
      </c>
      <c r="H569" s="107" cm="1">
        <f t="array" ref="H569">SUMPRODUCT(--($B$4:$B$498=B569),--($E$4:$E$498=C569),--($D$4:$D$498=""),$H$4:$H$498)</f>
        <v>0</v>
      </c>
      <c r="I569" s="107" cm="1">
        <f t="array" ref="I569">SUMPRODUCT(--($B$4:$B$498=B569),--($E$4:$E$498=C569),--($D$4:$D$498=""),$I$4:$I$498)</f>
        <v>0</v>
      </c>
      <c r="J569" s="107" cm="1">
        <f t="array" ref="J569">SUMPRODUCT(--($B$4:$B$498=B569),--($E$4:$E$498=C569),--($D$4:$D$498=""),$J$4:$J$498)</f>
        <v>0</v>
      </c>
      <c r="K569" s="107" cm="1">
        <f t="array" ref="K569">SUMPRODUCT(--($B$4:$B$498=B569),--($E$4:$E$498=C569),--($D$4:$D$498=""),$K$4:$K$498)</f>
        <v>0</v>
      </c>
      <c r="L569" s="107" cm="1">
        <f t="array" ref="L569">SUMPRODUCT(--($B$4:$B$498=B569),--($E$4:$E$498=C569),--($D$4:$D$498=""),$L$4:$L$498)</f>
        <v>0</v>
      </c>
      <c r="M569" s="107" cm="1">
        <f t="array" ref="M569">SUMPRODUCT(--($B$5:$B$498=B569),--($E$5:$E$498=C569),--($D$5:$D$498=""),$M$5:$M$498)</f>
        <v>0</v>
      </c>
      <c r="N569" s="107">
        <f t="shared" ref="N569:N581" si="29">SUM(F569:M569)</f>
        <v>0</v>
      </c>
      <c r="O569" s="54"/>
      <c r="P569" s="107" t="e" cm="1">
        <f t="array" ref="P569">SUMPRODUCT(--($B$4:$B$498=B569),--($E$4:$E$498=C569),--($D$4:$D$498=""),$P$4:$P$498)</f>
        <v>#N/A</v>
      </c>
    </row>
    <row r="570" spans="2:16">
      <c r="B570" t="s">
        <v>48</v>
      </c>
      <c r="C570" s="106" t="str">
        <f t="shared" ref="C570:C580" si="30">C501</f>
        <v>C</v>
      </c>
      <c r="D570" s="80"/>
      <c r="E570" s="80"/>
      <c r="F570" s="107" cm="1">
        <f t="array" ref="F570">SUMPRODUCT(--($B$4:$B$498=B570),--($E$4:$E$498=C570),--($D$4:$D$498=""),$F$4:$F$498)</f>
        <v>0</v>
      </c>
      <c r="G570" s="107" cm="1">
        <f t="array" ref="G570">SUMPRODUCT(--($B$4:$B$498=B570),--($E$4:$E$498=C570),--($D$4:$D$498=""),$G$4:$G$498)</f>
        <v>0</v>
      </c>
      <c r="H570" s="107" cm="1">
        <f t="array" ref="H570">SUMPRODUCT(--($B$4:$B$498=B570),--($E$4:$E$498=C570),--($D$4:$D$498=""),$H$4:$H$498)</f>
        <v>0</v>
      </c>
      <c r="I570" s="107" cm="1">
        <f t="array" ref="I570">SUMPRODUCT(--($B$4:$B$498=B570),--($E$4:$E$498=C570),--($D$4:$D$498=""),$I$4:$I$498)</f>
        <v>0</v>
      </c>
      <c r="J570" s="107" cm="1">
        <f t="array" ref="J570">SUMPRODUCT(--($B$4:$B$498=B570),--($E$4:$E$498=C570),--($D$4:$D$498=""),$J$4:$J$498)</f>
        <v>0</v>
      </c>
      <c r="K570" s="107" cm="1">
        <f t="array" ref="K570">SUMPRODUCT(--($B$4:$B$498=B570),--($E$4:$E$498=C570),--($D$4:$D$498=""),$K$4:$K$498)</f>
        <v>0</v>
      </c>
      <c r="L570" s="107" cm="1">
        <f t="array" ref="L570">SUMPRODUCT(--($B$4:$B$498=B570),--($E$4:$E$498=C570),--($D$4:$D$498=""),$L$4:$L$498)</f>
        <v>0</v>
      </c>
      <c r="M570" s="107" cm="1">
        <f t="array" ref="M570">SUMPRODUCT(--($B$5:$B$498=B570),--($E$5:$E$498=C570),--($D$5:$D$498=""),$M$5:$M$498)</f>
        <v>0</v>
      </c>
      <c r="N570" s="107">
        <f t="shared" si="29"/>
        <v>0</v>
      </c>
      <c r="O570" s="54"/>
      <c r="P570" s="107" t="e" cm="1">
        <f t="array" ref="P570">SUMPRODUCT(--($B$4:$B$498=B570),--($E$4:$E$498=C570),--($D$4:$D$498=""),$P$4:$P$498)</f>
        <v>#N/A</v>
      </c>
    </row>
    <row r="571" spans="2:16">
      <c r="B571" t="s">
        <v>48</v>
      </c>
      <c r="C571" s="106" t="str">
        <f t="shared" si="30"/>
        <v>D</v>
      </c>
      <c r="D571" s="80"/>
      <c r="E571" s="80"/>
      <c r="F571" s="107" cm="1">
        <f t="array" ref="F571">SUMPRODUCT(--($B$4:$B$498=B571),--($E$4:$E$498=C571),--($D$4:$D$498=""),$F$4:$F$498)</f>
        <v>0</v>
      </c>
      <c r="G571" s="107" cm="1">
        <f t="array" ref="G571">SUMPRODUCT(--($B$4:$B$498=B571),--($E$4:$E$498=C571),--($D$4:$D$498=""),$G$4:$G$498)</f>
        <v>0</v>
      </c>
      <c r="H571" s="107" cm="1">
        <f t="array" ref="H571">SUMPRODUCT(--($B$4:$B$498=B571),--($E$4:$E$498=C571),--($D$4:$D$498=""),$H$4:$H$498)</f>
        <v>0</v>
      </c>
      <c r="I571" s="107" cm="1">
        <f t="array" ref="I571">SUMPRODUCT(--($B$4:$B$498=B571),--($E$4:$E$498=C571),--($D$4:$D$498=""),$I$4:$I$498)</f>
        <v>0</v>
      </c>
      <c r="J571" s="107" cm="1">
        <f t="array" ref="J571">SUMPRODUCT(--($B$4:$B$498=B571),--($E$4:$E$498=C571),--($D$4:$D$498=""),$J$4:$J$498)</f>
        <v>0</v>
      </c>
      <c r="K571" s="107" cm="1">
        <f t="array" ref="K571">SUMPRODUCT(--($B$4:$B$498=B571),--($E$4:$E$498=C571),--($D$4:$D$498=""),$K$4:$K$498)</f>
        <v>0</v>
      </c>
      <c r="L571" s="107" cm="1">
        <f t="array" ref="L571">SUMPRODUCT(--($B$4:$B$498=B571),--($E$4:$E$498=C571),--($D$4:$D$498=""),$L$4:$L$498)</f>
        <v>0</v>
      </c>
      <c r="M571" s="107" cm="1">
        <f t="array" ref="M571">SUMPRODUCT(--($B$5:$B$498=B571),--($E$5:$E$498=C571),--($D$5:$D$498=""),$M$5:$M$498)</f>
        <v>0</v>
      </c>
      <c r="N571" s="107">
        <f t="shared" si="29"/>
        <v>0</v>
      </c>
      <c r="O571" s="54"/>
      <c r="P571" s="107" t="e" cm="1">
        <f t="array" ref="P571">SUMPRODUCT(--($B$4:$B$498=B571),--($E$4:$E$498=C571),--($D$4:$D$498=""),$P$4:$P$498)</f>
        <v>#N/A</v>
      </c>
    </row>
    <row r="572" spans="2:16">
      <c r="B572" t="s">
        <v>48</v>
      </c>
      <c r="C572" s="106" t="str">
        <f t="shared" si="30"/>
        <v>E</v>
      </c>
      <c r="D572" s="80"/>
      <c r="E572" s="80"/>
      <c r="F572" s="107" cm="1">
        <f t="array" ref="F572">SUMPRODUCT(--($B$4:$B$498=B572),--($E$4:$E$498=C572),--($D$4:$D$498=""),$F$4:$F$498)</f>
        <v>0</v>
      </c>
      <c r="G572" s="107" cm="1">
        <f t="array" ref="G572">SUMPRODUCT(--($B$4:$B$498=B572),--($E$4:$E$498=C572),--($D$4:$D$498=""),$G$4:$G$498)</f>
        <v>0</v>
      </c>
      <c r="H572" s="107" cm="1">
        <f t="array" ref="H572">SUMPRODUCT(--($B$4:$B$498=B572),--($E$4:$E$498=C572),--($D$4:$D$498=""),$H$4:$H$498)</f>
        <v>0</v>
      </c>
      <c r="I572" s="107" cm="1">
        <f t="array" ref="I572">SUMPRODUCT(--($B$4:$B$498=B572),--($E$4:$E$498=C572),--($D$4:$D$498=""),$I$4:$I$498)</f>
        <v>0</v>
      </c>
      <c r="J572" s="107" cm="1">
        <f t="array" ref="J572">SUMPRODUCT(--($B$4:$B$498=B572),--($E$4:$E$498=C572),--($D$4:$D$498=""),$J$4:$J$498)</f>
        <v>0</v>
      </c>
      <c r="K572" s="107" cm="1">
        <f t="array" ref="K572">SUMPRODUCT(--($B$4:$B$498=B572),--($E$4:$E$498=C572),--($D$4:$D$498=""),$K$4:$K$498)</f>
        <v>0</v>
      </c>
      <c r="L572" s="107" cm="1">
        <f t="array" ref="L572">SUMPRODUCT(--($B$4:$B$498=B572),--($E$4:$E$498=C572),--($D$4:$D$498=""),$L$4:$L$498)</f>
        <v>0</v>
      </c>
      <c r="M572" s="107" cm="1">
        <f t="array" ref="M572">SUMPRODUCT(--($B$5:$B$498=B572),--($E$5:$E$498=C572),--($D$5:$D$498=""),$M$5:$M$498)</f>
        <v>0</v>
      </c>
      <c r="N572" s="107">
        <f t="shared" si="29"/>
        <v>0</v>
      </c>
      <c r="O572" s="54"/>
      <c r="P572" s="107" t="e" cm="1">
        <f t="array" ref="P572">SUMPRODUCT(--($B$4:$B$498=B572),--($E$4:$E$498=C572),--($D$4:$D$498=""),$P$4:$P$498)</f>
        <v>#N/A</v>
      </c>
    </row>
    <row r="573" spans="2:16">
      <c r="B573" t="s">
        <v>48</v>
      </c>
      <c r="C573" s="106" t="str">
        <f t="shared" si="30"/>
        <v>F</v>
      </c>
      <c r="D573" s="80"/>
      <c r="E573" s="80"/>
      <c r="F573" s="107" cm="1">
        <f t="array" ref="F573">SUMPRODUCT(--($B$4:$B$498=B573),--($E$4:$E$498=C573),--($D$4:$D$498=""),$F$4:$F$498)</f>
        <v>0</v>
      </c>
      <c r="G573" s="107" cm="1">
        <f t="array" ref="G573">SUMPRODUCT(--($B$4:$B$498=B573),--($E$4:$E$498=C573),--($D$4:$D$498=""),$G$4:$G$498)</f>
        <v>0</v>
      </c>
      <c r="H573" s="107" cm="1">
        <f t="array" ref="H573">SUMPRODUCT(--($B$4:$B$498=B573),--($E$4:$E$498=C573),--($D$4:$D$498=""),$H$4:$H$498)</f>
        <v>0</v>
      </c>
      <c r="I573" s="107" cm="1">
        <f t="array" ref="I573">SUMPRODUCT(--($B$4:$B$498=B573),--($E$4:$E$498=C573),--($D$4:$D$498=""),$I$4:$I$498)</f>
        <v>0</v>
      </c>
      <c r="J573" s="107" cm="1">
        <f t="array" ref="J573">SUMPRODUCT(--($B$4:$B$498=B573),--($E$4:$E$498=C573),--($D$4:$D$498=""),$J$4:$J$498)</f>
        <v>0</v>
      </c>
      <c r="K573" s="107" cm="1">
        <f t="array" ref="K573">SUMPRODUCT(--($B$4:$B$498=B573),--($E$4:$E$498=C573),--($D$4:$D$498=""),$K$4:$K$498)</f>
        <v>0</v>
      </c>
      <c r="L573" s="107" cm="1">
        <f t="array" ref="L573">SUMPRODUCT(--($B$4:$B$498=B573),--($E$4:$E$498=C573),--($D$4:$D$498=""),$L$4:$L$498)</f>
        <v>0</v>
      </c>
      <c r="M573" s="107" cm="1">
        <f t="array" ref="M573">SUMPRODUCT(--($B$5:$B$498=B573),--($E$5:$E$498=C573),--($D$5:$D$498=""),$M$5:$M$498)</f>
        <v>0</v>
      </c>
      <c r="N573" s="107">
        <f t="shared" si="29"/>
        <v>0</v>
      </c>
      <c r="O573" s="54"/>
      <c r="P573" s="107" t="e" cm="1">
        <f t="array" ref="P573">SUMPRODUCT(--($B$4:$B$498=B573),--($E$4:$E$498=C573),--($D$4:$D$498=""),$P$4:$P$498)</f>
        <v>#N/A</v>
      </c>
    </row>
    <row r="574" spans="2:16">
      <c r="B574" t="s">
        <v>48</v>
      </c>
      <c r="C574" s="106" t="str">
        <f t="shared" si="30"/>
        <v>G</v>
      </c>
      <c r="D574" s="80"/>
      <c r="E574" s="80"/>
      <c r="F574" s="107" cm="1">
        <f t="array" ref="F574">SUMPRODUCT(--($B$4:$B$498=B574),--($E$4:$E$498=C574),--($D$4:$D$498=""),$F$4:$F$498)</f>
        <v>0</v>
      </c>
      <c r="G574" s="107" cm="1">
        <f t="array" ref="G574">SUMPRODUCT(--($B$4:$B$498=B574),--($E$4:$E$498=C574),--($D$4:$D$498=""),$G$4:$G$498)</f>
        <v>0</v>
      </c>
      <c r="H574" s="107" cm="1">
        <f t="array" ref="H574">SUMPRODUCT(--($B$4:$B$498=B574),--($E$4:$E$498=C574),--($D$4:$D$498=""),$H$4:$H$498)</f>
        <v>0</v>
      </c>
      <c r="I574" s="107" cm="1">
        <f t="array" ref="I574">SUMPRODUCT(--($B$4:$B$498=B574),--($E$4:$E$498=C574),--($D$4:$D$498=""),$I$4:$I$498)</f>
        <v>0</v>
      </c>
      <c r="J574" s="107" cm="1">
        <f t="array" ref="J574">SUMPRODUCT(--($B$4:$B$498=B574),--($E$4:$E$498=C574),--($D$4:$D$498=""),$J$4:$J$498)</f>
        <v>0</v>
      </c>
      <c r="K574" s="107" cm="1">
        <f t="array" ref="K574">SUMPRODUCT(--($B$4:$B$498=B574),--($E$4:$E$498=C574),--($D$4:$D$498=""),$K$4:$K$498)</f>
        <v>0</v>
      </c>
      <c r="L574" s="107" cm="1">
        <f t="array" ref="L574">SUMPRODUCT(--($B$4:$B$498=B574),--($E$4:$E$498=C574),--($D$4:$D$498=""),$L$4:$L$498)</f>
        <v>0</v>
      </c>
      <c r="M574" s="107" cm="1">
        <f t="array" ref="M574">SUMPRODUCT(--($B$5:$B$498=B574),--($E$5:$E$498=C574),--($D$5:$D$498=""),$M$5:$M$498)</f>
        <v>0</v>
      </c>
      <c r="N574" s="107">
        <f t="shared" si="29"/>
        <v>0</v>
      </c>
      <c r="O574" s="54"/>
      <c r="P574" s="107" t="e" cm="1">
        <f t="array" ref="P574">SUMPRODUCT(--($B$4:$B$498=B574),--($E$4:$E$498=C574),--($D$4:$D$498=""),$P$4:$P$498)</f>
        <v>#N/A</v>
      </c>
    </row>
    <row r="575" spans="2:16">
      <c r="B575" t="s">
        <v>48</v>
      </c>
      <c r="C575" s="106" t="str">
        <f t="shared" si="30"/>
        <v>H</v>
      </c>
      <c r="D575" s="80"/>
      <c r="E575" s="80"/>
      <c r="F575" s="107" cm="1">
        <f t="array" ref="F575">SUMPRODUCT(--($B$4:$B$498=B575),--($E$4:$E$498=C575),--($D$4:$D$498=""),$F$4:$F$498)</f>
        <v>0</v>
      </c>
      <c r="G575" s="107" cm="1">
        <f t="array" ref="G575">SUMPRODUCT(--($B$4:$B$498=B575),--($E$4:$E$498=C575),--($D$4:$D$498=""),$G$4:$G$498)</f>
        <v>0</v>
      </c>
      <c r="H575" s="107" cm="1">
        <f t="array" ref="H575">SUMPRODUCT(--($B$4:$B$498=B575),--($E$4:$E$498=C575),--($D$4:$D$498=""),$H$4:$H$498)</f>
        <v>0</v>
      </c>
      <c r="I575" s="107" cm="1">
        <f t="array" ref="I575">SUMPRODUCT(--($B$4:$B$498=B575),--($E$4:$E$498=C575),--($D$4:$D$498=""),$I$4:$I$498)</f>
        <v>0</v>
      </c>
      <c r="J575" s="107" cm="1">
        <f t="array" ref="J575">SUMPRODUCT(--($B$4:$B$498=B575),--($E$4:$E$498=C575),--($D$4:$D$498=""),$J$4:$J$498)</f>
        <v>0</v>
      </c>
      <c r="K575" s="107" cm="1">
        <f t="array" ref="K575">SUMPRODUCT(--($B$4:$B$498=B575),--($E$4:$E$498=C575),--($D$4:$D$498=""),$K$4:$K$498)</f>
        <v>0</v>
      </c>
      <c r="L575" s="107" cm="1">
        <f t="array" ref="L575">SUMPRODUCT(--($B$4:$B$498=B575),--($E$4:$E$498=C575),--($D$4:$D$498=""),$L$4:$L$498)</f>
        <v>0</v>
      </c>
      <c r="M575" s="107" cm="1">
        <f t="array" ref="M575">SUMPRODUCT(--($B$5:$B$498=B575),--($E$5:$E$498=C575),--($D$5:$D$498=""),$M$5:$M$498)</f>
        <v>0</v>
      </c>
      <c r="N575" s="107">
        <f t="shared" si="29"/>
        <v>0</v>
      </c>
      <c r="O575" s="54"/>
      <c r="P575" s="107" t="e" cm="1">
        <f t="array" ref="P575">SUMPRODUCT(--($B$4:$B$498=B575),--($E$4:$E$498=C575),--($D$4:$D$498=""),$P$4:$P$498)</f>
        <v>#N/A</v>
      </c>
    </row>
    <row r="576" spans="2:16">
      <c r="B576" t="s">
        <v>48</v>
      </c>
      <c r="C576" s="106" t="str">
        <f t="shared" si="30"/>
        <v>I</v>
      </c>
      <c r="D576" s="80"/>
      <c r="E576" s="80"/>
      <c r="F576" s="107" cm="1">
        <f t="array" ref="F576">SUMPRODUCT(--($B$4:$B$498=B576),--($E$4:$E$498=C576),--($D$4:$D$498=""),$F$4:$F$498)</f>
        <v>0</v>
      </c>
      <c r="G576" s="107" cm="1">
        <f t="array" ref="G576">SUMPRODUCT(--($B$4:$B$498=B576),--($E$4:$E$498=C576),--($D$4:$D$498=""),$G$4:$G$498)</f>
        <v>0</v>
      </c>
      <c r="H576" s="107" cm="1">
        <f t="array" ref="H576">SUMPRODUCT(--($B$4:$B$498=B576),--($E$4:$E$498=C576),--($D$4:$D$498=""),$H$4:$H$498)</f>
        <v>0</v>
      </c>
      <c r="I576" s="107" cm="1">
        <f t="array" ref="I576">SUMPRODUCT(--($B$4:$B$498=B576),--($E$4:$E$498=C576),--($D$4:$D$498=""),$I$4:$I$498)</f>
        <v>0</v>
      </c>
      <c r="J576" s="107" cm="1">
        <f t="array" ref="J576">SUMPRODUCT(--($B$4:$B$498=B576),--($E$4:$E$498=C576),--($D$4:$D$498=""),$J$4:$J$498)</f>
        <v>0</v>
      </c>
      <c r="K576" s="107" cm="1">
        <f t="array" ref="K576">SUMPRODUCT(--($B$4:$B$498=B576),--($E$4:$E$498=C576),--($D$4:$D$498=""),$K$4:$K$498)</f>
        <v>0</v>
      </c>
      <c r="L576" s="107" cm="1">
        <f t="array" ref="L576">SUMPRODUCT(--($B$4:$B$498=B576),--($E$4:$E$498=C576),--($D$4:$D$498=""),$L$4:$L$498)</f>
        <v>0</v>
      </c>
      <c r="M576" s="107" cm="1">
        <f t="array" ref="M576">SUMPRODUCT(--($B$5:$B$498=B576),--($E$5:$E$498=C576),--($D$5:$D$498=""),$M$5:$M$498)</f>
        <v>0</v>
      </c>
      <c r="N576" s="107">
        <f t="shared" si="29"/>
        <v>0</v>
      </c>
      <c r="O576" s="54"/>
      <c r="P576" s="107" t="e" cm="1">
        <f t="array" ref="P576">SUMPRODUCT(--($B$4:$B$498=B576),--($E$4:$E$498=C576),--($D$4:$D$498=""),$P$4:$P$498)</f>
        <v>#N/A</v>
      </c>
    </row>
    <row r="577" spans="2:16">
      <c r="B577" t="s">
        <v>48</v>
      </c>
      <c r="C577" s="106" t="str">
        <f t="shared" si="30"/>
        <v>J</v>
      </c>
      <c r="D577" s="80"/>
      <c r="E577" s="80"/>
      <c r="F577" s="107" cm="1">
        <f t="array" ref="F577">SUMPRODUCT(--($B$4:$B$498=B577),--($E$4:$E$498=C577),--($D$4:$D$498=""),$F$4:$F$498)</f>
        <v>0</v>
      </c>
      <c r="G577" s="107" cm="1">
        <f t="array" ref="G577">SUMPRODUCT(--($B$4:$B$498=B577),--($E$4:$E$498=C577),--($D$4:$D$498=""),$G$4:$G$498)</f>
        <v>0</v>
      </c>
      <c r="H577" s="107" cm="1">
        <f t="array" ref="H577">SUMPRODUCT(--($B$4:$B$498=B577),--($E$4:$E$498=C577),--($D$4:$D$498=""),$H$4:$H$498)</f>
        <v>0</v>
      </c>
      <c r="I577" s="107" cm="1">
        <f t="array" ref="I577">SUMPRODUCT(--($B$4:$B$498=B577),--($E$4:$E$498=C577),--($D$4:$D$498=""),$I$4:$I$498)</f>
        <v>0</v>
      </c>
      <c r="J577" s="107" cm="1">
        <f t="array" ref="J577">SUMPRODUCT(--($B$4:$B$498=B577),--($E$4:$E$498=C577),--($D$4:$D$498=""),$J$4:$J$498)</f>
        <v>0</v>
      </c>
      <c r="K577" s="107" cm="1">
        <f t="array" ref="K577">SUMPRODUCT(--($B$4:$B$498=B577),--($E$4:$E$498=C577),--($D$4:$D$498=""),$K$4:$K$498)</f>
        <v>0</v>
      </c>
      <c r="L577" s="107" cm="1">
        <f t="array" ref="L577">SUMPRODUCT(--($B$4:$B$498=B577),--($E$4:$E$498=C577),--($D$4:$D$498=""),$L$4:$L$498)</f>
        <v>0</v>
      </c>
      <c r="M577" s="107" cm="1">
        <f t="array" ref="M577">SUMPRODUCT(--($B$5:$B$498=B577),--($E$5:$E$498=C577),--($D$5:$D$498=""),$M$5:$M$498)</f>
        <v>0</v>
      </c>
      <c r="N577" s="107">
        <f t="shared" si="29"/>
        <v>0</v>
      </c>
      <c r="O577" s="54"/>
      <c r="P577" s="107" t="e" cm="1">
        <f t="array" ref="P577">SUMPRODUCT(--($B$4:$B$498=B577),--($E$4:$E$498=C577),--($D$4:$D$498=""),$P$4:$P$498)</f>
        <v>#N/A</v>
      </c>
    </row>
    <row r="578" spans="2:16">
      <c r="B578" t="s">
        <v>48</v>
      </c>
      <c r="C578" s="106" t="str">
        <f t="shared" si="30"/>
        <v>K</v>
      </c>
      <c r="D578" s="80"/>
      <c r="E578" s="80"/>
      <c r="F578" s="107" cm="1">
        <f t="array" ref="F578">SUMPRODUCT(--($B$4:$B$498=B578),--($E$4:$E$498=C578),--($D$4:$D$498=""),$F$4:$F$498)</f>
        <v>0</v>
      </c>
      <c r="G578" s="107" cm="1">
        <f t="array" ref="G578">SUMPRODUCT(--($B$4:$B$498=B578),--($E$4:$E$498=C578),--($D$4:$D$498=""),$G$4:$G$498)</f>
        <v>0</v>
      </c>
      <c r="H578" s="107" cm="1">
        <f t="array" ref="H578">SUMPRODUCT(--($B$4:$B$498=B578),--($E$4:$E$498=C578),--($D$4:$D$498=""),$H$4:$H$498)</f>
        <v>0</v>
      </c>
      <c r="I578" s="107" cm="1">
        <f t="array" ref="I578">SUMPRODUCT(--($B$4:$B$498=B578),--($E$4:$E$498=C578),--($D$4:$D$498=""),$I$4:$I$498)</f>
        <v>0</v>
      </c>
      <c r="J578" s="107" cm="1">
        <f t="array" ref="J578">SUMPRODUCT(--($B$4:$B$498=B578),--($E$4:$E$498=C578),--($D$4:$D$498=""),$J$4:$J$498)</f>
        <v>0</v>
      </c>
      <c r="K578" s="107" cm="1">
        <f t="array" ref="K578">SUMPRODUCT(--($B$4:$B$498=B578),--($E$4:$E$498=C578),--($D$4:$D$498=""),$K$4:$K$498)</f>
        <v>0</v>
      </c>
      <c r="L578" s="107" cm="1">
        <f t="array" ref="L578">SUMPRODUCT(--($B$4:$B$498=B578),--($E$4:$E$498=C578),--($D$4:$D$498=""),$L$4:$L$498)</f>
        <v>0</v>
      </c>
      <c r="M578" s="107" cm="1">
        <f t="array" ref="M578">SUMPRODUCT(--($B$5:$B$498=B578),--($E$5:$E$498=C578),--($D$5:$D$498=""),$M$5:$M$498)</f>
        <v>0</v>
      </c>
      <c r="N578" s="107">
        <f t="shared" si="29"/>
        <v>0</v>
      </c>
      <c r="O578" s="54"/>
      <c r="P578" s="107" t="e" cm="1">
        <f t="array" ref="P578">SUMPRODUCT(--($B$4:$B$498=B578),--($E$4:$E$498=C578),--($D$4:$D$498=""),$P$4:$P$498)</f>
        <v>#N/A</v>
      </c>
    </row>
    <row r="579" spans="2:16">
      <c r="C579" s="106" t="str">
        <f t="shared" si="30"/>
        <v>Vrije categorie</v>
      </c>
      <c r="D579" s="80"/>
      <c r="E579" s="80"/>
      <c r="F579" s="107" cm="1">
        <f t="array" ref="F579">SUMPRODUCT(--($B$4:$B$498=B579),--($E$4:$E$498=C579),--($D$4:$D$498=""),$F$4:$F$498)</f>
        <v>0</v>
      </c>
      <c r="G579" s="107" cm="1">
        <f t="array" ref="G579">SUMPRODUCT(--($B$4:$B$498=B579),--($E$4:$E$498=C579),--($D$4:$D$498=""),$G$4:$G$498)</f>
        <v>0</v>
      </c>
      <c r="H579" s="107" cm="1">
        <f t="array" ref="H579">SUMPRODUCT(--($B$4:$B$498=B579),--($E$4:$E$498=C579),--($D$4:$D$498=""),$H$4:$H$498)</f>
        <v>0</v>
      </c>
      <c r="I579" s="107" cm="1">
        <f t="array" ref="I579">SUMPRODUCT(--($B$4:$B$498=B579),--($E$4:$E$498=C579),--($D$4:$D$498=""),$I$4:$I$498)</f>
        <v>0</v>
      </c>
      <c r="J579" s="107" cm="1">
        <f t="array" ref="J579">SUMPRODUCT(--($B$4:$B$498=B579),--($E$4:$E$498=C579),--($D$4:$D$498=""),$J$4:$J$498)</f>
        <v>0</v>
      </c>
      <c r="K579" s="107" cm="1">
        <f t="array" ref="K579">SUMPRODUCT(--($B$4:$B$498=B579),--($E$4:$E$498=C579),--($D$4:$D$498=""),$K$4:$K$498)</f>
        <v>0</v>
      </c>
      <c r="L579" s="107" cm="1">
        <f t="array" ref="L579">SUMPRODUCT(--($B$4:$B$498=B579),--($E$4:$E$498=C579),--($D$4:$D$498=""),$L$4:$L$498)</f>
        <v>0</v>
      </c>
      <c r="M579" s="107" cm="1">
        <f t="array" ref="M579">SUMPRODUCT(--($B$5:$B$498=B579),--($E$5:$E$498=C579),--($D$5:$D$498=""),$M$5:$M$498)</f>
        <v>0</v>
      </c>
      <c r="N579" s="107">
        <f t="shared" si="29"/>
        <v>0</v>
      </c>
      <c r="O579" s="54"/>
      <c r="P579" s="107" t="e" cm="1">
        <f t="array" ref="P579">SUMPRODUCT(--($B$4:$B$498=B579),--($E$4:$E$498=C579),--($D$4:$D$498=""),$P$4:$P$498)</f>
        <v>#N/A</v>
      </c>
    </row>
    <row r="580" spans="2:16">
      <c r="C580" s="106" t="str">
        <f t="shared" si="30"/>
        <v>Vrije categorie</v>
      </c>
      <c r="D580" s="80"/>
      <c r="E580" s="80"/>
      <c r="F580" s="107" cm="1">
        <f t="array" ref="F580">SUMPRODUCT(--($B$4:$B$498=B580),--($E$4:$E$498=C580),--($D$4:$D$498=""),$F$4:$F$498)</f>
        <v>0</v>
      </c>
      <c r="G580" s="107" cm="1">
        <f t="array" ref="G580">SUMPRODUCT(--($B$4:$B$498=B580),--($E$4:$E$498=C580),--($D$4:$D$498=""),$G$4:$G$498)</f>
        <v>0</v>
      </c>
      <c r="H580" s="107" cm="1">
        <f t="array" ref="H580">SUMPRODUCT(--($B$4:$B$498=B580),--($E$4:$E$498=C580),--($D$4:$D$498=""),$H$4:$H$498)</f>
        <v>0</v>
      </c>
      <c r="I580" s="107" cm="1">
        <f t="array" ref="I580">SUMPRODUCT(--($B$4:$B$498=B580),--($E$4:$E$498=C580),--($D$4:$D$498=""),$I$4:$I$498)</f>
        <v>0</v>
      </c>
      <c r="J580" s="107" cm="1">
        <f t="array" ref="J580">SUMPRODUCT(--($B$4:$B$498=B580),--($E$4:$E$498=C580),--($D$4:$D$498=""),$J$4:$J$498)</f>
        <v>0</v>
      </c>
      <c r="K580" s="107" cm="1">
        <f t="array" ref="K580">SUMPRODUCT(--($B$4:$B$498=B580),--($E$4:$E$498=C580),--($D$4:$D$498=""),$K$4:$K$498)</f>
        <v>0</v>
      </c>
      <c r="L580" s="107" cm="1">
        <f t="array" ref="L580">SUMPRODUCT(--($B$4:$B$498=B580),--($E$4:$E$498=C580),--($D$4:$D$498=""),$L$4:$L$498)</f>
        <v>0</v>
      </c>
      <c r="M580" s="107" cm="1">
        <f t="array" ref="M580">SUMPRODUCT(--($B$5:$B$498=B580),--($E$5:$E$498=C580),--($D$5:$D$498=""),$M$5:$M$498)</f>
        <v>0</v>
      </c>
      <c r="N580" s="107">
        <f t="shared" si="29"/>
        <v>0</v>
      </c>
      <c r="O580" s="54"/>
      <c r="P580" s="107" t="e" cm="1">
        <f t="array" ref="P580">SUMPRODUCT(--($B$4:$B$498=B580),--($E$4:$E$498=C580),--($D$4:$D$498=""),$P$4:$P$498)</f>
        <v>#N/A</v>
      </c>
    </row>
    <row r="581" spans="2:16" ht="15.75" thickBot="1">
      <c r="C581" s="115" t="s">
        <v>150</v>
      </c>
      <c r="D581" s="111"/>
      <c r="E581" s="111"/>
      <c r="F581" s="112">
        <f t="shared" ref="F581:M581" si="31">SUM(F568:F580)</f>
        <v>0</v>
      </c>
      <c r="G581" s="112">
        <f t="shared" si="31"/>
        <v>0</v>
      </c>
      <c r="H581" s="112">
        <f t="shared" si="31"/>
        <v>0</v>
      </c>
      <c r="I581" s="112">
        <f t="shared" si="31"/>
        <v>0</v>
      </c>
      <c r="J581" s="112">
        <f t="shared" si="31"/>
        <v>0</v>
      </c>
      <c r="K581" s="112">
        <f t="shared" si="31"/>
        <v>0</v>
      </c>
      <c r="L581" s="112">
        <f t="shared" si="31"/>
        <v>0</v>
      </c>
      <c r="M581" s="112">
        <f t="shared" si="31"/>
        <v>0</v>
      </c>
      <c r="N581" s="112">
        <f t="shared" si="29"/>
        <v>0</v>
      </c>
      <c r="O581" s="66"/>
      <c r="P581" s="112" t="e">
        <f>SUM(P568:P580)</f>
        <v>#N/A</v>
      </c>
    </row>
    <row r="582" spans="2:16" ht="15.75" thickTop="1">
      <c r="C582" s="113"/>
      <c r="D582" s="7"/>
      <c r="E582" s="7"/>
      <c r="F582" s="81"/>
      <c r="G582" s="81"/>
      <c r="H582" s="81"/>
      <c r="I582" s="81"/>
      <c r="J582" s="81"/>
      <c r="K582" s="81"/>
      <c r="L582" s="83"/>
      <c r="M582" s="81"/>
    </row>
    <row r="583" spans="2:16">
      <c r="C583" s="114" t="s">
        <v>151</v>
      </c>
      <c r="D583" s="80"/>
      <c r="E583" s="80"/>
      <c r="F583" s="107"/>
      <c r="G583" s="107"/>
      <c r="H583" s="107"/>
      <c r="I583" s="107"/>
      <c r="J583" s="107"/>
      <c r="K583" s="107"/>
      <c r="L583" s="108"/>
      <c r="M583" s="109"/>
      <c r="N583" s="106" t="s">
        <v>138</v>
      </c>
      <c r="O583" s="7"/>
      <c r="P583" s="106" t="s">
        <v>129</v>
      </c>
    </row>
    <row r="584" spans="2:16">
      <c r="B584" t="s">
        <v>49</v>
      </c>
      <c r="C584" s="106" t="str">
        <f>C499</f>
        <v>A</v>
      </c>
      <c r="D584" s="80"/>
      <c r="E584" s="80"/>
      <c r="F584" s="107" cm="1">
        <f t="array" ref="F584">SUMPRODUCT(--($B$4:$B$498=B584),--($E$4:$E$498=C584),--($D$4:$D$498=""),$F$4:$F$498)</f>
        <v>0</v>
      </c>
      <c r="G584" s="107" cm="1">
        <f t="array" ref="G584">SUMPRODUCT(--($B$4:$B$498=B584),--($E$4:$E$498=C584),--($D$4:$D$498=""),$G$4:$G$498)</f>
        <v>0</v>
      </c>
      <c r="H584" s="107" cm="1">
        <f t="array" ref="H584">SUMPRODUCT(--($B$4:$B$498=B584),--($E$4:$E$498=C584),--($D$4:$D$498=""),$H$4:$H$498)</f>
        <v>0</v>
      </c>
      <c r="I584" s="107" cm="1">
        <f t="array" ref="I584">SUMPRODUCT(--($B$4:$B$498=B584),--($E$4:$E$498=C584),--($D$4:$D$498=""),$I$4:$I$498)</f>
        <v>0</v>
      </c>
      <c r="J584" s="107" cm="1">
        <f t="array" ref="J584">SUMPRODUCT(--($B$4:$B$498=B584),--($E$4:$E$498=C584),--($D$4:$D$498=""),$J$4:$J$498)</f>
        <v>0</v>
      </c>
      <c r="K584" s="107" cm="1">
        <f t="array" ref="K584">SUMPRODUCT(--($B$4:$B$498=B584),--($E$4:$E$498=C584),--($D$4:$D$498=""),$K$4:$K$498)</f>
        <v>0</v>
      </c>
      <c r="L584" s="107" cm="1">
        <f t="array" ref="L584">SUMPRODUCT(--($B$4:$B$498=B584),--($E$4:$E$498=C584),--($D$4:$D$498=""),$L$4:$L$498)</f>
        <v>0</v>
      </c>
      <c r="M584" s="107" cm="1">
        <f t="array" ref="M584">SUMPRODUCT(--($B$5:$B$498=B584),--($E$5:$E$498=C584),--($D$5:$D$498=""),$M$5:$M$498)</f>
        <v>0</v>
      </c>
      <c r="N584" s="107">
        <f>SUM(F584:M584)</f>
        <v>0</v>
      </c>
      <c r="O584" s="54"/>
      <c r="P584" s="107" t="e" cm="1">
        <f t="array" ref="P584">SUMPRODUCT(--($B$4:$B$498=B584),--($E$4:$E$498=C584),--($D$4:$D$498=""),$P$4:$P$498)</f>
        <v>#N/A</v>
      </c>
    </row>
    <row r="585" spans="2:16">
      <c r="B585" t="s">
        <v>49</v>
      </c>
      <c r="C585" s="106" t="str">
        <f>C500</f>
        <v>B</v>
      </c>
      <c r="D585" s="80"/>
      <c r="E585" s="80"/>
      <c r="F585" s="107" cm="1">
        <f t="array" ref="F585">SUMPRODUCT(--($B$4:$B$498=B585),--($E$4:$E$498=C585),--($D$4:$D$498=""),$F$4:$F$498)</f>
        <v>0</v>
      </c>
      <c r="G585" s="107" cm="1">
        <f t="array" ref="G585">SUMPRODUCT(--($B$4:$B$498=B585),--($E$4:$E$498=C585),--($D$4:$D$498=""),$G$4:$G$498)</f>
        <v>0</v>
      </c>
      <c r="H585" s="107" cm="1">
        <f t="array" ref="H585">SUMPRODUCT(--($B$4:$B$498=B585),--($E$4:$E$498=C585),--($D$4:$D$498=""),$H$4:$H$498)</f>
        <v>0</v>
      </c>
      <c r="I585" s="107" cm="1">
        <f t="array" ref="I585">SUMPRODUCT(--($B$4:$B$498=B585),--($E$4:$E$498=C585),--($D$4:$D$498=""),$I$4:$I$498)</f>
        <v>0</v>
      </c>
      <c r="J585" s="107" cm="1">
        <f t="array" ref="J585">SUMPRODUCT(--($B$4:$B$498=B585),--($E$4:$E$498=C585),--($D$4:$D$498=""),$J$4:$J$498)</f>
        <v>0</v>
      </c>
      <c r="K585" s="107" cm="1">
        <f t="array" ref="K585">SUMPRODUCT(--($B$4:$B$498=B585),--($E$4:$E$498=C585),--($D$4:$D$498=""),$K$4:$K$498)</f>
        <v>0</v>
      </c>
      <c r="L585" s="107" cm="1">
        <f t="array" ref="L585">SUMPRODUCT(--($B$4:$B$498=B585),--($E$4:$E$498=C585),--($D$4:$D$498=""),$L$4:$L$498)</f>
        <v>0</v>
      </c>
      <c r="M585" s="107" cm="1">
        <f t="array" ref="M585">SUMPRODUCT(--($B$5:$B$498=B585),--($E$5:$E$498=C585),--($D$5:$D$498=""),$M$5:$M$498)</f>
        <v>0</v>
      </c>
      <c r="N585" s="107">
        <f t="shared" ref="N585:N597" si="32">SUM(F585:M585)</f>
        <v>0</v>
      </c>
      <c r="O585" s="54"/>
      <c r="P585" s="107" t="e" cm="1">
        <f t="array" ref="P585">SUMPRODUCT(--($B$4:$B$498=B585),--($E$4:$E$498=C585),--($D$4:$D$498=""),$P$4:$P$498)</f>
        <v>#N/A</v>
      </c>
    </row>
    <row r="586" spans="2:16">
      <c r="B586" t="s">
        <v>49</v>
      </c>
      <c r="C586" s="106" t="str">
        <f t="shared" ref="C586:C596" si="33">C501</f>
        <v>C</v>
      </c>
      <c r="D586" s="80"/>
      <c r="E586" s="80"/>
      <c r="F586" s="107" cm="1">
        <f t="array" ref="F586">SUMPRODUCT(--($B$4:$B$498=B586),--($E$4:$E$498=C586),--($D$4:$D$498=""),$F$4:$F$498)</f>
        <v>0</v>
      </c>
      <c r="G586" s="107" cm="1">
        <f t="array" ref="G586">SUMPRODUCT(--($B$4:$B$498=B586),--($E$4:$E$498=C586),--($D$4:$D$498=""),$G$4:$G$498)</f>
        <v>0</v>
      </c>
      <c r="H586" s="107" cm="1">
        <f t="array" ref="H586">SUMPRODUCT(--($B$4:$B$498=B586),--($E$4:$E$498=C586),--($D$4:$D$498=""),$H$4:$H$498)</f>
        <v>0</v>
      </c>
      <c r="I586" s="107" cm="1">
        <f t="array" ref="I586">SUMPRODUCT(--($B$4:$B$498=B586),--($E$4:$E$498=C586),--($D$4:$D$498=""),$I$4:$I$498)</f>
        <v>0</v>
      </c>
      <c r="J586" s="107" cm="1">
        <f t="array" ref="J586">SUMPRODUCT(--($B$4:$B$498=B586),--($E$4:$E$498=C586),--($D$4:$D$498=""),$J$4:$J$498)</f>
        <v>0</v>
      </c>
      <c r="K586" s="107" cm="1">
        <f t="array" ref="K586">SUMPRODUCT(--($B$4:$B$498=B586),--($E$4:$E$498=C586),--($D$4:$D$498=""),$K$4:$K$498)</f>
        <v>0</v>
      </c>
      <c r="L586" s="107" cm="1">
        <f t="array" ref="L586">SUMPRODUCT(--($B$4:$B$498=B586),--($E$4:$E$498=C586),--($D$4:$D$498=""),$L$4:$L$498)</f>
        <v>0</v>
      </c>
      <c r="M586" s="107" cm="1">
        <f t="array" ref="M586">SUMPRODUCT(--($B$5:$B$498=B586),--($E$5:$E$498=C586),--($D$5:$D$498=""),$M$5:$M$498)</f>
        <v>0</v>
      </c>
      <c r="N586" s="107">
        <f t="shared" si="32"/>
        <v>0</v>
      </c>
      <c r="O586" s="54"/>
      <c r="P586" s="107" t="e" cm="1">
        <f t="array" ref="P586">SUMPRODUCT(--($B$4:$B$498=B586),--($E$4:$E$498=C586),--($D$4:$D$498=""),$P$4:$P$498)</f>
        <v>#N/A</v>
      </c>
    </row>
    <row r="587" spans="2:16">
      <c r="B587" t="s">
        <v>49</v>
      </c>
      <c r="C587" s="106" t="str">
        <f t="shared" si="33"/>
        <v>D</v>
      </c>
      <c r="D587" s="80"/>
      <c r="E587" s="80"/>
      <c r="F587" s="107" cm="1">
        <f t="array" ref="F587">SUMPRODUCT(--($B$4:$B$498=B587),--($E$4:$E$498=C587),--($D$4:$D$498=""),$F$4:$F$498)</f>
        <v>0</v>
      </c>
      <c r="G587" s="107" cm="1">
        <f t="array" ref="G587">SUMPRODUCT(--($B$4:$B$498=B587),--($E$4:$E$498=C587),--($D$4:$D$498=""),$G$4:$G$498)</f>
        <v>0</v>
      </c>
      <c r="H587" s="107" cm="1">
        <f t="array" ref="H587">SUMPRODUCT(--($B$4:$B$498=B587),--($E$4:$E$498=C587),--($D$4:$D$498=""),$H$4:$H$498)</f>
        <v>0</v>
      </c>
      <c r="I587" s="107" cm="1">
        <f t="array" ref="I587">SUMPRODUCT(--($B$4:$B$498=B587),--($E$4:$E$498=C587),--($D$4:$D$498=""),$I$4:$I$498)</f>
        <v>0</v>
      </c>
      <c r="J587" s="107" cm="1">
        <f t="array" ref="J587">SUMPRODUCT(--($B$4:$B$498=B587),--($E$4:$E$498=C587),--($D$4:$D$498=""),$J$4:$J$498)</f>
        <v>0</v>
      </c>
      <c r="K587" s="107" cm="1">
        <f t="array" ref="K587">SUMPRODUCT(--($B$4:$B$498=B587),--($E$4:$E$498=C587),--($D$4:$D$498=""),$K$4:$K$498)</f>
        <v>0</v>
      </c>
      <c r="L587" s="107" cm="1">
        <f t="array" ref="L587">SUMPRODUCT(--($B$4:$B$498=B587),--($E$4:$E$498=C587),--($D$4:$D$498=""),$L$4:$L$498)</f>
        <v>0</v>
      </c>
      <c r="M587" s="107" cm="1">
        <f t="array" ref="M587">SUMPRODUCT(--($B$5:$B$498=B587),--($E$5:$E$498=C587),--($D$5:$D$498=""),$M$5:$M$498)</f>
        <v>0</v>
      </c>
      <c r="N587" s="107">
        <f t="shared" si="32"/>
        <v>0</v>
      </c>
      <c r="O587" s="54"/>
      <c r="P587" s="107" t="e" cm="1">
        <f t="array" ref="P587">SUMPRODUCT(--($B$4:$B$498=B587),--($E$4:$E$498=C587),--($D$4:$D$498=""),$P$4:$P$498)</f>
        <v>#N/A</v>
      </c>
    </row>
    <row r="588" spans="2:16">
      <c r="B588" t="s">
        <v>49</v>
      </c>
      <c r="C588" s="106" t="str">
        <f t="shared" si="33"/>
        <v>E</v>
      </c>
      <c r="D588" s="80"/>
      <c r="E588" s="80"/>
      <c r="F588" s="107" cm="1">
        <f t="array" ref="F588">SUMPRODUCT(--($B$4:$B$498=B588),--($E$4:$E$498=C588),--($D$4:$D$498=""),$F$4:$F$498)</f>
        <v>0</v>
      </c>
      <c r="G588" s="107" cm="1">
        <f t="array" ref="G588">SUMPRODUCT(--($B$4:$B$498=B588),--($E$4:$E$498=C588),--($D$4:$D$498=""),$G$4:$G$498)</f>
        <v>0</v>
      </c>
      <c r="H588" s="107" cm="1">
        <f t="array" ref="H588">SUMPRODUCT(--($B$4:$B$498=B588),--($E$4:$E$498=C588),--($D$4:$D$498=""),$H$4:$H$498)</f>
        <v>0</v>
      </c>
      <c r="I588" s="107" cm="1">
        <f t="array" ref="I588">SUMPRODUCT(--($B$4:$B$498=B588),--($E$4:$E$498=C588),--($D$4:$D$498=""),$I$4:$I$498)</f>
        <v>0</v>
      </c>
      <c r="J588" s="107" cm="1">
        <f t="array" ref="J588">SUMPRODUCT(--($B$4:$B$498=B588),--($E$4:$E$498=C588),--($D$4:$D$498=""),$J$4:$J$498)</f>
        <v>0</v>
      </c>
      <c r="K588" s="107" cm="1">
        <f t="array" ref="K588">SUMPRODUCT(--($B$4:$B$498=B588),--($E$4:$E$498=C588),--($D$4:$D$498=""),$K$4:$K$498)</f>
        <v>0</v>
      </c>
      <c r="L588" s="107" cm="1">
        <f t="array" ref="L588">SUMPRODUCT(--($B$4:$B$498=B588),--($E$4:$E$498=C588),--($D$4:$D$498=""),$L$4:$L$498)</f>
        <v>0</v>
      </c>
      <c r="M588" s="107" cm="1">
        <f t="array" ref="M588">SUMPRODUCT(--($B$5:$B$498=B588),--($E$5:$E$498=C588),--($D$5:$D$498=""),$M$5:$M$498)</f>
        <v>0</v>
      </c>
      <c r="N588" s="107">
        <f t="shared" si="32"/>
        <v>0</v>
      </c>
      <c r="O588" s="54"/>
      <c r="P588" s="107" t="e" cm="1">
        <f t="array" ref="P588">SUMPRODUCT(--($B$4:$B$498=B588),--($E$4:$E$498=C588),--($D$4:$D$498=""),$P$4:$P$498)</f>
        <v>#N/A</v>
      </c>
    </row>
    <row r="589" spans="2:16">
      <c r="B589" t="s">
        <v>49</v>
      </c>
      <c r="C589" s="106" t="str">
        <f t="shared" si="33"/>
        <v>F</v>
      </c>
      <c r="D589" s="80"/>
      <c r="E589" s="80"/>
      <c r="F589" s="107" cm="1">
        <f t="array" ref="F589">SUMPRODUCT(--($B$4:$B$498=B589),--($E$4:$E$498=C589),--($D$4:$D$498=""),$F$4:$F$498)</f>
        <v>0</v>
      </c>
      <c r="G589" s="107" cm="1">
        <f t="array" ref="G589">SUMPRODUCT(--($B$4:$B$498=B589),--($E$4:$E$498=C589),--($D$4:$D$498=""),$G$4:$G$498)</f>
        <v>0</v>
      </c>
      <c r="H589" s="107" cm="1">
        <f t="array" ref="H589">SUMPRODUCT(--($B$4:$B$498=B589),--($E$4:$E$498=C589),--($D$4:$D$498=""),$H$4:$H$498)</f>
        <v>0</v>
      </c>
      <c r="I589" s="107" cm="1">
        <f t="array" ref="I589">SUMPRODUCT(--($B$4:$B$498=B589),--($E$4:$E$498=C589),--($D$4:$D$498=""),$I$4:$I$498)</f>
        <v>0</v>
      </c>
      <c r="J589" s="107" cm="1">
        <f t="array" ref="J589">SUMPRODUCT(--($B$4:$B$498=B589),--($E$4:$E$498=C589),--($D$4:$D$498=""),$J$4:$J$498)</f>
        <v>0</v>
      </c>
      <c r="K589" s="107" cm="1">
        <f t="array" ref="K589">SUMPRODUCT(--($B$4:$B$498=B589),--($E$4:$E$498=C589),--($D$4:$D$498=""),$K$4:$K$498)</f>
        <v>0</v>
      </c>
      <c r="L589" s="107" cm="1">
        <f t="array" ref="L589">SUMPRODUCT(--($B$4:$B$498=B589),--($E$4:$E$498=C589),--($D$4:$D$498=""),$L$4:$L$498)</f>
        <v>0</v>
      </c>
      <c r="M589" s="107" cm="1">
        <f t="array" ref="M589">SUMPRODUCT(--($B$5:$B$498=B589),--($E$5:$E$498=C589),--($D$5:$D$498=""),$M$5:$M$498)</f>
        <v>0</v>
      </c>
      <c r="N589" s="107">
        <f t="shared" si="32"/>
        <v>0</v>
      </c>
      <c r="O589" s="54"/>
      <c r="P589" s="107" t="e" cm="1">
        <f t="array" ref="P589">SUMPRODUCT(--($B$4:$B$498=B589),--($E$4:$E$498=C589),--($D$4:$D$498=""),$P$4:$P$498)</f>
        <v>#N/A</v>
      </c>
    </row>
    <row r="590" spans="2:16">
      <c r="B590" t="s">
        <v>49</v>
      </c>
      <c r="C590" s="106" t="str">
        <f t="shared" si="33"/>
        <v>G</v>
      </c>
      <c r="D590" s="80"/>
      <c r="E590" s="80"/>
      <c r="F590" s="107" cm="1">
        <f t="array" ref="F590">SUMPRODUCT(--($B$4:$B$498=B590),--($E$4:$E$498=C590),--($D$4:$D$498=""),$F$4:$F$498)</f>
        <v>0</v>
      </c>
      <c r="G590" s="107" cm="1">
        <f t="array" ref="G590">SUMPRODUCT(--($B$4:$B$498=B590),--($E$4:$E$498=C590),--($D$4:$D$498=""),$G$4:$G$498)</f>
        <v>0</v>
      </c>
      <c r="H590" s="107" cm="1">
        <f t="array" ref="H590">SUMPRODUCT(--($B$4:$B$498=B590),--($E$4:$E$498=C590),--($D$4:$D$498=""),$H$4:$H$498)</f>
        <v>0</v>
      </c>
      <c r="I590" s="107" cm="1">
        <f t="array" ref="I590">SUMPRODUCT(--($B$4:$B$498=B590),--($E$4:$E$498=C590),--($D$4:$D$498=""),$I$4:$I$498)</f>
        <v>0</v>
      </c>
      <c r="J590" s="107" cm="1">
        <f t="array" ref="J590">SUMPRODUCT(--($B$4:$B$498=B590),--($E$4:$E$498=C590),--($D$4:$D$498=""),$J$4:$J$498)</f>
        <v>0</v>
      </c>
      <c r="K590" s="107" cm="1">
        <f t="array" ref="K590">SUMPRODUCT(--($B$4:$B$498=B590),--($E$4:$E$498=C590),--($D$4:$D$498=""),$K$4:$K$498)</f>
        <v>0</v>
      </c>
      <c r="L590" s="107" cm="1">
        <f t="array" ref="L590">SUMPRODUCT(--($B$4:$B$498=B590),--($E$4:$E$498=C590),--($D$4:$D$498=""),$L$4:$L$498)</f>
        <v>0</v>
      </c>
      <c r="M590" s="107" cm="1">
        <f t="array" ref="M590">SUMPRODUCT(--($B$5:$B$498=B590),--($E$5:$E$498=C590),--($D$5:$D$498=""),$M$5:$M$498)</f>
        <v>0</v>
      </c>
      <c r="N590" s="107">
        <f t="shared" si="32"/>
        <v>0</v>
      </c>
      <c r="O590" s="54"/>
      <c r="P590" s="107" t="e" cm="1">
        <f t="array" ref="P590">SUMPRODUCT(--($B$4:$B$498=B590),--($E$4:$E$498=C590),--($D$4:$D$498=""),$P$4:$P$498)</f>
        <v>#N/A</v>
      </c>
    </row>
    <row r="591" spans="2:16">
      <c r="B591" t="s">
        <v>49</v>
      </c>
      <c r="C591" s="106" t="str">
        <f t="shared" si="33"/>
        <v>H</v>
      </c>
      <c r="D591" s="80"/>
      <c r="E591" s="80"/>
      <c r="F591" s="107" cm="1">
        <f t="array" ref="F591">SUMPRODUCT(--($B$4:$B$498=B591),--($E$4:$E$498=C591),--($D$4:$D$498=""),$F$4:$F$498)</f>
        <v>0</v>
      </c>
      <c r="G591" s="107" cm="1">
        <f t="array" ref="G591">SUMPRODUCT(--($B$4:$B$498=B591),--($E$4:$E$498=C591),--($D$4:$D$498=""),$G$4:$G$498)</f>
        <v>0</v>
      </c>
      <c r="H591" s="107" cm="1">
        <f t="array" ref="H591">SUMPRODUCT(--($B$4:$B$498=B591),--($E$4:$E$498=C591),--($D$4:$D$498=""),$H$4:$H$498)</f>
        <v>0</v>
      </c>
      <c r="I591" s="107" cm="1">
        <f t="array" ref="I591">SUMPRODUCT(--($B$4:$B$498=B591),--($E$4:$E$498=C591),--($D$4:$D$498=""),$I$4:$I$498)</f>
        <v>0</v>
      </c>
      <c r="J591" s="107" cm="1">
        <f t="array" ref="J591">SUMPRODUCT(--($B$4:$B$498=B591),--($E$4:$E$498=C591),--($D$4:$D$498=""),$J$4:$J$498)</f>
        <v>0</v>
      </c>
      <c r="K591" s="107" cm="1">
        <f t="array" ref="K591">SUMPRODUCT(--($B$4:$B$498=B591),--($E$4:$E$498=C591),--($D$4:$D$498=""),$K$4:$K$498)</f>
        <v>0</v>
      </c>
      <c r="L591" s="107" cm="1">
        <f t="array" ref="L591">SUMPRODUCT(--($B$4:$B$498=B591),--($E$4:$E$498=C591),--($D$4:$D$498=""),$L$4:$L$498)</f>
        <v>0</v>
      </c>
      <c r="M591" s="107" cm="1">
        <f t="array" ref="M591">SUMPRODUCT(--($B$5:$B$498=B591),--($E$5:$E$498=C591),--($D$5:$D$498=""),$M$5:$M$498)</f>
        <v>0</v>
      </c>
      <c r="N591" s="107">
        <f t="shared" si="32"/>
        <v>0</v>
      </c>
      <c r="O591" s="54"/>
      <c r="P591" s="107" t="e" cm="1">
        <f t="array" ref="P591">SUMPRODUCT(--($B$4:$B$498=B591),--($E$4:$E$498=C591),--($D$4:$D$498=""),$P$4:$P$498)</f>
        <v>#N/A</v>
      </c>
    </row>
    <row r="592" spans="2:16">
      <c r="B592" t="s">
        <v>49</v>
      </c>
      <c r="C592" s="106" t="str">
        <f t="shared" si="33"/>
        <v>I</v>
      </c>
      <c r="D592" s="80"/>
      <c r="E592" s="80"/>
      <c r="F592" s="107" cm="1">
        <f t="array" ref="F592">SUMPRODUCT(--($B$4:$B$498=B592),--($E$4:$E$498=C592),--($D$4:$D$498=""),$F$4:$F$498)</f>
        <v>0</v>
      </c>
      <c r="G592" s="107" cm="1">
        <f t="array" ref="G592">SUMPRODUCT(--($B$4:$B$498=B592),--($E$4:$E$498=C592),--($D$4:$D$498=""),$G$4:$G$498)</f>
        <v>0</v>
      </c>
      <c r="H592" s="107" cm="1">
        <f t="array" ref="H592">SUMPRODUCT(--($B$4:$B$498=B592),--($E$4:$E$498=C592),--($D$4:$D$498=""),$H$4:$H$498)</f>
        <v>0</v>
      </c>
      <c r="I592" s="107" cm="1">
        <f t="array" ref="I592">SUMPRODUCT(--($B$4:$B$498=B592),--($E$4:$E$498=C592),--($D$4:$D$498=""),$I$4:$I$498)</f>
        <v>0</v>
      </c>
      <c r="J592" s="107" cm="1">
        <f t="array" ref="J592">SUMPRODUCT(--($B$4:$B$498=B592),--($E$4:$E$498=C592),--($D$4:$D$498=""),$J$4:$J$498)</f>
        <v>0</v>
      </c>
      <c r="K592" s="107" cm="1">
        <f t="array" ref="K592">SUMPRODUCT(--($B$4:$B$498=B592),--($E$4:$E$498=C592),--($D$4:$D$498=""),$K$4:$K$498)</f>
        <v>0</v>
      </c>
      <c r="L592" s="107" cm="1">
        <f t="array" ref="L592">SUMPRODUCT(--($B$4:$B$498=B592),--($E$4:$E$498=C592),--($D$4:$D$498=""),$L$4:$L$498)</f>
        <v>0</v>
      </c>
      <c r="M592" s="107" cm="1">
        <f t="array" ref="M592">SUMPRODUCT(--($B$5:$B$498=B592),--($E$5:$E$498=C592),--($D$5:$D$498=""),$M$5:$M$498)</f>
        <v>0</v>
      </c>
      <c r="N592" s="107">
        <f t="shared" si="32"/>
        <v>0</v>
      </c>
      <c r="O592" s="54"/>
      <c r="P592" s="107" t="e" cm="1">
        <f t="array" ref="P592">SUMPRODUCT(--($B$4:$B$498=B592),--($E$4:$E$498=C592),--($D$4:$D$498=""),$P$4:$P$498)</f>
        <v>#N/A</v>
      </c>
    </row>
    <row r="593" spans="2:16">
      <c r="B593" t="s">
        <v>49</v>
      </c>
      <c r="C593" s="106" t="str">
        <f t="shared" si="33"/>
        <v>J</v>
      </c>
      <c r="D593" s="80"/>
      <c r="E593" s="80"/>
      <c r="F593" s="107" cm="1">
        <f t="array" ref="F593">SUMPRODUCT(--($B$4:$B$498=B593),--($E$4:$E$498=C593),--($D$4:$D$498=""),$F$4:$F$498)</f>
        <v>0</v>
      </c>
      <c r="G593" s="107" cm="1">
        <f t="array" ref="G593">SUMPRODUCT(--($B$4:$B$498=B593),--($E$4:$E$498=C593),--($D$4:$D$498=""),$G$4:$G$498)</f>
        <v>0</v>
      </c>
      <c r="H593" s="107" cm="1">
        <f t="array" ref="H593">SUMPRODUCT(--($B$4:$B$498=B593),--($E$4:$E$498=C593),--($D$4:$D$498=""),$H$4:$H$498)</f>
        <v>0</v>
      </c>
      <c r="I593" s="107" cm="1">
        <f t="array" ref="I593">SUMPRODUCT(--($B$4:$B$498=B593),--($E$4:$E$498=C593),--($D$4:$D$498=""),$I$4:$I$498)</f>
        <v>0</v>
      </c>
      <c r="J593" s="107" cm="1">
        <f t="array" ref="J593">SUMPRODUCT(--($B$4:$B$498=B593),--($E$4:$E$498=C593),--($D$4:$D$498=""),$J$4:$J$498)</f>
        <v>0</v>
      </c>
      <c r="K593" s="107" cm="1">
        <f t="array" ref="K593">SUMPRODUCT(--($B$4:$B$498=B593),--($E$4:$E$498=C593),--($D$4:$D$498=""),$K$4:$K$498)</f>
        <v>0</v>
      </c>
      <c r="L593" s="107" cm="1">
        <f t="array" ref="L593">SUMPRODUCT(--($B$4:$B$498=B593),--($E$4:$E$498=C593),--($D$4:$D$498=""),$L$4:$L$498)</f>
        <v>0</v>
      </c>
      <c r="M593" s="107" cm="1">
        <f t="array" ref="M593">SUMPRODUCT(--($B$5:$B$498=B593),--($E$5:$E$498=C593),--($D$5:$D$498=""),$M$5:$M$498)</f>
        <v>0</v>
      </c>
      <c r="N593" s="107">
        <f t="shared" si="32"/>
        <v>0</v>
      </c>
      <c r="O593" s="54"/>
      <c r="P593" s="107" t="e" cm="1">
        <f t="array" ref="P593">SUMPRODUCT(--($B$4:$B$498=B593),--($E$4:$E$498=C593),--($D$4:$D$498=""),$P$4:$P$498)</f>
        <v>#N/A</v>
      </c>
    </row>
    <row r="594" spans="2:16">
      <c r="B594" t="s">
        <v>49</v>
      </c>
      <c r="C594" s="106" t="str">
        <f t="shared" si="33"/>
        <v>K</v>
      </c>
      <c r="D594" s="80"/>
      <c r="E594" s="80"/>
      <c r="F594" s="107" cm="1">
        <f t="array" ref="F594">SUMPRODUCT(--($B$4:$B$498=B594),--($E$4:$E$498=C594),--($D$4:$D$498=""),$F$4:$F$498)</f>
        <v>0</v>
      </c>
      <c r="G594" s="107" cm="1">
        <f t="array" ref="G594">SUMPRODUCT(--($B$4:$B$498=B594),--($E$4:$E$498=C594),--($D$4:$D$498=""),$G$4:$G$498)</f>
        <v>0</v>
      </c>
      <c r="H594" s="107" cm="1">
        <f t="array" ref="H594">SUMPRODUCT(--($B$4:$B$498=B594),--($E$4:$E$498=C594),--($D$4:$D$498=""),$H$4:$H$498)</f>
        <v>0</v>
      </c>
      <c r="I594" s="107" cm="1">
        <f t="array" ref="I594">SUMPRODUCT(--($B$4:$B$498=B594),--($E$4:$E$498=C594),--($D$4:$D$498=""),$I$4:$I$498)</f>
        <v>0</v>
      </c>
      <c r="J594" s="107" cm="1">
        <f t="array" ref="J594">SUMPRODUCT(--($B$4:$B$498=B594),--($E$4:$E$498=C594),--($D$4:$D$498=""),$J$4:$J$498)</f>
        <v>0</v>
      </c>
      <c r="K594" s="107" cm="1">
        <f t="array" ref="K594">SUMPRODUCT(--($B$4:$B$498=B594),--($E$4:$E$498=C594),--($D$4:$D$498=""),$K$4:$K$498)</f>
        <v>0</v>
      </c>
      <c r="L594" s="107" cm="1">
        <f t="array" ref="L594">SUMPRODUCT(--($B$4:$B$498=B594),--($E$4:$E$498=C594),--($D$4:$D$498=""),$L$4:$L$498)</f>
        <v>0</v>
      </c>
      <c r="M594" s="107" cm="1">
        <f t="array" ref="M594">SUMPRODUCT(--($B$5:$B$498=B594),--($E$5:$E$498=C594),--($D$5:$D$498=""),$M$5:$M$498)</f>
        <v>0</v>
      </c>
      <c r="N594" s="107">
        <f t="shared" si="32"/>
        <v>0</v>
      </c>
      <c r="O594" s="54"/>
      <c r="P594" s="107" t="e" cm="1">
        <f t="array" ref="P594">SUMPRODUCT(--($B$4:$B$498=B594),--($E$4:$E$498=C594),--($D$4:$D$498=""),$P$4:$P$498)</f>
        <v>#N/A</v>
      </c>
    </row>
    <row r="595" spans="2:16">
      <c r="C595" s="106" t="str">
        <f t="shared" si="33"/>
        <v>Vrije categorie</v>
      </c>
      <c r="D595" s="80"/>
      <c r="E595" s="80"/>
      <c r="F595" s="107" cm="1">
        <f t="array" ref="F595">SUMPRODUCT(--($B$4:$B$498=B595),--($E$4:$E$498=C595),--($D$4:$D$498=""),$F$4:$F$498)</f>
        <v>0</v>
      </c>
      <c r="G595" s="107" cm="1">
        <f t="array" ref="G595">SUMPRODUCT(--($B$4:$B$498=B595),--($E$4:$E$498=C595),--($D$4:$D$498=""),$G$4:$G$498)</f>
        <v>0</v>
      </c>
      <c r="H595" s="107" cm="1">
        <f t="array" ref="H595">SUMPRODUCT(--($B$4:$B$498=B595),--($E$4:$E$498=C595),--($D$4:$D$498=""),$H$4:$H$498)</f>
        <v>0</v>
      </c>
      <c r="I595" s="107" cm="1">
        <f t="array" ref="I595">SUMPRODUCT(--($B$4:$B$498=B595),--($E$4:$E$498=C595),--($D$4:$D$498=""),$I$4:$I$498)</f>
        <v>0</v>
      </c>
      <c r="J595" s="107" cm="1">
        <f t="array" ref="J595">SUMPRODUCT(--($B$4:$B$498=B595),--($E$4:$E$498=C595),--($D$4:$D$498=""),$J$4:$J$498)</f>
        <v>0</v>
      </c>
      <c r="K595" s="107" cm="1">
        <f t="array" ref="K595">SUMPRODUCT(--($B$4:$B$498=B595),--($E$4:$E$498=C595),--($D$4:$D$498=""),$K$4:$K$498)</f>
        <v>0</v>
      </c>
      <c r="L595" s="107" cm="1">
        <f t="array" ref="L595">SUMPRODUCT(--($B$4:$B$498=B595),--($E$4:$E$498=C595),--($D$4:$D$498=""),$L$4:$L$498)</f>
        <v>0</v>
      </c>
      <c r="M595" s="107" cm="1">
        <f t="array" ref="M595">SUMPRODUCT(--($B$5:$B$498=B595),--($E$5:$E$498=C595),--($D$5:$D$498=""),$M$5:$M$498)</f>
        <v>0</v>
      </c>
      <c r="N595" s="107">
        <f t="shared" si="32"/>
        <v>0</v>
      </c>
      <c r="O595" s="54"/>
      <c r="P595" s="107" t="e" cm="1">
        <f t="array" ref="P595">SUMPRODUCT(--($B$4:$B$498=B595),--($E$4:$E$498=C595),--($D$4:$D$498=""),$P$4:$P$498)</f>
        <v>#N/A</v>
      </c>
    </row>
    <row r="596" spans="2:16">
      <c r="C596" s="106" t="str">
        <f t="shared" si="33"/>
        <v>Vrije categorie</v>
      </c>
      <c r="D596" s="80"/>
      <c r="E596" s="80"/>
      <c r="F596" s="107" cm="1">
        <f t="array" ref="F596">SUMPRODUCT(--($B$4:$B$498=B596),--($E$4:$E$498=C596),--($D$4:$D$498=""),$F$4:$F$498)</f>
        <v>0</v>
      </c>
      <c r="G596" s="107" cm="1">
        <f t="array" ref="G596">SUMPRODUCT(--($B$4:$B$498=B596),--($E$4:$E$498=C596),--($D$4:$D$498=""),$G$4:$G$498)</f>
        <v>0</v>
      </c>
      <c r="H596" s="107" cm="1">
        <f t="array" ref="H596">SUMPRODUCT(--($B$4:$B$498=B596),--($E$4:$E$498=C596),--($D$4:$D$498=""),$H$4:$H$498)</f>
        <v>0</v>
      </c>
      <c r="I596" s="107" cm="1">
        <f t="array" ref="I596">SUMPRODUCT(--($B$4:$B$498=B596),--($E$4:$E$498=C596),--($D$4:$D$498=""),$I$4:$I$498)</f>
        <v>0</v>
      </c>
      <c r="J596" s="107" cm="1">
        <f t="array" ref="J596">SUMPRODUCT(--($B$4:$B$498=B596),--($E$4:$E$498=C596),--($D$4:$D$498=""),$J$4:$J$498)</f>
        <v>0</v>
      </c>
      <c r="K596" s="107" cm="1">
        <f t="array" ref="K596">SUMPRODUCT(--($B$4:$B$498=B596),--($E$4:$E$498=C596),--($D$4:$D$498=""),$K$4:$K$498)</f>
        <v>0</v>
      </c>
      <c r="L596" s="107" cm="1">
        <f t="array" ref="L596">SUMPRODUCT(--($B$4:$B$498=B596),--($E$4:$E$498=C596),--($D$4:$D$498=""),$L$4:$L$498)</f>
        <v>0</v>
      </c>
      <c r="M596" s="107" cm="1">
        <f t="array" ref="M596">SUMPRODUCT(--($B$5:$B$498=B596),--($E$5:$E$498=C596),--($D$5:$D$498=""),$M$5:$M$498)</f>
        <v>0</v>
      </c>
      <c r="N596" s="107">
        <f t="shared" si="32"/>
        <v>0</v>
      </c>
      <c r="O596" s="54"/>
      <c r="P596" s="107" t="e" cm="1">
        <f t="array" ref="P596">SUMPRODUCT(--($B$4:$B$498=B596),--($E$4:$E$498=C596),--($D$4:$D$498=""),$P$4:$P$498)</f>
        <v>#N/A</v>
      </c>
    </row>
    <row r="597" spans="2:16" ht="15.75" thickBot="1">
      <c r="C597" s="115" t="s">
        <v>152</v>
      </c>
      <c r="D597" s="111"/>
      <c r="E597" s="111"/>
      <c r="F597" s="112">
        <f t="shared" ref="F597:M597" si="34">SUM(F584:F596)</f>
        <v>0</v>
      </c>
      <c r="G597" s="112">
        <f t="shared" si="34"/>
        <v>0</v>
      </c>
      <c r="H597" s="112">
        <f t="shared" si="34"/>
        <v>0</v>
      </c>
      <c r="I597" s="112">
        <f t="shared" si="34"/>
        <v>0</v>
      </c>
      <c r="J597" s="112">
        <f t="shared" si="34"/>
        <v>0</v>
      </c>
      <c r="K597" s="112">
        <f t="shared" si="34"/>
        <v>0</v>
      </c>
      <c r="L597" s="112">
        <f t="shared" si="34"/>
        <v>0</v>
      </c>
      <c r="M597" s="112">
        <f t="shared" si="34"/>
        <v>0</v>
      </c>
      <c r="N597" s="112">
        <f t="shared" si="32"/>
        <v>0</v>
      </c>
      <c r="O597" s="66"/>
      <c r="P597" s="112" t="e">
        <f>SUM(P584:P596)</f>
        <v>#N/A</v>
      </c>
    </row>
    <row r="598" spans="2:16" ht="15.75" thickTop="1">
      <c r="C598" s="113"/>
      <c r="D598" s="7"/>
      <c r="E598" s="7"/>
      <c r="F598" s="81"/>
      <c r="G598" s="81"/>
      <c r="H598" s="81"/>
      <c r="I598" s="81"/>
      <c r="J598" s="81"/>
      <c r="K598" s="81"/>
      <c r="L598" s="83"/>
      <c r="M598" s="81"/>
    </row>
    <row r="599" spans="2:16">
      <c r="B599" t="s">
        <v>45</v>
      </c>
      <c r="C599" s="114" t="s">
        <v>153</v>
      </c>
      <c r="D599" s="80"/>
      <c r="E599" s="80"/>
      <c r="F599" s="107"/>
      <c r="G599" s="107"/>
      <c r="H599" s="107"/>
      <c r="I599" s="107"/>
      <c r="J599" s="107"/>
      <c r="K599" s="107"/>
      <c r="L599" s="108"/>
      <c r="M599" s="109"/>
      <c r="N599" s="106" t="s">
        <v>138</v>
      </c>
      <c r="O599" s="7"/>
      <c r="P599" s="106" t="s">
        <v>129</v>
      </c>
    </row>
    <row r="600" spans="2:16">
      <c r="B600" t="s">
        <v>45</v>
      </c>
      <c r="C600" s="106" t="str">
        <f>C499</f>
        <v>A</v>
      </c>
      <c r="D600" s="80"/>
      <c r="E600" s="80"/>
      <c r="F600" s="107" cm="1">
        <f t="array" ref="F600">SUMPRODUCT(--($B$4:$B$498=B600),--($E$4:$E$498=C600),--($D$4:$D$498=""),$F$4:$F$498)</f>
        <v>0</v>
      </c>
      <c r="G600" s="107" cm="1">
        <f t="array" ref="G600">SUMPRODUCT(--($B$4:$B$498=B600),--($E$4:$E$498=C600),--($D$4:$D$498=""),$G$4:$G$498)</f>
        <v>0</v>
      </c>
      <c r="H600" s="107" cm="1">
        <f t="array" ref="H600">SUMPRODUCT(--($B$4:$B$498=B600),--($E$4:$E$498=C600),--($D$4:$D$498=""),$H$4:$H$498)</f>
        <v>0</v>
      </c>
      <c r="I600" s="107" cm="1">
        <f t="array" ref="I600">SUMPRODUCT(--($B$4:$B$498=B600),--($E$4:$E$498=C600),--($D$4:$D$498=""),$I$4:$I$498)</f>
        <v>0</v>
      </c>
      <c r="J600" s="107" cm="1">
        <f t="array" ref="J600">SUMPRODUCT(--($B$4:$B$498=B600),--($E$4:$E$498=C600),--($D$4:$D$498=""),$J$4:$J$498)</f>
        <v>0</v>
      </c>
      <c r="K600" s="107" cm="1">
        <f t="array" ref="K600">SUMPRODUCT(--($B$4:$B$498=B600),--($E$4:$E$498=C600),--($D$4:$D$498=""),$K$4:$K$498)</f>
        <v>0</v>
      </c>
      <c r="L600" s="107" cm="1">
        <f t="array" ref="L600">SUMPRODUCT(--($B$4:$B$498=B600),--($E$4:$E$498=C600),--($D$4:$D$498=""),$L$4:$L$498)</f>
        <v>0</v>
      </c>
      <c r="M600" s="107" cm="1">
        <f t="array" ref="M600">SUMPRODUCT(--($B$5:$B$498=B600),--($E$5:$E$498=C600),--($D$5:$D$498=""),$M$5:$M$498)</f>
        <v>0</v>
      </c>
      <c r="N600" s="107">
        <f>SUM(F600:M600)</f>
        <v>0</v>
      </c>
      <c r="O600" s="54"/>
      <c r="P600" s="107" t="e" cm="1">
        <f t="array" ref="P600">SUMPRODUCT(--($B$4:$B$498=B600),--($E$4:$E$498=C600),--($D$4:$D$498=""),$P$4:$P$498)</f>
        <v>#N/A</v>
      </c>
    </row>
    <row r="601" spans="2:16">
      <c r="B601" t="s">
        <v>45</v>
      </c>
      <c r="C601" s="106" t="str">
        <f>C500</f>
        <v>B</v>
      </c>
      <c r="D601" s="80"/>
      <c r="E601" s="80"/>
      <c r="F601" s="107" cm="1">
        <f t="array" ref="F601">SUMPRODUCT(--($B$4:$B$498=B601),--($E$4:$E$498=C601),--($D$4:$D$498=""),$F$4:$F$498)</f>
        <v>0</v>
      </c>
      <c r="G601" s="107" cm="1">
        <f t="array" ref="G601">SUMPRODUCT(--($B$4:$B$498=B601),--($E$4:$E$498=C601),--($D$4:$D$498=""),$G$4:$G$498)</f>
        <v>0</v>
      </c>
      <c r="H601" s="107" cm="1">
        <f t="array" ref="H601">SUMPRODUCT(--($B$4:$B$498=B601),--($E$4:$E$498=C601),--($D$4:$D$498=""),$H$4:$H$498)</f>
        <v>0</v>
      </c>
      <c r="I601" s="107" cm="1">
        <f t="array" ref="I601">SUMPRODUCT(--($B$4:$B$498=B601),--($E$4:$E$498=C601),--($D$4:$D$498=""),$I$4:$I$498)</f>
        <v>0</v>
      </c>
      <c r="J601" s="107" cm="1">
        <f t="array" ref="J601">SUMPRODUCT(--($B$4:$B$498=B601),--($E$4:$E$498=C601),--($D$4:$D$498=""),$J$4:$J$498)</f>
        <v>0</v>
      </c>
      <c r="K601" s="107" cm="1">
        <f t="array" ref="K601">SUMPRODUCT(--($B$4:$B$498=B601),--($E$4:$E$498=C601),--($D$4:$D$498=""),$K$4:$K$498)</f>
        <v>0</v>
      </c>
      <c r="L601" s="107" cm="1">
        <f t="array" ref="L601">SUMPRODUCT(--($B$4:$B$498=B601),--($E$4:$E$498=C601),--($D$4:$D$498=""),$L$4:$L$498)</f>
        <v>0</v>
      </c>
      <c r="M601" s="107" cm="1">
        <f t="array" ref="M601">SUMPRODUCT(--($B$5:$B$498=B601),--($E$5:$E$498=C601),--($D$5:$D$498=""),$M$5:$M$498)</f>
        <v>0</v>
      </c>
      <c r="N601" s="107">
        <f t="shared" ref="N601:N613" si="35">SUM(F601:M601)</f>
        <v>0</v>
      </c>
      <c r="O601" s="54"/>
      <c r="P601" s="107" t="e" cm="1">
        <f t="array" ref="P601">SUMPRODUCT(--($B$4:$B$498=B601),--($E$4:$E$498=C601),--($D$4:$D$498=""),$P$4:$P$498)</f>
        <v>#N/A</v>
      </c>
    </row>
    <row r="602" spans="2:16">
      <c r="B602" t="s">
        <v>45</v>
      </c>
      <c r="C602" s="106" t="str">
        <f t="shared" ref="C602:C612" si="36">C501</f>
        <v>C</v>
      </c>
      <c r="D602" s="80"/>
      <c r="E602" s="80"/>
      <c r="F602" s="107" cm="1">
        <f t="array" ref="F602">SUMPRODUCT(--($B$4:$B$498=B602),--($E$4:$E$498=C602),--($D$4:$D$498=""),$F$4:$F$498)</f>
        <v>0</v>
      </c>
      <c r="G602" s="107" cm="1">
        <f t="array" ref="G602">SUMPRODUCT(--($B$4:$B$498=B602),--($E$4:$E$498=C602),--($D$4:$D$498=""),$G$4:$G$498)</f>
        <v>0</v>
      </c>
      <c r="H602" s="107" cm="1">
        <f t="array" ref="H602">SUMPRODUCT(--($B$4:$B$498=B602),--($E$4:$E$498=C602),--($D$4:$D$498=""),$H$4:$H$498)</f>
        <v>0</v>
      </c>
      <c r="I602" s="107" cm="1">
        <f t="array" ref="I602">SUMPRODUCT(--($B$4:$B$498=B602),--($E$4:$E$498=C602),--($D$4:$D$498=""),$I$4:$I$498)</f>
        <v>0</v>
      </c>
      <c r="J602" s="107" cm="1">
        <f t="array" ref="J602">SUMPRODUCT(--($B$4:$B$498=B602),--($E$4:$E$498=C602),--($D$4:$D$498=""),$J$4:$J$498)</f>
        <v>0</v>
      </c>
      <c r="K602" s="107" cm="1">
        <f t="array" ref="K602">SUMPRODUCT(--($B$4:$B$498=B602),--($E$4:$E$498=C602),--($D$4:$D$498=""),$K$4:$K$498)</f>
        <v>0</v>
      </c>
      <c r="L602" s="107" cm="1">
        <f t="array" ref="L602">SUMPRODUCT(--($B$4:$B$498=B602),--($E$4:$E$498=C602),--($D$4:$D$498=""),$L$4:$L$498)</f>
        <v>0</v>
      </c>
      <c r="M602" s="107" cm="1">
        <f t="array" ref="M602">SUMPRODUCT(--($B$5:$B$498=B602),--($E$5:$E$498=C602),--($D$5:$D$498=""),$M$5:$M$498)</f>
        <v>0</v>
      </c>
      <c r="N602" s="107">
        <f t="shared" si="35"/>
        <v>0</v>
      </c>
      <c r="O602" s="54"/>
      <c r="P602" s="107" t="e" cm="1">
        <f t="array" ref="P602">SUMPRODUCT(--($B$4:$B$498=B602),--($E$4:$E$498=C602),--($D$4:$D$498=""),$P$4:$P$498)</f>
        <v>#N/A</v>
      </c>
    </row>
    <row r="603" spans="2:16">
      <c r="B603" t="s">
        <v>45</v>
      </c>
      <c r="C603" s="106" t="str">
        <f t="shared" si="36"/>
        <v>D</v>
      </c>
      <c r="D603" s="80"/>
      <c r="E603" s="80"/>
      <c r="F603" s="107" cm="1">
        <f t="array" ref="F603">SUMPRODUCT(--($B$4:$B$498=B603),--($E$4:$E$498=C603),--($D$4:$D$498=""),$F$4:$F$498)</f>
        <v>0</v>
      </c>
      <c r="G603" s="107" cm="1">
        <f t="array" ref="G603">SUMPRODUCT(--($B$4:$B$498=B603),--($E$4:$E$498=C603),--($D$4:$D$498=""),$G$4:$G$498)</f>
        <v>0</v>
      </c>
      <c r="H603" s="107" cm="1">
        <f t="array" ref="H603">SUMPRODUCT(--($B$4:$B$498=B603),--($E$4:$E$498=C603),--($D$4:$D$498=""),$H$4:$H$498)</f>
        <v>0</v>
      </c>
      <c r="I603" s="107" cm="1">
        <f t="array" ref="I603">SUMPRODUCT(--($B$4:$B$498=B603),--($E$4:$E$498=C603),--($D$4:$D$498=""),$I$4:$I$498)</f>
        <v>0</v>
      </c>
      <c r="J603" s="107" cm="1">
        <f t="array" ref="J603">SUMPRODUCT(--($B$4:$B$498=B603),--($E$4:$E$498=C603),--($D$4:$D$498=""),$J$4:$J$498)</f>
        <v>0</v>
      </c>
      <c r="K603" s="107" cm="1">
        <f t="array" ref="K603">SUMPRODUCT(--($B$4:$B$498=B603),--($E$4:$E$498=C603),--($D$4:$D$498=""),$K$4:$K$498)</f>
        <v>0</v>
      </c>
      <c r="L603" s="107" cm="1">
        <f t="array" ref="L603">SUMPRODUCT(--($B$4:$B$498=B603),--($E$4:$E$498=C603),--($D$4:$D$498=""),$L$4:$L$498)</f>
        <v>0</v>
      </c>
      <c r="M603" s="107" cm="1">
        <f t="array" ref="M603">SUMPRODUCT(--($B$5:$B$498=B603),--($E$5:$E$498=C603),--($D$5:$D$498=""),$M$5:$M$498)</f>
        <v>0</v>
      </c>
      <c r="N603" s="107">
        <f t="shared" si="35"/>
        <v>0</v>
      </c>
      <c r="O603" s="54"/>
      <c r="P603" s="107" t="e" cm="1">
        <f t="array" ref="P603">SUMPRODUCT(--($B$4:$B$498=B603),--($E$4:$E$498=C603),--($D$4:$D$498=""),$P$4:$P$498)</f>
        <v>#N/A</v>
      </c>
    </row>
    <row r="604" spans="2:16">
      <c r="B604" t="s">
        <v>45</v>
      </c>
      <c r="C604" s="106" t="str">
        <f t="shared" si="36"/>
        <v>E</v>
      </c>
      <c r="D604" s="80"/>
      <c r="E604" s="80"/>
      <c r="F604" s="107" cm="1">
        <f t="array" ref="F604">SUMPRODUCT(--($B$4:$B$498=B604),--($E$4:$E$498=C604),--($D$4:$D$498=""),$F$4:$F$498)</f>
        <v>0</v>
      </c>
      <c r="G604" s="107" cm="1">
        <f t="array" ref="G604">SUMPRODUCT(--($B$4:$B$498=B604),--($E$4:$E$498=C604),--($D$4:$D$498=""),$G$4:$G$498)</f>
        <v>0</v>
      </c>
      <c r="H604" s="107" cm="1">
        <f t="array" ref="H604">SUMPRODUCT(--($B$4:$B$498=B604),--($E$4:$E$498=C604),--($D$4:$D$498=""),$H$4:$H$498)</f>
        <v>0</v>
      </c>
      <c r="I604" s="107" cm="1">
        <f t="array" ref="I604">SUMPRODUCT(--($B$4:$B$498=B604),--($E$4:$E$498=C604),--($D$4:$D$498=""),$I$4:$I$498)</f>
        <v>0</v>
      </c>
      <c r="J604" s="107" cm="1">
        <f t="array" ref="J604">SUMPRODUCT(--($B$4:$B$498=B604),--($E$4:$E$498=C604),--($D$4:$D$498=""),$J$4:$J$498)</f>
        <v>0</v>
      </c>
      <c r="K604" s="107" cm="1">
        <f t="array" ref="K604">SUMPRODUCT(--($B$4:$B$498=B604),--($E$4:$E$498=C604),--($D$4:$D$498=""),$K$4:$K$498)</f>
        <v>0</v>
      </c>
      <c r="L604" s="107" cm="1">
        <f t="array" ref="L604">SUMPRODUCT(--($B$4:$B$498=B604),--($E$4:$E$498=C604),--($D$4:$D$498=""),$L$4:$L$498)</f>
        <v>0</v>
      </c>
      <c r="M604" s="107" cm="1">
        <f t="array" ref="M604">SUMPRODUCT(--($B$5:$B$498=B604),--($E$5:$E$498=C604),--($D$5:$D$498=""),$M$5:$M$498)</f>
        <v>0</v>
      </c>
      <c r="N604" s="107">
        <f t="shared" si="35"/>
        <v>0</v>
      </c>
      <c r="O604" s="54"/>
      <c r="P604" s="107" t="e" cm="1">
        <f t="array" ref="P604">SUMPRODUCT(--($B$4:$B$498=B604),--($E$4:$E$498=C604),--($D$4:$D$498=""),$P$4:$P$498)</f>
        <v>#N/A</v>
      </c>
    </row>
    <row r="605" spans="2:16">
      <c r="B605" t="s">
        <v>45</v>
      </c>
      <c r="C605" s="106" t="str">
        <f t="shared" si="36"/>
        <v>F</v>
      </c>
      <c r="D605" s="80"/>
      <c r="E605" s="80"/>
      <c r="F605" s="107" cm="1">
        <f t="array" ref="F605">SUMPRODUCT(--($B$4:$B$498=B605),--($E$4:$E$498=C605),--($D$4:$D$498=""),$F$4:$F$498)</f>
        <v>0</v>
      </c>
      <c r="G605" s="107" cm="1">
        <f t="array" ref="G605">SUMPRODUCT(--($B$4:$B$498=B605),--($E$4:$E$498=C605),--($D$4:$D$498=""),$G$4:$G$498)</f>
        <v>0</v>
      </c>
      <c r="H605" s="107" cm="1">
        <f t="array" ref="H605">SUMPRODUCT(--($B$4:$B$498=B605),--($E$4:$E$498=C605),--($D$4:$D$498=""),$H$4:$H$498)</f>
        <v>0</v>
      </c>
      <c r="I605" s="107" cm="1">
        <f t="array" ref="I605">SUMPRODUCT(--($B$4:$B$498=B605),--($E$4:$E$498=C605),--($D$4:$D$498=""),$I$4:$I$498)</f>
        <v>0</v>
      </c>
      <c r="J605" s="107" cm="1">
        <f t="array" ref="J605">SUMPRODUCT(--($B$4:$B$498=B605),--($E$4:$E$498=C605),--($D$4:$D$498=""),$J$4:$J$498)</f>
        <v>0</v>
      </c>
      <c r="K605" s="107" cm="1">
        <f t="array" ref="K605">SUMPRODUCT(--($B$4:$B$498=B605),--($E$4:$E$498=C605),--($D$4:$D$498=""),$K$4:$K$498)</f>
        <v>0</v>
      </c>
      <c r="L605" s="107" cm="1">
        <f t="array" ref="L605">SUMPRODUCT(--($B$4:$B$498=B605),--($E$4:$E$498=C605),--($D$4:$D$498=""),$L$4:$L$498)</f>
        <v>0</v>
      </c>
      <c r="M605" s="107" cm="1">
        <f t="array" ref="M605">SUMPRODUCT(--($B$5:$B$498=B605),--($E$5:$E$498=C605),--($D$5:$D$498=""),$M$5:$M$498)</f>
        <v>0</v>
      </c>
      <c r="N605" s="107">
        <f t="shared" si="35"/>
        <v>0</v>
      </c>
      <c r="O605" s="54"/>
      <c r="P605" s="107" t="e" cm="1">
        <f t="array" ref="P605">SUMPRODUCT(--($B$4:$B$498=B605),--($E$4:$E$498=C605),--($D$4:$D$498=""),$P$4:$P$498)</f>
        <v>#N/A</v>
      </c>
    </row>
    <row r="606" spans="2:16">
      <c r="B606" t="s">
        <v>45</v>
      </c>
      <c r="C606" s="106" t="str">
        <f t="shared" si="36"/>
        <v>G</v>
      </c>
      <c r="D606" s="80"/>
      <c r="E606" s="80"/>
      <c r="F606" s="107" cm="1">
        <f t="array" ref="F606">SUMPRODUCT(--($B$4:$B$498=B606),--($E$4:$E$498=C606),--($D$4:$D$498=""),$F$4:$F$498)</f>
        <v>0</v>
      </c>
      <c r="G606" s="107" cm="1">
        <f t="array" ref="G606">SUMPRODUCT(--($B$4:$B$498=B606),--($E$4:$E$498=C606),--($D$4:$D$498=""),$G$4:$G$498)</f>
        <v>0</v>
      </c>
      <c r="H606" s="107" cm="1">
        <f t="array" ref="H606">SUMPRODUCT(--($B$4:$B$498=B606),--($E$4:$E$498=C606),--($D$4:$D$498=""),$H$4:$H$498)</f>
        <v>0</v>
      </c>
      <c r="I606" s="107" cm="1">
        <f t="array" ref="I606">SUMPRODUCT(--($B$4:$B$498=B606),--($E$4:$E$498=C606),--($D$4:$D$498=""),$I$4:$I$498)</f>
        <v>0</v>
      </c>
      <c r="J606" s="107" cm="1">
        <f t="array" ref="J606">SUMPRODUCT(--($B$4:$B$498=B606),--($E$4:$E$498=C606),--($D$4:$D$498=""),$J$4:$J$498)</f>
        <v>0</v>
      </c>
      <c r="K606" s="107" cm="1">
        <f t="array" ref="K606">SUMPRODUCT(--($B$4:$B$498=B606),--($E$4:$E$498=C606),--($D$4:$D$498=""),$K$4:$K$498)</f>
        <v>0</v>
      </c>
      <c r="L606" s="107" cm="1">
        <f t="array" ref="L606">SUMPRODUCT(--($B$4:$B$498=B606),--($E$4:$E$498=C606),--($D$4:$D$498=""),$L$4:$L$498)</f>
        <v>0</v>
      </c>
      <c r="M606" s="107" cm="1">
        <f t="array" ref="M606">SUMPRODUCT(--($B$5:$B$498=B606),--($E$5:$E$498=C606),--($D$5:$D$498=""),$M$5:$M$498)</f>
        <v>0</v>
      </c>
      <c r="N606" s="107">
        <f t="shared" si="35"/>
        <v>0</v>
      </c>
      <c r="O606" s="54"/>
      <c r="P606" s="107" t="e" cm="1">
        <f t="array" ref="P606">SUMPRODUCT(--($B$4:$B$498=B606),--($E$4:$E$498=C606),--($D$4:$D$498=""),$P$4:$P$498)</f>
        <v>#N/A</v>
      </c>
    </row>
    <row r="607" spans="2:16">
      <c r="B607" t="s">
        <v>45</v>
      </c>
      <c r="C607" s="106" t="str">
        <f t="shared" si="36"/>
        <v>H</v>
      </c>
      <c r="D607" s="80"/>
      <c r="E607" s="80"/>
      <c r="F607" s="107" cm="1">
        <f t="array" ref="F607">SUMPRODUCT(--($B$4:$B$498=B607),--($E$4:$E$498=C607),--($D$4:$D$498=""),$F$4:$F$498)</f>
        <v>0</v>
      </c>
      <c r="G607" s="107" cm="1">
        <f t="array" ref="G607">SUMPRODUCT(--($B$4:$B$498=B607),--($E$4:$E$498=C607),--($D$4:$D$498=""),$G$4:$G$498)</f>
        <v>0</v>
      </c>
      <c r="H607" s="107" cm="1">
        <f t="array" ref="H607">SUMPRODUCT(--($B$4:$B$498=B607),--($E$4:$E$498=C607),--($D$4:$D$498=""),$H$4:$H$498)</f>
        <v>0</v>
      </c>
      <c r="I607" s="107" cm="1">
        <f t="array" ref="I607">SUMPRODUCT(--($B$4:$B$498=B607),--($E$4:$E$498=C607),--($D$4:$D$498=""),$I$4:$I$498)</f>
        <v>0</v>
      </c>
      <c r="J607" s="107" cm="1">
        <f t="array" ref="J607">SUMPRODUCT(--($B$4:$B$498=B607),--($E$4:$E$498=C607),--($D$4:$D$498=""),$J$4:$J$498)</f>
        <v>0</v>
      </c>
      <c r="K607" s="107" cm="1">
        <f t="array" ref="K607">SUMPRODUCT(--($B$4:$B$498=B607),--($E$4:$E$498=C607),--($D$4:$D$498=""),$K$4:$K$498)</f>
        <v>0</v>
      </c>
      <c r="L607" s="107" cm="1">
        <f t="array" ref="L607">SUMPRODUCT(--($B$4:$B$498=B607),--($E$4:$E$498=C607),--($D$4:$D$498=""),$L$4:$L$498)</f>
        <v>0</v>
      </c>
      <c r="M607" s="107" cm="1">
        <f t="array" ref="M607">SUMPRODUCT(--($B$5:$B$498=B607),--($E$5:$E$498=C607),--($D$5:$D$498=""),$M$5:$M$498)</f>
        <v>0</v>
      </c>
      <c r="N607" s="107">
        <f t="shared" si="35"/>
        <v>0</v>
      </c>
      <c r="O607" s="54"/>
      <c r="P607" s="107" t="e" cm="1">
        <f t="array" ref="P607">SUMPRODUCT(--($B$4:$B$498=B607),--($E$4:$E$498=C607),--($D$4:$D$498=""),$P$4:$P$498)</f>
        <v>#N/A</v>
      </c>
    </row>
    <row r="608" spans="2:16">
      <c r="B608" t="s">
        <v>45</v>
      </c>
      <c r="C608" s="106" t="str">
        <f t="shared" si="36"/>
        <v>I</v>
      </c>
      <c r="D608" s="80"/>
      <c r="E608" s="80"/>
      <c r="F608" s="107" cm="1">
        <f t="array" ref="F608">SUMPRODUCT(--($B$4:$B$498=B608),--($E$4:$E$498=C608),--($D$4:$D$498=""),$F$4:$F$498)</f>
        <v>0</v>
      </c>
      <c r="G608" s="107" cm="1">
        <f t="array" ref="G608">SUMPRODUCT(--($B$4:$B$498=B608),--($E$4:$E$498=C608),--($D$4:$D$498=""),$G$4:$G$498)</f>
        <v>0</v>
      </c>
      <c r="H608" s="107" cm="1">
        <f t="array" ref="H608">SUMPRODUCT(--($B$4:$B$498=B608),--($E$4:$E$498=C608),--($D$4:$D$498=""),$H$4:$H$498)</f>
        <v>0</v>
      </c>
      <c r="I608" s="107" cm="1">
        <f t="array" ref="I608">SUMPRODUCT(--($B$4:$B$498=B608),--($E$4:$E$498=C608),--($D$4:$D$498=""),$I$4:$I$498)</f>
        <v>0</v>
      </c>
      <c r="J608" s="107" cm="1">
        <f t="array" ref="J608">SUMPRODUCT(--($B$4:$B$498=B608),--($E$4:$E$498=C608),--($D$4:$D$498=""),$J$4:$J$498)</f>
        <v>0</v>
      </c>
      <c r="K608" s="107" cm="1">
        <f t="array" ref="K608">SUMPRODUCT(--($B$4:$B$498=B608),--($E$4:$E$498=C608),--($D$4:$D$498=""),$K$4:$K$498)</f>
        <v>0</v>
      </c>
      <c r="L608" s="107" cm="1">
        <f t="array" ref="L608">SUMPRODUCT(--($B$4:$B$498=B608),--($E$4:$E$498=C608),--($D$4:$D$498=""),$L$4:$L$498)</f>
        <v>0</v>
      </c>
      <c r="M608" s="107" cm="1">
        <f t="array" ref="M608">SUMPRODUCT(--($B$5:$B$498=B608),--($E$5:$E$498=C608),--($D$5:$D$498=""),$M$5:$M$498)</f>
        <v>0</v>
      </c>
      <c r="N608" s="107">
        <f t="shared" si="35"/>
        <v>0</v>
      </c>
      <c r="O608" s="54"/>
      <c r="P608" s="107" t="e" cm="1">
        <f t="array" ref="P608">SUMPRODUCT(--($B$4:$B$498=B608),--($E$4:$E$498=C608),--($D$4:$D$498=""),$P$4:$P$498)</f>
        <v>#N/A</v>
      </c>
    </row>
    <row r="609" spans="2:16">
      <c r="B609" t="s">
        <v>45</v>
      </c>
      <c r="C609" s="106" t="str">
        <f t="shared" si="36"/>
        <v>J</v>
      </c>
      <c r="D609" s="80"/>
      <c r="E609" s="80"/>
      <c r="F609" s="107" cm="1">
        <f t="array" ref="F609">SUMPRODUCT(--($B$4:$B$498=B609),--($E$4:$E$498=C609),--($D$4:$D$498=""),$F$4:$F$498)</f>
        <v>0</v>
      </c>
      <c r="G609" s="107" cm="1">
        <f t="array" ref="G609">SUMPRODUCT(--($B$4:$B$498=B609),--($E$4:$E$498=C609),--($D$4:$D$498=""),$G$4:$G$498)</f>
        <v>0</v>
      </c>
      <c r="H609" s="107" cm="1">
        <f t="array" ref="H609">SUMPRODUCT(--($B$4:$B$498=B609),--($E$4:$E$498=C609),--($D$4:$D$498=""),$H$4:$H$498)</f>
        <v>0</v>
      </c>
      <c r="I609" s="107" cm="1">
        <f t="array" ref="I609">SUMPRODUCT(--($B$4:$B$498=B609),--($E$4:$E$498=C609),--($D$4:$D$498=""),$I$4:$I$498)</f>
        <v>0</v>
      </c>
      <c r="J609" s="107" cm="1">
        <f t="array" ref="J609">SUMPRODUCT(--($B$4:$B$498=B609),--($E$4:$E$498=C609),--($D$4:$D$498=""),$J$4:$J$498)</f>
        <v>0</v>
      </c>
      <c r="K609" s="107" cm="1">
        <f t="array" ref="K609">SUMPRODUCT(--($B$4:$B$498=B609),--($E$4:$E$498=C609),--($D$4:$D$498=""),$K$4:$K$498)</f>
        <v>0</v>
      </c>
      <c r="L609" s="107" cm="1">
        <f t="array" ref="L609">SUMPRODUCT(--($B$4:$B$498=B609),--($E$4:$E$498=C609),--($D$4:$D$498=""),$L$4:$L$498)</f>
        <v>0</v>
      </c>
      <c r="M609" s="107" cm="1">
        <f t="array" ref="M609">SUMPRODUCT(--($B$5:$B$498=B609),--($E$5:$E$498=C609),--($D$5:$D$498=""),$M$5:$M$498)</f>
        <v>0</v>
      </c>
      <c r="N609" s="107">
        <f t="shared" si="35"/>
        <v>0</v>
      </c>
      <c r="O609" s="54"/>
      <c r="P609" s="107" t="e" cm="1">
        <f t="array" ref="P609">SUMPRODUCT(--($B$4:$B$498=B609),--($E$4:$E$498=C609),--($D$4:$D$498=""),$P$4:$P$498)</f>
        <v>#N/A</v>
      </c>
    </row>
    <row r="610" spans="2:16">
      <c r="B610" t="s">
        <v>45</v>
      </c>
      <c r="C610" s="106" t="str">
        <f t="shared" si="36"/>
        <v>K</v>
      </c>
      <c r="D610" s="80"/>
      <c r="E610" s="80"/>
      <c r="F610" s="107" cm="1">
        <f t="array" ref="F610">SUMPRODUCT(--($B$4:$B$498=B610),--($E$4:$E$498=C610),--($D$4:$D$498=""),$F$4:$F$498)</f>
        <v>0</v>
      </c>
      <c r="G610" s="107" cm="1">
        <f t="array" ref="G610">SUMPRODUCT(--($B$4:$B$498=B610),--($E$4:$E$498=C610),--($D$4:$D$498=""),$G$4:$G$498)</f>
        <v>0</v>
      </c>
      <c r="H610" s="107" cm="1">
        <f t="array" ref="H610">SUMPRODUCT(--($B$4:$B$498=B610),--($E$4:$E$498=C610),--($D$4:$D$498=""),$H$4:$H$498)</f>
        <v>0</v>
      </c>
      <c r="I610" s="107" cm="1">
        <f t="array" ref="I610">SUMPRODUCT(--($B$4:$B$498=B610),--($E$4:$E$498=C610),--($D$4:$D$498=""),$I$4:$I$498)</f>
        <v>0</v>
      </c>
      <c r="J610" s="107" cm="1">
        <f t="array" ref="J610">SUMPRODUCT(--($B$4:$B$498=B610),--($E$4:$E$498=C610),--($D$4:$D$498=""),$J$4:$J$498)</f>
        <v>0</v>
      </c>
      <c r="K610" s="107" cm="1">
        <f t="array" ref="K610">SUMPRODUCT(--($B$4:$B$498=B610),--($E$4:$E$498=C610),--($D$4:$D$498=""),$K$4:$K$498)</f>
        <v>0</v>
      </c>
      <c r="L610" s="107" cm="1">
        <f t="array" ref="L610">SUMPRODUCT(--($B$4:$B$498=B610),--($E$4:$E$498=C610),--($D$4:$D$498=""),$L$4:$L$498)</f>
        <v>0</v>
      </c>
      <c r="M610" s="107" cm="1">
        <f t="array" ref="M610">SUMPRODUCT(--($B$5:$B$498=B610),--($E$5:$E$498=C610),--($D$5:$D$498=""),$M$5:$M$498)</f>
        <v>0</v>
      </c>
      <c r="N610" s="107">
        <f t="shared" si="35"/>
        <v>0</v>
      </c>
      <c r="O610" s="54"/>
      <c r="P610" s="107" t="e" cm="1">
        <f t="array" ref="P610">SUMPRODUCT(--($B$4:$B$498=B610),--($E$4:$E$498=C610),--($D$4:$D$498=""),$P$4:$P$498)</f>
        <v>#N/A</v>
      </c>
    </row>
    <row r="611" spans="2:16">
      <c r="C611" s="106" t="str">
        <f t="shared" si="36"/>
        <v>Vrije categorie</v>
      </c>
      <c r="D611" s="80"/>
      <c r="E611" s="80"/>
      <c r="F611" s="107" cm="1">
        <f t="array" ref="F611">SUMPRODUCT(--($B$4:$B$498=B611),--($E$4:$E$498=C611),--($D$4:$D$498=""),$F$4:$F$498)</f>
        <v>0</v>
      </c>
      <c r="G611" s="107" cm="1">
        <f t="array" ref="G611">SUMPRODUCT(--($B$4:$B$498=B611),--($E$4:$E$498=C611),--($D$4:$D$498=""),$G$4:$G$498)</f>
        <v>0</v>
      </c>
      <c r="H611" s="107" cm="1">
        <f t="array" ref="H611">SUMPRODUCT(--($B$4:$B$498=B611),--($E$4:$E$498=C611),--($D$4:$D$498=""),$H$4:$H$498)</f>
        <v>0</v>
      </c>
      <c r="I611" s="107" cm="1">
        <f t="array" ref="I611">SUMPRODUCT(--($B$4:$B$498=B611),--($E$4:$E$498=C611),--($D$4:$D$498=""),$I$4:$I$498)</f>
        <v>0</v>
      </c>
      <c r="J611" s="107" cm="1">
        <f t="array" ref="J611">SUMPRODUCT(--($B$4:$B$498=B611),--($E$4:$E$498=C611),--($D$4:$D$498=""),$J$4:$J$498)</f>
        <v>0</v>
      </c>
      <c r="K611" s="107" cm="1">
        <f t="array" ref="K611">SUMPRODUCT(--($B$4:$B$498=B611),--($E$4:$E$498=C611),--($D$4:$D$498=""),$K$4:$K$498)</f>
        <v>0</v>
      </c>
      <c r="L611" s="107" cm="1">
        <f t="array" ref="L611">SUMPRODUCT(--($B$4:$B$498=B611),--($E$4:$E$498=C611),--($D$4:$D$498=""),$L$4:$L$498)</f>
        <v>0</v>
      </c>
      <c r="M611" s="107" cm="1">
        <f t="array" ref="M611">SUMPRODUCT(--($B$5:$B$498=B611),--($E$5:$E$498=C611),--($D$5:$D$498=""),$M$5:$M$498)</f>
        <v>0</v>
      </c>
      <c r="N611" s="107">
        <f t="shared" si="35"/>
        <v>0</v>
      </c>
      <c r="O611" s="54"/>
      <c r="P611" s="107" t="e" cm="1">
        <f t="array" ref="P611">SUMPRODUCT(--($B$4:$B$498=B611),--($E$4:$E$498=C611),--($D$4:$D$498=""),$P$4:$P$498)</f>
        <v>#N/A</v>
      </c>
    </row>
    <row r="612" spans="2:16">
      <c r="C612" s="106" t="str">
        <f t="shared" si="36"/>
        <v>Vrije categorie</v>
      </c>
      <c r="D612" s="80"/>
      <c r="E612" s="80"/>
      <c r="F612" s="107" cm="1">
        <f t="array" ref="F612">SUMPRODUCT(--($B$4:$B$498=B612),--($E$4:$E$498=C612),--($D$4:$D$498=""),$F$4:$F$498)</f>
        <v>0</v>
      </c>
      <c r="G612" s="107" cm="1">
        <f t="array" ref="G612">SUMPRODUCT(--($B$4:$B$498=B612),--($E$4:$E$498=C612),--($D$4:$D$498=""),$G$4:$G$498)</f>
        <v>0</v>
      </c>
      <c r="H612" s="107" cm="1">
        <f t="array" ref="H612">SUMPRODUCT(--($B$4:$B$498=B612),--($E$4:$E$498=C612),--($D$4:$D$498=""),$H$4:$H$498)</f>
        <v>0</v>
      </c>
      <c r="I612" s="107" cm="1">
        <f t="array" ref="I612">SUMPRODUCT(--($B$4:$B$498=B612),--($E$4:$E$498=C612),--($D$4:$D$498=""),$I$4:$I$498)</f>
        <v>0</v>
      </c>
      <c r="J612" s="107" cm="1">
        <f t="array" ref="J612">SUMPRODUCT(--($B$4:$B$498=B612),--($E$4:$E$498=C612),--($D$4:$D$498=""),$J$4:$J$498)</f>
        <v>0</v>
      </c>
      <c r="K612" s="107" cm="1">
        <f t="array" ref="K612">SUMPRODUCT(--($B$4:$B$498=B612),--($E$4:$E$498=C612),--($D$4:$D$498=""),$K$4:$K$498)</f>
        <v>0</v>
      </c>
      <c r="L612" s="107" cm="1">
        <f t="array" ref="L612">SUMPRODUCT(--($B$4:$B$498=B612),--($E$4:$E$498=C612),--($D$4:$D$498=""),$L$4:$L$498)</f>
        <v>0</v>
      </c>
      <c r="M612" s="107" cm="1">
        <f t="array" ref="M612">SUMPRODUCT(--($B$5:$B$498=B612),--($E$5:$E$498=C612),--($D$5:$D$498=""),$M$5:$M$498)</f>
        <v>0</v>
      </c>
      <c r="N612" s="107">
        <f t="shared" si="35"/>
        <v>0</v>
      </c>
      <c r="O612" s="54"/>
      <c r="P612" s="107" t="e" cm="1">
        <f t="array" ref="P612">SUMPRODUCT(--($B$4:$B$498=B612),--($E$4:$E$498=C612),--($D$4:$D$498=""),$P$4:$P$498)</f>
        <v>#N/A</v>
      </c>
    </row>
    <row r="613" spans="2:16" ht="15.75" thickBot="1">
      <c r="C613" s="115" t="s">
        <v>154</v>
      </c>
      <c r="D613" s="111"/>
      <c r="E613" s="111"/>
      <c r="F613" s="112">
        <f t="shared" ref="F613:M613" si="37">SUM(F600:F612)</f>
        <v>0</v>
      </c>
      <c r="G613" s="112">
        <f t="shared" si="37"/>
        <v>0</v>
      </c>
      <c r="H613" s="112">
        <f t="shared" si="37"/>
        <v>0</v>
      </c>
      <c r="I613" s="112">
        <f t="shared" si="37"/>
        <v>0</v>
      </c>
      <c r="J613" s="112">
        <f t="shared" si="37"/>
        <v>0</v>
      </c>
      <c r="K613" s="112">
        <f t="shared" si="37"/>
        <v>0</v>
      </c>
      <c r="L613" s="112">
        <f t="shared" si="37"/>
        <v>0</v>
      </c>
      <c r="M613" s="112">
        <f t="shared" si="37"/>
        <v>0</v>
      </c>
      <c r="N613" s="112">
        <f t="shared" si="35"/>
        <v>0</v>
      </c>
      <c r="O613" s="66"/>
      <c r="P613" s="112" t="e">
        <f>SUM(P600:P612)</f>
        <v>#N/A</v>
      </c>
    </row>
    <row r="614" spans="2:16" ht="15.75" thickTop="1"/>
  </sheetData>
  <sheetProtection algorithmName="SHA-512" hashValue="2P5S1UdIxTWlKnzuEejXk2oNVXbWfWO/P74+qz/jG+SCezbdvqh9WJLbImEDdZPZf1B6Pa/P7L5BOy5RsA18hg==" saltValue="rJ/zWd7KztejxAOQD9gLPQ==" spinCount="100000" sheet="1" objects="1" scenarios="1"/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V126" sqref="V126"/>
    </sheetView>
  </sheetViews>
  <sheetFormatPr defaultRowHeight="15"/>
  <cols>
    <col min="1" max="1" width="30.42578125" bestFit="1" customWidth="1"/>
    <col min="2" max="2" width="13.85546875" customWidth="1"/>
    <col min="3" max="3" width="11.85546875" customWidth="1"/>
  </cols>
  <sheetData>
    <row r="1" spans="1:15" ht="30">
      <c r="A1" s="120" t="s">
        <v>132</v>
      </c>
      <c r="B1" s="121" t="s">
        <v>160</v>
      </c>
      <c r="C1" s="121" t="s">
        <v>161</v>
      </c>
      <c r="D1" s="120" t="s">
        <v>162</v>
      </c>
      <c r="E1" s="120" t="s">
        <v>163</v>
      </c>
      <c r="F1" s="120" t="s">
        <v>164</v>
      </c>
      <c r="G1" s="120" t="s">
        <v>165</v>
      </c>
      <c r="H1" s="120" t="s">
        <v>166</v>
      </c>
      <c r="I1" s="120" t="s">
        <v>167</v>
      </c>
      <c r="J1" s="120" t="s">
        <v>168</v>
      </c>
      <c r="K1" s="120" t="s">
        <v>169</v>
      </c>
      <c r="L1" s="120" t="s">
        <v>170</v>
      </c>
      <c r="M1" s="120" t="s">
        <v>171</v>
      </c>
      <c r="N1" s="120" t="s">
        <v>172</v>
      </c>
      <c r="O1" s="120" t="s">
        <v>173</v>
      </c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1" t="s">
        <v>78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>
      <c r="A4" s="122" t="s">
        <v>174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</row>
    <row r="5" spans="1:15">
      <c r="A5" s="11" t="s">
        <v>175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>
      <c r="A6" s="11" t="s">
        <v>176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>
      <c r="A7" s="11" t="s">
        <v>177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>
      <c r="A8" s="11" t="s">
        <v>178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>
      <c r="A9" s="122" t="s">
        <v>139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</row>
    <row r="10" spans="1:15">
      <c r="A10" s="11" t="s">
        <v>55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>
      <c r="A11" s="122" t="s">
        <v>83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</row>
    <row r="12" spans="1:15">
      <c r="A12" s="11" t="s">
        <v>179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4" spans="1:15" ht="30">
      <c r="A14" s="120" t="s">
        <v>132</v>
      </c>
      <c r="B14" s="121" t="s">
        <v>160</v>
      </c>
      <c r="C14" s="121" t="s">
        <v>161</v>
      </c>
      <c r="D14" s="120" t="s">
        <v>162</v>
      </c>
      <c r="E14" s="120" t="s">
        <v>163</v>
      </c>
      <c r="F14" s="120" t="s">
        <v>164</v>
      </c>
      <c r="G14" s="120" t="s">
        <v>165</v>
      </c>
      <c r="H14" s="120" t="s">
        <v>166</v>
      </c>
      <c r="I14" s="120" t="s">
        <v>167</v>
      </c>
      <c r="J14" s="120" t="s">
        <v>168</v>
      </c>
      <c r="K14" s="120" t="s">
        <v>169</v>
      </c>
      <c r="L14" s="120" t="s">
        <v>170</v>
      </c>
      <c r="M14" s="120" t="s">
        <v>171</v>
      </c>
      <c r="N14" s="120" t="s">
        <v>172</v>
      </c>
      <c r="O14" s="120" t="s">
        <v>173</v>
      </c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1" t="s">
        <v>78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>
      <c r="A17" s="122" t="s">
        <v>174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</row>
    <row r="18" spans="1:15">
      <c r="A18" s="11" t="s">
        <v>175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>
      <c r="A19" s="11" t="s">
        <v>176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>
      <c r="A20" s="11" t="s">
        <v>177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>
      <c r="A21" s="11" t="s">
        <v>178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>
      <c r="A22" s="122" t="s">
        <v>139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</row>
    <row r="23" spans="1:15">
      <c r="A23" s="11" t="s">
        <v>55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>
      <c r="A24" s="122" t="s">
        <v>83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</row>
    <row r="25" spans="1:15">
      <c r="A25" s="11" t="s">
        <v>179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7" spans="1:15" ht="30">
      <c r="A27" s="120" t="s">
        <v>132</v>
      </c>
      <c r="B27" s="121" t="s">
        <v>160</v>
      </c>
      <c r="C27" s="121" t="s">
        <v>161</v>
      </c>
      <c r="D27" s="120" t="s">
        <v>162</v>
      </c>
      <c r="E27" s="120" t="s">
        <v>163</v>
      </c>
      <c r="F27" s="120" t="s">
        <v>164</v>
      </c>
      <c r="G27" s="120" t="s">
        <v>165</v>
      </c>
      <c r="H27" s="120" t="s">
        <v>166</v>
      </c>
      <c r="I27" s="120" t="s">
        <v>167</v>
      </c>
      <c r="J27" s="120" t="s">
        <v>168</v>
      </c>
      <c r="K27" s="120" t="s">
        <v>169</v>
      </c>
      <c r="L27" s="120" t="s">
        <v>170</v>
      </c>
      <c r="M27" s="120" t="s">
        <v>171</v>
      </c>
      <c r="N27" s="120" t="s">
        <v>172</v>
      </c>
      <c r="O27" s="120" t="s">
        <v>173</v>
      </c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11" t="s">
        <v>78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>
      <c r="A30" s="122" t="s">
        <v>174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</row>
    <row r="31" spans="1:15">
      <c r="A31" s="11" t="s">
        <v>175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>
      <c r="A32" s="11" t="s">
        <v>176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>
      <c r="A33" s="11" t="s">
        <v>177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>
      <c r="A34" s="11" t="s">
        <v>178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>
      <c r="A35" s="122" t="s">
        <v>139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</row>
    <row r="36" spans="1:15">
      <c r="A36" s="11" t="s">
        <v>55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>
      <c r="A37" s="122" t="s">
        <v>83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</row>
    <row r="38" spans="1:15">
      <c r="A38" s="11" t="s">
        <v>179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40" spans="1:15" ht="30">
      <c r="A40" s="120" t="s">
        <v>132</v>
      </c>
      <c r="B40" s="121" t="s">
        <v>160</v>
      </c>
      <c r="C40" s="121" t="s">
        <v>161</v>
      </c>
      <c r="D40" s="120" t="s">
        <v>162</v>
      </c>
      <c r="E40" s="120" t="s">
        <v>163</v>
      </c>
      <c r="F40" s="120" t="s">
        <v>164</v>
      </c>
      <c r="G40" s="120" t="s">
        <v>165</v>
      </c>
      <c r="H40" s="120" t="s">
        <v>166</v>
      </c>
      <c r="I40" s="120" t="s">
        <v>167</v>
      </c>
      <c r="J40" s="120" t="s">
        <v>168</v>
      </c>
      <c r="K40" s="120" t="s">
        <v>169</v>
      </c>
      <c r="L40" s="120" t="s">
        <v>170</v>
      </c>
      <c r="M40" s="120" t="s">
        <v>171</v>
      </c>
      <c r="N40" s="120" t="s">
        <v>172</v>
      </c>
      <c r="O40" s="120" t="s">
        <v>173</v>
      </c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11" t="s">
        <v>78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>
      <c r="A43" s="122" t="s">
        <v>174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</row>
    <row r="44" spans="1:15">
      <c r="A44" s="11" t="s">
        <v>175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>
      <c r="A45" s="11" t="s">
        <v>176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>
      <c r="A46" s="11" t="s">
        <v>177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>
      <c r="A47" s="11" t="s">
        <v>178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>
      <c r="A48" s="122" t="s">
        <v>139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</row>
    <row r="49" spans="1:15">
      <c r="A49" s="11" t="s">
        <v>55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>
      <c r="A50" s="122" t="s">
        <v>83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</row>
    <row r="51" spans="1:15">
      <c r="A51" s="11" t="s">
        <v>179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3" spans="1:15" ht="30">
      <c r="A53" s="120" t="s">
        <v>132</v>
      </c>
      <c r="B53" s="121" t="s">
        <v>160</v>
      </c>
      <c r="C53" s="121" t="s">
        <v>161</v>
      </c>
      <c r="D53" s="120" t="s">
        <v>162</v>
      </c>
      <c r="E53" s="120" t="s">
        <v>163</v>
      </c>
      <c r="F53" s="120" t="s">
        <v>164</v>
      </c>
      <c r="G53" s="120" t="s">
        <v>165</v>
      </c>
      <c r="H53" s="120" t="s">
        <v>166</v>
      </c>
      <c r="I53" s="120" t="s">
        <v>167</v>
      </c>
      <c r="J53" s="120" t="s">
        <v>168</v>
      </c>
      <c r="K53" s="120" t="s">
        <v>169</v>
      </c>
      <c r="L53" s="120" t="s">
        <v>170</v>
      </c>
      <c r="M53" s="120" t="s">
        <v>171</v>
      </c>
      <c r="N53" s="120" t="s">
        <v>172</v>
      </c>
      <c r="O53" s="120" t="s">
        <v>173</v>
      </c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11" t="s">
        <v>78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>
      <c r="A56" s="122" t="s">
        <v>174</v>
      </c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</row>
    <row r="57" spans="1:15">
      <c r="A57" s="11" t="s">
        <v>175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1:15">
      <c r="A58" s="11" t="s">
        <v>176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1:15">
      <c r="A59" s="11" t="s">
        <v>177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1:15">
      <c r="A60" s="11" t="s">
        <v>178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>
      <c r="A61" s="122" t="s">
        <v>139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</row>
    <row r="62" spans="1:15">
      <c r="A62" s="11" t="s">
        <v>55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1:15">
      <c r="A63" s="122" t="s">
        <v>83</v>
      </c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  <c r="N63" s="122"/>
      <c r="O63" s="122"/>
    </row>
    <row r="64" spans="1:15">
      <c r="A64" s="11" t="s">
        <v>179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6" spans="1:15" ht="30">
      <c r="A66" s="120" t="s">
        <v>132</v>
      </c>
      <c r="B66" s="121" t="s">
        <v>160</v>
      </c>
      <c r="C66" s="121" t="s">
        <v>161</v>
      </c>
      <c r="D66" s="120" t="s">
        <v>162</v>
      </c>
      <c r="E66" s="120" t="s">
        <v>163</v>
      </c>
      <c r="F66" s="120" t="s">
        <v>164</v>
      </c>
      <c r="G66" s="120" t="s">
        <v>165</v>
      </c>
      <c r="H66" s="120" t="s">
        <v>166</v>
      </c>
      <c r="I66" s="120" t="s">
        <v>167</v>
      </c>
      <c r="J66" s="120" t="s">
        <v>168</v>
      </c>
      <c r="K66" s="120" t="s">
        <v>169</v>
      </c>
      <c r="L66" s="120" t="s">
        <v>170</v>
      </c>
      <c r="M66" s="120" t="s">
        <v>171</v>
      </c>
      <c r="N66" s="120" t="s">
        <v>172</v>
      </c>
      <c r="O66" s="120" t="s">
        <v>173</v>
      </c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11" t="s">
        <v>78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1:15">
      <c r="A69" s="122" t="s">
        <v>174</v>
      </c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</row>
    <row r="70" spans="1:15">
      <c r="A70" s="11" t="s">
        <v>175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1:15">
      <c r="A71" s="11" t="s">
        <v>176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1:15">
      <c r="A72" s="11" t="s">
        <v>177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1:15">
      <c r="A73" s="11" t="s">
        <v>178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1:15">
      <c r="A74" s="122" t="s">
        <v>139</v>
      </c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  <c r="N74" s="122"/>
      <c r="O74" s="122"/>
    </row>
    <row r="75" spans="1:15">
      <c r="A75" s="11" t="s">
        <v>55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1:15">
      <c r="A76" s="122" t="s">
        <v>83</v>
      </c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</row>
    <row r="77" spans="1:15">
      <c r="A77" s="11" t="s">
        <v>179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9" spans="1:15" ht="30">
      <c r="A79" s="120" t="s">
        <v>132</v>
      </c>
      <c r="B79" s="121" t="s">
        <v>160</v>
      </c>
      <c r="C79" s="121" t="s">
        <v>161</v>
      </c>
      <c r="D79" s="120" t="s">
        <v>162</v>
      </c>
      <c r="E79" s="120" t="s">
        <v>163</v>
      </c>
      <c r="F79" s="120" t="s">
        <v>164</v>
      </c>
      <c r="G79" s="120" t="s">
        <v>165</v>
      </c>
      <c r="H79" s="120" t="s">
        <v>166</v>
      </c>
      <c r="I79" s="120" t="s">
        <v>167</v>
      </c>
      <c r="J79" s="120" t="s">
        <v>168</v>
      </c>
      <c r="K79" s="120" t="s">
        <v>169</v>
      </c>
      <c r="L79" s="120" t="s">
        <v>170</v>
      </c>
      <c r="M79" s="120" t="s">
        <v>171</v>
      </c>
      <c r="N79" s="120" t="s">
        <v>172</v>
      </c>
      <c r="O79" s="120" t="s">
        <v>173</v>
      </c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11" t="s">
        <v>78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1:15">
      <c r="A82" s="122" t="s">
        <v>174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2"/>
      <c r="O82" s="122"/>
    </row>
    <row r="83" spans="1:15">
      <c r="A83" s="11" t="s">
        <v>175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1:15">
      <c r="A84" s="11" t="s">
        <v>176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1:15">
      <c r="A85" s="11" t="s">
        <v>177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1:15">
      <c r="A86" s="11" t="s">
        <v>178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1:15">
      <c r="A87" s="122" t="s">
        <v>139</v>
      </c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</row>
    <row r="88" spans="1:15">
      <c r="A88" s="11" t="s">
        <v>55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1:15">
      <c r="A89" s="122" t="s">
        <v>83</v>
      </c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</row>
    <row r="90" spans="1:15">
      <c r="A90" s="11" t="s">
        <v>179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2" spans="1:15" ht="30">
      <c r="A92" s="120" t="s">
        <v>132</v>
      </c>
      <c r="B92" s="121" t="s">
        <v>160</v>
      </c>
      <c r="C92" s="121" t="s">
        <v>161</v>
      </c>
      <c r="D92" s="120" t="s">
        <v>162</v>
      </c>
      <c r="E92" s="120" t="s">
        <v>163</v>
      </c>
      <c r="F92" s="120" t="s">
        <v>164</v>
      </c>
      <c r="G92" s="120" t="s">
        <v>165</v>
      </c>
      <c r="H92" s="120" t="s">
        <v>166</v>
      </c>
      <c r="I92" s="120" t="s">
        <v>167</v>
      </c>
      <c r="J92" s="120" t="s">
        <v>168</v>
      </c>
      <c r="K92" s="120" t="s">
        <v>169</v>
      </c>
      <c r="L92" s="120" t="s">
        <v>170</v>
      </c>
      <c r="M92" s="120" t="s">
        <v>171</v>
      </c>
      <c r="N92" s="120" t="s">
        <v>172</v>
      </c>
      <c r="O92" s="120" t="s">
        <v>173</v>
      </c>
    </row>
    <row r="93" spans="1: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11" t="s">
        <v>78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1:15">
      <c r="A95" s="122" t="s">
        <v>174</v>
      </c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</row>
    <row r="96" spans="1:15">
      <c r="A96" s="11" t="s">
        <v>175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1:15">
      <c r="A97" s="11" t="s">
        <v>176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1:15">
      <c r="A98" s="11" t="s">
        <v>177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1:15">
      <c r="A99" s="11" t="s">
        <v>178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1:15">
      <c r="A100" s="122" t="s">
        <v>139</v>
      </c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</row>
    <row r="101" spans="1:15">
      <c r="A101" s="11" t="s">
        <v>55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1:15">
      <c r="A102" s="122" t="s">
        <v>83</v>
      </c>
      <c r="B102" s="122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</row>
    <row r="103" spans="1:15">
      <c r="A103" s="11" t="s">
        <v>179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5" spans="1:15" ht="30">
      <c r="A105" s="120" t="s">
        <v>132</v>
      </c>
      <c r="B105" s="121" t="s">
        <v>160</v>
      </c>
      <c r="C105" s="121" t="s">
        <v>161</v>
      </c>
      <c r="D105" s="120" t="s">
        <v>162</v>
      </c>
      <c r="E105" s="120" t="s">
        <v>163</v>
      </c>
      <c r="F105" s="120" t="s">
        <v>164</v>
      </c>
      <c r="G105" s="120" t="s">
        <v>165</v>
      </c>
      <c r="H105" s="120" t="s">
        <v>166</v>
      </c>
      <c r="I105" s="120" t="s">
        <v>167</v>
      </c>
      <c r="J105" s="120" t="s">
        <v>168</v>
      </c>
      <c r="K105" s="120" t="s">
        <v>169</v>
      </c>
      <c r="L105" s="120" t="s">
        <v>170</v>
      </c>
      <c r="M105" s="120" t="s">
        <v>171</v>
      </c>
      <c r="N105" s="120" t="s">
        <v>172</v>
      </c>
      <c r="O105" s="120" t="s">
        <v>173</v>
      </c>
    </row>
    <row r="106" spans="1: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>
      <c r="A107" s="11" t="s">
        <v>78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1:15">
      <c r="A108" s="122" t="s">
        <v>174</v>
      </c>
      <c r="B108" s="122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</row>
    <row r="109" spans="1:15">
      <c r="A109" s="11" t="s">
        <v>175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1:15">
      <c r="A110" s="11" t="s">
        <v>176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1:15">
      <c r="A111" s="11" t="s">
        <v>177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1:15">
      <c r="A112" s="11" t="s">
        <v>178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1:15">
      <c r="A113" s="122" t="s">
        <v>139</v>
      </c>
      <c r="B113" s="122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</row>
    <row r="114" spans="1:15">
      <c r="A114" s="11" t="s">
        <v>55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1:15">
      <c r="A115" s="122" t="s">
        <v>83</v>
      </c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</row>
    <row r="116" spans="1:15">
      <c r="A116" s="11" t="s">
        <v>179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8" spans="1:15" ht="30">
      <c r="A118" s="120" t="s">
        <v>132</v>
      </c>
      <c r="B118" s="121" t="s">
        <v>160</v>
      </c>
      <c r="C118" s="121" t="s">
        <v>161</v>
      </c>
      <c r="D118" s="120" t="s">
        <v>162</v>
      </c>
      <c r="E118" s="120" t="s">
        <v>163</v>
      </c>
      <c r="F118" s="120" t="s">
        <v>164</v>
      </c>
      <c r="G118" s="120" t="s">
        <v>165</v>
      </c>
      <c r="H118" s="120" t="s">
        <v>166</v>
      </c>
      <c r="I118" s="120" t="s">
        <v>167</v>
      </c>
      <c r="J118" s="120" t="s">
        <v>168</v>
      </c>
      <c r="K118" s="120" t="s">
        <v>169</v>
      </c>
      <c r="L118" s="120" t="s">
        <v>170</v>
      </c>
      <c r="M118" s="120" t="s">
        <v>171</v>
      </c>
      <c r="N118" s="120" t="s">
        <v>172</v>
      </c>
      <c r="O118" s="120" t="s">
        <v>173</v>
      </c>
    </row>
    <row r="119" spans="1: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11" t="s">
        <v>78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1:15">
      <c r="A121" s="122" t="s">
        <v>174</v>
      </c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</row>
    <row r="122" spans="1:15">
      <c r="A122" s="11" t="s">
        <v>175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1:15">
      <c r="A123" s="11" t="s">
        <v>176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1:15">
      <c r="A124" s="11" t="s">
        <v>177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1:15">
      <c r="A125" s="11" t="s">
        <v>178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1:15">
      <c r="A126" s="122" t="s">
        <v>139</v>
      </c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</row>
    <row r="127" spans="1:15">
      <c r="A127" s="11" t="s">
        <v>55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1:15">
      <c r="A128" s="122" t="s">
        <v>83</v>
      </c>
      <c r="B128" s="122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  <c r="N128" s="122"/>
      <c r="O128" s="122"/>
    </row>
    <row r="129" spans="1:15">
      <c r="A129" s="11" t="s">
        <v>179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3" spans="1:15">
      <c r="A133" s="120" t="s">
        <v>83</v>
      </c>
      <c r="B133" s="120" t="s">
        <v>132</v>
      </c>
      <c r="C133" s="120" t="s">
        <v>162</v>
      </c>
      <c r="D133" s="120" t="s">
        <v>163</v>
      </c>
      <c r="E133" s="120" t="s">
        <v>164</v>
      </c>
      <c r="F133" s="120" t="s">
        <v>165</v>
      </c>
      <c r="G133" s="120" t="s">
        <v>166</v>
      </c>
      <c r="H133" s="120" t="s">
        <v>167</v>
      </c>
      <c r="I133" s="120" t="s">
        <v>168</v>
      </c>
      <c r="J133" s="120" t="s">
        <v>169</v>
      </c>
      <c r="K133" s="120" t="s">
        <v>170</v>
      </c>
      <c r="L133" s="120" t="s">
        <v>171</v>
      </c>
      <c r="M133" s="120" t="s">
        <v>172</v>
      </c>
      <c r="N133" s="120" t="s">
        <v>173</v>
      </c>
      <c r="O133" s="120" t="s">
        <v>180</v>
      </c>
    </row>
    <row r="134" spans="1:1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1:1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1:1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1:1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1:1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1:1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1:1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1:1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1: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1:1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1:1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1:1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1:1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1:1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1:1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1:1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1:1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1:1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</sheetData>
  <sheetProtection algorithmName="SHA-512" hashValue="oQmkx6+epB02AVvt1QXGvo6LXRs0WDqbVJ9fo/Ba47ijeGHzW8WkWxWxwIxe5df+nupPpyhw/dgX7okIWbp0iA==" saltValue="WhunSwNunM/jNnv3tMIsNA==" spinCount="100000" sheet="1" objects="1" scenarios="1"/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6BFA-3A54-43EB-8C9B-05910A01EBC3}">
  <sheetPr>
    <tabColor rgb="FFC2E76B"/>
  </sheetPr>
  <dimension ref="A1:K130"/>
  <sheetViews>
    <sheetView workbookViewId="0">
      <selection activeCell="M28" sqref="M28"/>
    </sheetView>
  </sheetViews>
  <sheetFormatPr defaultRowHeight="15"/>
  <cols>
    <col min="1" max="1" width="14.85546875" bestFit="1" customWidth="1"/>
    <col min="2" max="2" width="21.7109375" customWidth="1"/>
    <col min="3" max="3" width="19.28515625" customWidth="1"/>
    <col min="4" max="4" width="18.140625" customWidth="1"/>
    <col min="5" max="5" width="35.7109375" customWidth="1"/>
    <col min="6" max="6" width="17.28515625" bestFit="1" customWidth="1"/>
    <col min="7" max="7" width="19.42578125" bestFit="1" customWidth="1"/>
    <col min="8" max="8" width="15.140625" customWidth="1"/>
    <col min="9" max="9" width="11.7109375" customWidth="1"/>
    <col min="10" max="10" width="18.28515625" customWidth="1"/>
    <col min="11" max="11" width="42.28515625" customWidth="1"/>
  </cols>
  <sheetData>
    <row r="1" spans="1:11" ht="26.25">
      <c r="A1" s="297" t="s">
        <v>201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1">
      <c r="B2" s="7"/>
      <c r="C2" s="136"/>
      <c r="D2" s="136"/>
      <c r="E2" s="141"/>
      <c r="K2" s="135"/>
    </row>
    <row r="3" spans="1:11" ht="30" customHeight="1">
      <c r="A3" s="137" t="s">
        <v>202</v>
      </c>
      <c r="B3" s="137" t="s">
        <v>132</v>
      </c>
      <c r="C3" s="137" t="s">
        <v>203</v>
      </c>
      <c r="D3" s="137" t="s">
        <v>204</v>
      </c>
      <c r="E3" s="139" t="s">
        <v>205</v>
      </c>
      <c r="F3" s="138" t="s">
        <v>206</v>
      </c>
      <c r="G3" s="138" t="s">
        <v>207</v>
      </c>
      <c r="H3" s="138" t="s">
        <v>200</v>
      </c>
      <c r="I3" s="137" t="s">
        <v>208</v>
      </c>
      <c r="J3" s="139" t="s">
        <v>209</v>
      </c>
      <c r="K3" s="137" t="s">
        <v>210</v>
      </c>
    </row>
    <row r="4" spans="1:11">
      <c r="A4" s="11"/>
      <c r="B4" s="11"/>
      <c r="C4" s="127"/>
      <c r="D4" s="11"/>
      <c r="E4" s="140"/>
      <c r="F4" s="38"/>
      <c r="G4" s="38"/>
      <c r="H4" s="38"/>
      <c r="I4" s="11"/>
      <c r="J4" s="11"/>
      <c r="K4" s="11"/>
    </row>
    <row r="5" spans="1:11">
      <c r="A5" s="11"/>
      <c r="B5" s="11"/>
      <c r="C5" s="127"/>
      <c r="D5" s="11"/>
      <c r="E5" s="140"/>
      <c r="F5" s="38"/>
      <c r="G5" s="38"/>
      <c r="H5" s="38"/>
      <c r="I5" s="11"/>
      <c r="J5" s="11"/>
      <c r="K5" s="11"/>
    </row>
    <row r="6" spans="1:11">
      <c r="A6" s="11"/>
      <c r="B6" s="11"/>
      <c r="C6" s="127"/>
      <c r="D6" s="11"/>
      <c r="E6" s="140"/>
      <c r="F6" s="38"/>
      <c r="G6" s="38"/>
      <c r="H6" s="38"/>
      <c r="I6" s="11"/>
      <c r="J6" s="11"/>
      <c r="K6" s="11"/>
    </row>
    <row r="7" spans="1:11">
      <c r="A7" s="11"/>
      <c r="B7" s="11"/>
      <c r="C7" s="127"/>
      <c r="D7" s="11"/>
      <c r="E7" s="140"/>
      <c r="F7" s="38"/>
      <c r="G7" s="38"/>
      <c r="H7" s="38"/>
      <c r="I7" s="11"/>
      <c r="J7" s="11"/>
      <c r="K7" s="11"/>
    </row>
    <row r="8" spans="1:11">
      <c r="A8" s="11"/>
      <c r="B8" s="11"/>
      <c r="C8" s="127"/>
      <c r="D8" s="11"/>
      <c r="E8" s="140"/>
      <c r="F8" s="38"/>
      <c r="G8" s="38"/>
      <c r="H8" s="38"/>
      <c r="I8" s="11"/>
      <c r="J8" s="11"/>
      <c r="K8" s="11"/>
    </row>
    <row r="9" spans="1:11">
      <c r="A9" s="11"/>
      <c r="B9" s="11"/>
      <c r="C9" s="127"/>
      <c r="D9" s="11"/>
      <c r="E9" s="140"/>
      <c r="F9" s="38"/>
      <c r="G9" s="38"/>
      <c r="H9" s="38"/>
      <c r="I9" s="11"/>
      <c r="J9" s="11"/>
      <c r="K9" s="11"/>
    </row>
    <row r="10" spans="1:11">
      <c r="A10" s="11"/>
      <c r="B10" s="11"/>
      <c r="C10" s="127"/>
      <c r="D10" s="11"/>
      <c r="E10" s="140"/>
      <c r="F10" s="38"/>
      <c r="G10" s="38"/>
      <c r="H10" s="38"/>
      <c r="I10" s="11"/>
      <c r="J10" s="11"/>
      <c r="K10" s="11"/>
    </row>
    <row r="11" spans="1:11">
      <c r="A11" s="11"/>
      <c r="B11" s="11"/>
      <c r="C11" s="127"/>
      <c r="D11" s="11"/>
      <c r="E11" s="140"/>
      <c r="F11" s="38"/>
      <c r="G11" s="38"/>
      <c r="H11" s="38"/>
      <c r="I11" s="11"/>
      <c r="J11" s="11"/>
      <c r="K11" s="11"/>
    </row>
    <row r="12" spans="1:11">
      <c r="A12" s="11"/>
      <c r="B12" s="11"/>
      <c r="C12" s="127"/>
      <c r="D12" s="11"/>
      <c r="E12" s="140"/>
      <c r="F12" s="38"/>
      <c r="G12" s="38"/>
      <c r="H12" s="38"/>
      <c r="I12" s="11"/>
      <c r="J12" s="11"/>
      <c r="K12" s="11"/>
    </row>
    <row r="13" spans="1:11">
      <c r="A13" s="11"/>
      <c r="B13" s="11"/>
      <c r="C13" s="127"/>
      <c r="D13" s="11"/>
      <c r="E13" s="140"/>
      <c r="F13" s="38"/>
      <c r="G13" s="38"/>
      <c r="H13" s="38"/>
      <c r="I13" s="11"/>
      <c r="J13" s="11"/>
      <c r="K13" s="11"/>
    </row>
    <row r="14" spans="1:11">
      <c r="A14" s="11"/>
      <c r="B14" s="11"/>
      <c r="C14" s="127"/>
      <c r="D14" s="11"/>
      <c r="E14" s="140"/>
      <c r="F14" s="38"/>
      <c r="G14" s="38"/>
      <c r="H14" s="38"/>
      <c r="I14" s="11"/>
      <c r="J14" s="11"/>
      <c r="K14" s="11"/>
    </row>
    <row r="15" spans="1:11">
      <c r="A15" s="11"/>
      <c r="B15" s="11"/>
      <c r="C15" s="127"/>
      <c r="D15" s="11"/>
      <c r="E15" s="140"/>
      <c r="F15" s="38"/>
      <c r="G15" s="38"/>
      <c r="H15" s="38"/>
      <c r="I15" s="11"/>
      <c r="J15" s="11"/>
      <c r="K15" s="11"/>
    </row>
    <row r="16" spans="1:11">
      <c r="A16" s="11"/>
      <c r="B16" s="11"/>
      <c r="C16" s="127"/>
      <c r="D16" s="11"/>
      <c r="E16" s="140"/>
      <c r="F16" s="38"/>
      <c r="G16" s="38"/>
      <c r="H16" s="38"/>
      <c r="I16" s="11"/>
      <c r="J16" s="11"/>
      <c r="K16" s="11"/>
    </row>
    <row r="17" spans="1:11">
      <c r="A17" s="11"/>
      <c r="B17" s="11"/>
      <c r="C17" s="127"/>
      <c r="D17" s="11"/>
      <c r="E17" s="140"/>
      <c r="F17" s="38"/>
      <c r="G17" s="38"/>
      <c r="H17" s="38"/>
      <c r="I17" s="11"/>
      <c r="J17" s="11"/>
      <c r="K17" s="11"/>
    </row>
    <row r="18" spans="1:11">
      <c r="A18" s="11"/>
      <c r="B18" s="11"/>
      <c r="C18" s="127"/>
      <c r="D18" s="11"/>
      <c r="E18" s="140"/>
      <c r="F18" s="38"/>
      <c r="G18" s="38"/>
      <c r="H18" s="38"/>
      <c r="I18" s="11"/>
      <c r="J18" s="11"/>
      <c r="K18" s="11"/>
    </row>
    <row r="19" spans="1:11">
      <c r="A19" s="11"/>
      <c r="B19" s="11"/>
      <c r="C19" s="127"/>
      <c r="D19" s="11"/>
      <c r="E19" s="140"/>
      <c r="F19" s="38"/>
      <c r="G19" s="38"/>
      <c r="H19" s="38"/>
      <c r="I19" s="11"/>
      <c r="J19" s="11"/>
      <c r="K19" s="11"/>
    </row>
    <row r="20" spans="1:11">
      <c r="A20" s="11"/>
      <c r="B20" s="11"/>
      <c r="C20" s="127"/>
      <c r="D20" s="11"/>
      <c r="E20" s="140"/>
      <c r="F20" s="38"/>
      <c r="G20" s="38"/>
      <c r="H20" s="38"/>
      <c r="I20" s="11"/>
      <c r="J20" s="11"/>
      <c r="K20" s="11"/>
    </row>
    <row r="21" spans="1:11">
      <c r="A21" s="11"/>
      <c r="B21" s="11"/>
      <c r="C21" s="127"/>
      <c r="D21" s="11"/>
      <c r="E21" s="140"/>
      <c r="F21" s="38"/>
      <c r="G21" s="38"/>
      <c r="H21" s="38"/>
      <c r="I21" s="11"/>
      <c r="J21" s="11"/>
      <c r="K21" s="11"/>
    </row>
    <row r="22" spans="1:11">
      <c r="A22" s="11"/>
      <c r="B22" s="11"/>
      <c r="C22" s="127"/>
      <c r="D22" s="11"/>
      <c r="E22" s="140"/>
      <c r="F22" s="38"/>
      <c r="G22" s="38"/>
      <c r="H22" s="38"/>
      <c r="I22" s="11"/>
      <c r="J22" s="11"/>
      <c r="K22" s="11"/>
    </row>
    <row r="23" spans="1:11">
      <c r="A23" s="11"/>
      <c r="B23" s="11"/>
      <c r="C23" s="127"/>
      <c r="D23" s="11"/>
      <c r="E23" s="140"/>
      <c r="F23" s="38"/>
      <c r="G23" s="38"/>
      <c r="H23" s="38"/>
      <c r="I23" s="11"/>
      <c r="J23" s="11"/>
      <c r="K23" s="11"/>
    </row>
    <row r="24" spans="1:11">
      <c r="A24" s="11"/>
      <c r="B24" s="11"/>
      <c r="C24" s="127"/>
      <c r="D24" s="11"/>
      <c r="E24" s="140"/>
      <c r="F24" s="38"/>
      <c r="G24" s="38"/>
      <c r="H24" s="38"/>
      <c r="I24" s="11"/>
      <c r="J24" s="11"/>
      <c r="K24" s="11"/>
    </row>
    <row r="25" spans="1:11">
      <c r="A25" s="11"/>
      <c r="B25" s="11"/>
      <c r="C25" s="127"/>
      <c r="D25" s="11"/>
      <c r="E25" s="140"/>
      <c r="F25" s="38"/>
      <c r="G25" s="38"/>
      <c r="H25" s="38"/>
      <c r="I25" s="11"/>
      <c r="J25" s="11"/>
      <c r="K25" s="11"/>
    </row>
    <row r="26" spans="1:11">
      <c r="A26" s="11"/>
      <c r="B26" s="11"/>
      <c r="C26" s="127"/>
      <c r="D26" s="11"/>
      <c r="E26" s="140"/>
      <c r="F26" s="38"/>
      <c r="G26" s="38"/>
      <c r="H26" s="38"/>
      <c r="I26" s="11"/>
      <c r="J26" s="11"/>
      <c r="K26" s="11"/>
    </row>
    <row r="27" spans="1:11">
      <c r="A27" s="11"/>
      <c r="B27" s="11"/>
      <c r="C27" s="127"/>
      <c r="D27" s="11"/>
      <c r="E27" s="140"/>
      <c r="F27" s="38"/>
      <c r="G27" s="38"/>
      <c r="H27" s="38"/>
      <c r="I27" s="11"/>
      <c r="J27" s="11"/>
      <c r="K27" s="11"/>
    </row>
    <row r="28" spans="1:11">
      <c r="A28" s="11"/>
      <c r="B28" s="11"/>
      <c r="C28" s="127"/>
      <c r="D28" s="11"/>
      <c r="E28" s="140"/>
      <c r="F28" s="38"/>
      <c r="G28" s="38"/>
      <c r="H28" s="38"/>
      <c r="I28" s="11"/>
      <c r="J28" s="11"/>
      <c r="K28" s="11"/>
    </row>
    <row r="29" spans="1:11">
      <c r="A29" s="11"/>
      <c r="B29" s="11"/>
      <c r="C29" s="127"/>
      <c r="D29" s="11"/>
      <c r="E29" s="140"/>
      <c r="F29" s="38"/>
      <c r="G29" s="38"/>
      <c r="H29" s="38"/>
      <c r="I29" s="11"/>
      <c r="J29" s="11"/>
      <c r="K29" s="11"/>
    </row>
    <row r="30" spans="1:11">
      <c r="A30" s="11"/>
      <c r="B30" s="11"/>
      <c r="C30" s="127"/>
      <c r="D30" s="11"/>
      <c r="E30" s="140"/>
      <c r="F30" s="38"/>
      <c r="G30" s="38"/>
      <c r="H30" s="38"/>
      <c r="I30" s="11"/>
      <c r="J30" s="11"/>
      <c r="K30" s="11"/>
    </row>
    <row r="31" spans="1:11">
      <c r="A31" s="11"/>
      <c r="B31" s="11"/>
      <c r="C31" s="127"/>
      <c r="D31" s="11"/>
      <c r="E31" s="140"/>
      <c r="F31" s="38"/>
      <c r="G31" s="38"/>
      <c r="H31" s="38"/>
      <c r="I31" s="11"/>
      <c r="J31" s="11"/>
      <c r="K31" s="11"/>
    </row>
    <row r="32" spans="1:11">
      <c r="A32" s="11"/>
      <c r="B32" s="11"/>
      <c r="C32" s="127"/>
      <c r="D32" s="11"/>
      <c r="E32" s="140"/>
      <c r="F32" s="38"/>
      <c r="G32" s="38"/>
      <c r="H32" s="38"/>
      <c r="I32" s="11"/>
      <c r="J32" s="11"/>
      <c r="K32" s="11"/>
    </row>
    <row r="33" spans="1:11">
      <c r="A33" s="11"/>
      <c r="B33" s="11"/>
      <c r="C33" s="127"/>
      <c r="D33" s="11"/>
      <c r="E33" s="140"/>
      <c r="F33" s="38"/>
      <c r="G33" s="38"/>
      <c r="H33" s="38"/>
      <c r="I33" s="11"/>
      <c r="J33" s="11"/>
      <c r="K33" s="11"/>
    </row>
    <row r="34" spans="1:11">
      <c r="A34" s="11"/>
      <c r="B34" s="11"/>
      <c r="C34" s="127"/>
      <c r="D34" s="11"/>
      <c r="E34" s="140"/>
      <c r="F34" s="38"/>
      <c r="G34" s="38"/>
      <c r="H34" s="38"/>
      <c r="I34" s="11"/>
      <c r="J34" s="11"/>
      <c r="K34" s="11"/>
    </row>
    <row r="35" spans="1:11">
      <c r="A35" s="11"/>
      <c r="B35" s="11"/>
      <c r="C35" s="127"/>
      <c r="D35" s="11"/>
      <c r="E35" s="140"/>
      <c r="F35" s="38"/>
      <c r="G35" s="38"/>
      <c r="H35" s="38"/>
      <c r="I35" s="11"/>
      <c r="J35" s="11"/>
      <c r="K35" s="11"/>
    </row>
    <row r="36" spans="1:11">
      <c r="A36" s="11"/>
      <c r="B36" s="11"/>
      <c r="C36" s="127"/>
      <c r="D36" s="11"/>
      <c r="E36" s="140"/>
      <c r="F36" s="38"/>
      <c r="G36" s="38"/>
      <c r="H36" s="38"/>
      <c r="I36" s="11"/>
      <c r="J36" s="11"/>
      <c r="K36" s="11"/>
    </row>
    <row r="37" spans="1:11">
      <c r="A37" s="11"/>
      <c r="B37" s="11"/>
      <c r="C37" s="127"/>
      <c r="D37" s="11"/>
      <c r="E37" s="140"/>
      <c r="F37" s="38"/>
      <c r="G37" s="38"/>
      <c r="H37" s="38"/>
      <c r="I37" s="11"/>
      <c r="J37" s="11"/>
      <c r="K37" s="11"/>
    </row>
    <row r="38" spans="1:11">
      <c r="A38" s="11"/>
      <c r="B38" s="11"/>
      <c r="C38" s="127"/>
      <c r="D38" s="11"/>
      <c r="E38" s="140"/>
      <c r="F38" s="38"/>
      <c r="G38" s="38"/>
      <c r="H38" s="38"/>
      <c r="I38" s="11"/>
      <c r="J38" s="11"/>
      <c r="K38" s="11"/>
    </row>
    <row r="39" spans="1:11">
      <c r="A39" s="11"/>
      <c r="B39" s="11"/>
      <c r="C39" s="127"/>
      <c r="D39" s="11"/>
      <c r="E39" s="140"/>
      <c r="F39" s="38"/>
      <c r="G39" s="38"/>
      <c r="H39" s="38"/>
      <c r="I39" s="11"/>
      <c r="J39" s="11"/>
      <c r="K39" s="11"/>
    </row>
    <row r="40" spans="1:11">
      <c r="A40" s="11"/>
      <c r="B40" s="11"/>
      <c r="C40" s="127"/>
      <c r="D40" s="11"/>
      <c r="E40" s="140"/>
      <c r="F40" s="38"/>
      <c r="G40" s="38"/>
      <c r="H40" s="38"/>
      <c r="I40" s="11"/>
      <c r="J40" s="11"/>
      <c r="K40" s="11"/>
    </row>
    <row r="41" spans="1:11">
      <c r="A41" s="11"/>
      <c r="B41" s="11"/>
      <c r="C41" s="127"/>
      <c r="D41" s="11"/>
      <c r="E41" s="140"/>
      <c r="F41" s="38"/>
      <c r="G41" s="38"/>
      <c r="H41" s="38"/>
      <c r="I41" s="11"/>
      <c r="J41" s="11"/>
      <c r="K41" s="11"/>
    </row>
    <row r="42" spans="1:11">
      <c r="A42" s="11"/>
      <c r="B42" s="11"/>
      <c r="C42" s="127"/>
      <c r="D42" s="11"/>
      <c r="E42" s="140"/>
      <c r="F42" s="38"/>
      <c r="G42" s="38"/>
      <c r="H42" s="38"/>
      <c r="I42" s="11"/>
      <c r="J42" s="11"/>
      <c r="K42" s="11"/>
    </row>
    <row r="43" spans="1:11">
      <c r="A43" s="11"/>
      <c r="B43" s="11"/>
      <c r="C43" s="127"/>
      <c r="D43" s="11"/>
      <c r="E43" s="140"/>
      <c r="F43" s="38"/>
      <c r="G43" s="38"/>
      <c r="H43" s="38"/>
      <c r="I43" s="11"/>
      <c r="J43" s="11"/>
      <c r="K43" s="11"/>
    </row>
    <row r="44" spans="1:11">
      <c r="A44" s="11"/>
      <c r="B44" s="11"/>
      <c r="C44" s="127"/>
      <c r="D44" s="11"/>
      <c r="E44" s="140"/>
      <c r="F44" s="38"/>
      <c r="G44" s="38"/>
      <c r="H44" s="38"/>
      <c r="I44" s="11"/>
      <c r="J44" s="11"/>
      <c r="K44" s="11"/>
    </row>
    <row r="45" spans="1:11">
      <c r="A45" s="11"/>
      <c r="B45" s="11"/>
      <c r="C45" s="127"/>
      <c r="D45" s="11"/>
      <c r="E45" s="140"/>
      <c r="F45" s="38"/>
      <c r="G45" s="38"/>
      <c r="H45" s="38"/>
      <c r="I45" s="11"/>
      <c r="J45" s="11"/>
      <c r="K45" s="11"/>
    </row>
    <row r="46" spans="1:11">
      <c r="A46" s="11"/>
      <c r="B46" s="11"/>
      <c r="C46" s="127"/>
      <c r="D46" s="11"/>
      <c r="E46" s="140"/>
      <c r="F46" s="38"/>
      <c r="G46" s="38"/>
      <c r="H46" s="38"/>
      <c r="I46" s="11"/>
      <c r="J46" s="11"/>
      <c r="K46" s="11"/>
    </row>
    <row r="47" spans="1:11">
      <c r="A47" s="11"/>
      <c r="B47" s="11"/>
      <c r="C47" s="127"/>
      <c r="D47" s="11"/>
      <c r="E47" s="140"/>
      <c r="F47" s="38"/>
      <c r="G47" s="38"/>
      <c r="H47" s="38"/>
      <c r="I47" s="11"/>
      <c r="J47" s="11"/>
      <c r="K47" s="11"/>
    </row>
    <row r="48" spans="1:11">
      <c r="A48" s="11"/>
      <c r="B48" s="11"/>
      <c r="C48" s="127"/>
      <c r="D48" s="11"/>
      <c r="E48" s="140"/>
      <c r="F48" s="38"/>
      <c r="G48" s="38"/>
      <c r="H48" s="38"/>
      <c r="I48" s="11"/>
      <c r="J48" s="11"/>
      <c r="K48" s="11"/>
    </row>
    <row r="49" spans="1:11">
      <c r="A49" s="11"/>
      <c r="B49" s="11"/>
      <c r="C49" s="127"/>
      <c r="D49" s="11"/>
      <c r="E49" s="140"/>
      <c r="F49" s="38"/>
      <c r="G49" s="38"/>
      <c r="H49" s="38"/>
      <c r="I49" s="11"/>
      <c r="J49" s="11"/>
      <c r="K49" s="11"/>
    </row>
    <row r="50" spans="1:11">
      <c r="A50" s="11"/>
      <c r="B50" s="11"/>
      <c r="C50" s="127"/>
      <c r="D50" s="11"/>
      <c r="E50" s="140"/>
      <c r="F50" s="38"/>
      <c r="G50" s="38"/>
      <c r="H50" s="38"/>
      <c r="I50" s="11"/>
      <c r="J50" s="11"/>
      <c r="K50" s="11"/>
    </row>
    <row r="51" spans="1:11">
      <c r="A51" s="11"/>
      <c r="B51" s="11"/>
      <c r="C51" s="127"/>
      <c r="D51" s="11"/>
      <c r="E51" s="140"/>
      <c r="F51" s="38"/>
      <c r="G51" s="38"/>
      <c r="H51" s="38"/>
      <c r="I51" s="11"/>
      <c r="J51" s="11"/>
      <c r="K51" s="11"/>
    </row>
    <row r="52" spans="1:11">
      <c r="A52" s="11"/>
      <c r="B52" s="11"/>
      <c r="C52" s="127"/>
      <c r="D52" s="11"/>
      <c r="E52" s="140"/>
      <c r="F52" s="38"/>
      <c r="G52" s="38"/>
      <c r="H52" s="38"/>
      <c r="I52" s="11"/>
      <c r="J52" s="11"/>
      <c r="K52" s="11"/>
    </row>
    <row r="53" spans="1:11">
      <c r="A53" s="11"/>
      <c r="B53" s="11"/>
      <c r="C53" s="127"/>
      <c r="D53" s="11"/>
      <c r="E53" s="140"/>
      <c r="F53" s="38"/>
      <c r="G53" s="38"/>
      <c r="H53" s="38"/>
      <c r="I53" s="11"/>
      <c r="J53" s="11"/>
      <c r="K53" s="11"/>
    </row>
    <row r="54" spans="1:11">
      <c r="A54" s="11"/>
      <c r="B54" s="11"/>
      <c r="C54" s="127"/>
      <c r="D54" s="11"/>
      <c r="E54" s="140"/>
      <c r="F54" s="38"/>
      <c r="G54" s="38"/>
      <c r="H54" s="38"/>
      <c r="I54" s="11"/>
      <c r="J54" s="11"/>
      <c r="K54" s="11"/>
    </row>
    <row r="55" spans="1:11">
      <c r="A55" s="11"/>
      <c r="B55" s="11"/>
      <c r="C55" s="127"/>
      <c r="D55" s="11"/>
      <c r="E55" s="140"/>
      <c r="F55" s="38"/>
      <c r="G55" s="38"/>
      <c r="H55" s="38"/>
      <c r="I55" s="11"/>
      <c r="J55" s="11"/>
      <c r="K55" s="11"/>
    </row>
    <row r="56" spans="1:11">
      <c r="A56" s="11"/>
      <c r="B56" s="11"/>
      <c r="C56" s="127"/>
      <c r="D56" s="11"/>
      <c r="E56" s="140"/>
      <c r="F56" s="38"/>
      <c r="G56" s="38"/>
      <c r="H56" s="38"/>
      <c r="I56" s="11"/>
      <c r="J56" s="11"/>
      <c r="K56" s="11"/>
    </row>
    <row r="57" spans="1:11">
      <c r="A57" s="11"/>
      <c r="B57" s="11"/>
      <c r="C57" s="127"/>
      <c r="D57" s="11"/>
      <c r="E57" s="140"/>
      <c r="F57" s="38"/>
      <c r="G57" s="38"/>
      <c r="H57" s="38"/>
      <c r="I57" s="11"/>
      <c r="J57" s="11"/>
      <c r="K57" s="11"/>
    </row>
    <row r="58" spans="1:11">
      <c r="A58" s="11"/>
      <c r="B58" s="11"/>
      <c r="C58" s="127"/>
      <c r="D58" s="11"/>
      <c r="E58" s="140"/>
      <c r="F58" s="38"/>
      <c r="G58" s="38"/>
      <c r="H58" s="38"/>
      <c r="I58" s="11"/>
      <c r="J58" s="11"/>
      <c r="K58" s="11"/>
    </row>
    <row r="59" spans="1:11">
      <c r="A59" s="11"/>
      <c r="B59" s="11"/>
      <c r="C59" s="127"/>
      <c r="D59" s="11"/>
      <c r="E59" s="140"/>
      <c r="F59" s="38"/>
      <c r="G59" s="38"/>
      <c r="H59" s="38"/>
      <c r="I59" s="11"/>
      <c r="J59" s="11"/>
      <c r="K59" s="11"/>
    </row>
    <row r="60" spans="1:11">
      <c r="A60" s="11"/>
      <c r="B60" s="11"/>
      <c r="C60" s="127"/>
      <c r="D60" s="11"/>
      <c r="E60" s="140"/>
      <c r="F60" s="38"/>
      <c r="G60" s="38"/>
      <c r="H60" s="38"/>
      <c r="I60" s="11"/>
      <c r="J60" s="11"/>
      <c r="K60" s="11"/>
    </row>
    <row r="61" spans="1:11">
      <c r="A61" s="11"/>
      <c r="B61" s="11"/>
      <c r="C61" s="127"/>
      <c r="D61" s="11"/>
      <c r="E61" s="140"/>
      <c r="F61" s="38"/>
      <c r="G61" s="38"/>
      <c r="H61" s="38"/>
      <c r="I61" s="11"/>
      <c r="J61" s="11"/>
      <c r="K61" s="11"/>
    </row>
    <row r="62" spans="1:11">
      <c r="A62" s="11"/>
      <c r="B62" s="11"/>
      <c r="C62" s="127"/>
      <c r="D62" s="11"/>
      <c r="E62" s="140"/>
      <c r="F62" s="38"/>
      <c r="G62" s="38"/>
      <c r="H62" s="38"/>
      <c r="I62" s="11"/>
      <c r="J62" s="11"/>
      <c r="K62" s="11"/>
    </row>
    <row r="63" spans="1:11">
      <c r="A63" s="11"/>
      <c r="B63" s="11"/>
      <c r="C63" s="127"/>
      <c r="D63" s="11"/>
      <c r="E63" s="140"/>
      <c r="F63" s="38"/>
      <c r="G63" s="38"/>
      <c r="H63" s="38"/>
      <c r="I63" s="11"/>
      <c r="J63" s="11"/>
      <c r="K63" s="11"/>
    </row>
    <row r="64" spans="1:11">
      <c r="A64" s="11"/>
      <c r="B64" s="11"/>
      <c r="C64" s="127"/>
      <c r="D64" s="11"/>
      <c r="E64" s="140"/>
      <c r="F64" s="38"/>
      <c r="G64" s="38"/>
      <c r="H64" s="38"/>
      <c r="I64" s="11"/>
      <c r="J64" s="11"/>
      <c r="K64" s="11"/>
    </row>
    <row r="65" spans="1:11">
      <c r="A65" s="11"/>
      <c r="B65" s="11"/>
      <c r="C65" s="127"/>
      <c r="D65" s="11"/>
      <c r="E65" s="140"/>
      <c r="F65" s="38"/>
      <c r="G65" s="38"/>
      <c r="H65" s="38"/>
      <c r="I65" s="11"/>
      <c r="J65" s="11"/>
      <c r="K65" s="11"/>
    </row>
    <row r="66" spans="1:11">
      <c r="A66" s="11"/>
      <c r="B66" s="11"/>
      <c r="C66" s="127"/>
      <c r="D66" s="11"/>
      <c r="E66" s="140"/>
      <c r="F66" s="38"/>
      <c r="G66" s="38"/>
      <c r="H66" s="38"/>
      <c r="I66" s="11"/>
      <c r="J66" s="11"/>
      <c r="K66" s="11"/>
    </row>
    <row r="67" spans="1:11">
      <c r="A67" s="11"/>
      <c r="B67" s="11"/>
      <c r="C67" s="127"/>
      <c r="D67" s="11"/>
      <c r="E67" s="140"/>
      <c r="F67" s="38"/>
      <c r="G67" s="38"/>
      <c r="H67" s="38"/>
      <c r="I67" s="11"/>
      <c r="J67" s="11"/>
      <c r="K67" s="11"/>
    </row>
    <row r="68" spans="1:11">
      <c r="A68" s="11"/>
      <c r="B68" s="11"/>
      <c r="C68" s="127"/>
      <c r="D68" s="11"/>
      <c r="E68" s="140"/>
      <c r="F68" s="38"/>
      <c r="G68" s="38"/>
      <c r="H68" s="38"/>
      <c r="I68" s="11"/>
      <c r="J68" s="11"/>
      <c r="K68" s="11"/>
    </row>
    <row r="69" spans="1:11">
      <c r="A69" s="11"/>
      <c r="B69" s="11"/>
      <c r="C69" s="127"/>
      <c r="D69" s="11"/>
      <c r="E69" s="140"/>
      <c r="F69" s="38"/>
      <c r="G69" s="38"/>
      <c r="H69" s="38"/>
      <c r="I69" s="11"/>
      <c r="J69" s="11"/>
      <c r="K69" s="11"/>
    </row>
    <row r="70" spans="1:11">
      <c r="A70" s="11"/>
      <c r="B70" s="11"/>
      <c r="C70" s="127"/>
      <c r="D70" s="11"/>
      <c r="E70" s="140"/>
      <c r="F70" s="38"/>
      <c r="G70" s="38"/>
      <c r="H70" s="38"/>
      <c r="I70" s="11"/>
      <c r="J70" s="11"/>
      <c r="K70" s="11"/>
    </row>
    <row r="71" spans="1:11">
      <c r="A71" s="11"/>
      <c r="B71" s="11"/>
      <c r="C71" s="127"/>
      <c r="D71" s="11"/>
      <c r="E71" s="140"/>
      <c r="F71" s="38"/>
      <c r="G71" s="38"/>
      <c r="H71" s="38"/>
      <c r="I71" s="11"/>
      <c r="J71" s="11"/>
      <c r="K71" s="11"/>
    </row>
    <row r="72" spans="1:11">
      <c r="A72" s="11"/>
      <c r="B72" s="11"/>
      <c r="C72" s="127"/>
      <c r="D72" s="11"/>
      <c r="E72" s="140"/>
      <c r="F72" s="38"/>
      <c r="G72" s="38"/>
      <c r="H72" s="38"/>
      <c r="I72" s="11"/>
      <c r="J72" s="11"/>
      <c r="K72" s="11"/>
    </row>
    <row r="73" spans="1:11">
      <c r="A73" s="11"/>
      <c r="B73" s="11"/>
      <c r="C73" s="127"/>
      <c r="D73" s="11"/>
      <c r="E73" s="140"/>
      <c r="F73" s="38"/>
      <c r="G73" s="38"/>
      <c r="H73" s="38"/>
      <c r="I73" s="11"/>
      <c r="J73" s="11"/>
      <c r="K73" s="11"/>
    </row>
    <row r="74" spans="1:11">
      <c r="A74" s="11"/>
      <c r="B74" s="11"/>
      <c r="C74" s="127"/>
      <c r="D74" s="11"/>
      <c r="E74" s="140"/>
      <c r="F74" s="38"/>
      <c r="G74" s="38"/>
      <c r="H74" s="38"/>
      <c r="I74" s="11"/>
      <c r="J74" s="11"/>
      <c r="K74" s="11"/>
    </row>
    <row r="75" spans="1:11">
      <c r="A75" s="11"/>
      <c r="B75" s="11"/>
      <c r="C75" s="127"/>
      <c r="D75" s="11"/>
      <c r="E75" s="140"/>
      <c r="F75" s="38"/>
      <c r="G75" s="38"/>
      <c r="H75" s="38"/>
      <c r="I75" s="11"/>
      <c r="J75" s="11"/>
      <c r="K75" s="11"/>
    </row>
    <row r="76" spans="1:11">
      <c r="A76" s="11"/>
      <c r="B76" s="11"/>
      <c r="C76" s="127"/>
      <c r="D76" s="11"/>
      <c r="E76" s="140"/>
      <c r="F76" s="38"/>
      <c r="G76" s="38"/>
      <c r="H76" s="38"/>
      <c r="I76" s="11"/>
      <c r="J76" s="11"/>
      <c r="K76" s="11"/>
    </row>
    <row r="77" spans="1:11">
      <c r="A77" s="11"/>
      <c r="B77" s="11"/>
      <c r="C77" s="127"/>
      <c r="D77" s="11"/>
      <c r="E77" s="140"/>
      <c r="F77" s="38"/>
      <c r="G77" s="38"/>
      <c r="H77" s="38"/>
      <c r="I77" s="11"/>
      <c r="J77" s="11"/>
      <c r="K77" s="11"/>
    </row>
    <row r="78" spans="1:11">
      <c r="A78" s="11"/>
      <c r="B78" s="11"/>
      <c r="C78" s="127"/>
      <c r="D78" s="11"/>
      <c r="E78" s="140"/>
      <c r="F78" s="38"/>
      <c r="G78" s="38"/>
      <c r="H78" s="38"/>
      <c r="I78" s="11"/>
      <c r="J78" s="11"/>
      <c r="K78" s="11"/>
    </row>
    <row r="79" spans="1:11">
      <c r="A79" s="11"/>
      <c r="B79" s="11"/>
      <c r="C79" s="127"/>
      <c r="D79" s="11"/>
      <c r="E79" s="140"/>
      <c r="F79" s="38"/>
      <c r="G79" s="38"/>
      <c r="H79" s="38"/>
      <c r="I79" s="11"/>
      <c r="J79" s="11"/>
      <c r="K79" s="11"/>
    </row>
    <row r="80" spans="1:11">
      <c r="A80" s="11"/>
      <c r="B80" s="11"/>
      <c r="C80" s="127"/>
      <c r="D80" s="11"/>
      <c r="E80" s="140"/>
      <c r="F80" s="38"/>
      <c r="G80" s="38"/>
      <c r="H80" s="38"/>
      <c r="I80" s="11"/>
      <c r="J80" s="11"/>
      <c r="K80" s="11"/>
    </row>
    <row r="81" spans="1:11">
      <c r="A81" s="11"/>
      <c r="B81" s="11"/>
      <c r="C81" s="127"/>
      <c r="D81" s="11"/>
      <c r="E81" s="140"/>
      <c r="F81" s="38"/>
      <c r="G81" s="38"/>
      <c r="H81" s="38"/>
      <c r="I81" s="11"/>
      <c r="J81" s="11"/>
      <c r="K81" s="11"/>
    </row>
    <row r="82" spans="1:11">
      <c r="A82" s="11"/>
      <c r="B82" s="11"/>
      <c r="C82" s="127"/>
      <c r="D82" s="11"/>
      <c r="E82" s="140"/>
      <c r="F82" s="38"/>
      <c r="G82" s="38"/>
      <c r="H82" s="38"/>
      <c r="I82" s="11"/>
      <c r="J82" s="11"/>
      <c r="K82" s="11"/>
    </row>
    <row r="83" spans="1:11">
      <c r="A83" s="11"/>
      <c r="B83" s="11"/>
      <c r="C83" s="127"/>
      <c r="D83" s="11"/>
      <c r="E83" s="140"/>
      <c r="F83" s="38"/>
      <c r="G83" s="38"/>
      <c r="H83" s="38"/>
      <c r="I83" s="11"/>
      <c r="J83" s="11"/>
      <c r="K83" s="11"/>
    </row>
    <row r="84" spans="1:11">
      <c r="A84" s="11"/>
      <c r="B84" s="11"/>
      <c r="C84" s="127"/>
      <c r="D84" s="11"/>
      <c r="E84" s="140"/>
      <c r="F84" s="38"/>
      <c r="G84" s="38"/>
      <c r="H84" s="38"/>
      <c r="I84" s="11"/>
      <c r="J84" s="11"/>
      <c r="K84" s="11"/>
    </row>
    <row r="85" spans="1:11">
      <c r="A85" s="11"/>
      <c r="B85" s="11"/>
      <c r="C85" s="127"/>
      <c r="D85" s="11"/>
      <c r="E85" s="140"/>
      <c r="F85" s="38"/>
      <c r="G85" s="38"/>
      <c r="H85" s="38"/>
      <c r="I85" s="11"/>
      <c r="J85" s="11"/>
      <c r="K85" s="11"/>
    </row>
    <row r="86" spans="1:11">
      <c r="A86" s="11"/>
      <c r="B86" s="11"/>
      <c r="C86" s="127"/>
      <c r="D86" s="11"/>
      <c r="E86" s="140"/>
      <c r="F86" s="38"/>
      <c r="G86" s="38"/>
      <c r="H86" s="38"/>
      <c r="I86" s="11"/>
      <c r="J86" s="11"/>
      <c r="K86" s="11"/>
    </row>
    <row r="87" spans="1:11">
      <c r="A87" s="11"/>
      <c r="B87" s="11"/>
      <c r="C87" s="127"/>
      <c r="D87" s="11"/>
      <c r="E87" s="140"/>
      <c r="F87" s="38"/>
      <c r="G87" s="38"/>
      <c r="H87" s="38"/>
      <c r="I87" s="11"/>
      <c r="J87" s="11"/>
      <c r="K87" s="11"/>
    </row>
    <row r="88" spans="1:11">
      <c r="A88" s="11"/>
      <c r="B88" s="11"/>
      <c r="C88" s="127"/>
      <c r="D88" s="11"/>
      <c r="E88" s="140"/>
      <c r="F88" s="38"/>
      <c r="G88" s="38"/>
      <c r="H88" s="38"/>
      <c r="I88" s="11"/>
      <c r="J88" s="11"/>
      <c r="K88" s="11"/>
    </row>
    <row r="89" spans="1:11">
      <c r="A89" s="11"/>
      <c r="B89" s="11"/>
      <c r="C89" s="127"/>
      <c r="D89" s="11"/>
      <c r="E89" s="140"/>
      <c r="F89" s="38"/>
      <c r="G89" s="38"/>
      <c r="H89" s="38"/>
      <c r="I89" s="11"/>
      <c r="J89" s="11"/>
      <c r="K89" s="11"/>
    </row>
    <row r="90" spans="1:11">
      <c r="A90" s="11"/>
      <c r="B90" s="11"/>
      <c r="C90" s="127"/>
      <c r="D90" s="11"/>
      <c r="E90" s="140"/>
      <c r="F90" s="38"/>
      <c r="G90" s="38"/>
      <c r="H90" s="38"/>
      <c r="I90" s="11"/>
      <c r="J90" s="11"/>
      <c r="K90" s="11"/>
    </row>
    <row r="91" spans="1:11">
      <c r="A91" s="11"/>
      <c r="B91" s="11"/>
      <c r="C91" s="127"/>
      <c r="D91" s="11"/>
      <c r="E91" s="140"/>
      <c r="F91" s="38"/>
      <c r="G91" s="38"/>
      <c r="H91" s="38"/>
      <c r="I91" s="11"/>
      <c r="J91" s="11"/>
      <c r="K91" s="11"/>
    </row>
    <row r="92" spans="1:11">
      <c r="A92" s="11"/>
      <c r="B92" s="11"/>
      <c r="C92" s="127"/>
      <c r="D92" s="11"/>
      <c r="E92" s="140"/>
      <c r="F92" s="38"/>
      <c r="G92" s="38"/>
      <c r="H92" s="38"/>
      <c r="I92" s="11"/>
      <c r="J92" s="11"/>
      <c r="K92" s="11"/>
    </row>
    <row r="93" spans="1:11">
      <c r="A93" s="11"/>
      <c r="B93" s="11"/>
      <c r="C93" s="127"/>
      <c r="D93" s="11"/>
      <c r="E93" s="140"/>
      <c r="F93" s="38"/>
      <c r="G93" s="38"/>
      <c r="H93" s="38"/>
      <c r="I93" s="11"/>
      <c r="J93" s="11"/>
      <c r="K93" s="11"/>
    </row>
    <row r="94" spans="1:11">
      <c r="A94" s="11"/>
      <c r="B94" s="11"/>
      <c r="C94" s="127"/>
      <c r="D94" s="11"/>
      <c r="E94" s="140"/>
      <c r="F94" s="38"/>
      <c r="G94" s="38"/>
      <c r="H94" s="38"/>
      <c r="I94" s="11"/>
      <c r="J94" s="11"/>
      <c r="K94" s="11"/>
    </row>
    <row r="95" spans="1:11">
      <c r="A95" s="11"/>
      <c r="B95" s="11"/>
      <c r="C95" s="127"/>
      <c r="D95" s="11"/>
      <c r="E95" s="140"/>
      <c r="F95" s="38"/>
      <c r="G95" s="38"/>
      <c r="H95" s="38"/>
      <c r="I95" s="11"/>
      <c r="J95" s="11"/>
      <c r="K95" s="11"/>
    </row>
    <row r="96" spans="1:11">
      <c r="A96" s="11"/>
      <c r="B96" s="11"/>
      <c r="C96" s="127"/>
      <c r="D96" s="11"/>
      <c r="E96" s="140"/>
      <c r="F96" s="38"/>
      <c r="G96" s="38"/>
      <c r="H96" s="38"/>
      <c r="I96" s="11"/>
      <c r="J96" s="11"/>
      <c r="K96" s="11"/>
    </row>
    <row r="97" spans="1:11">
      <c r="A97" s="11"/>
      <c r="B97" s="11"/>
      <c r="C97" s="127"/>
      <c r="D97" s="11"/>
      <c r="E97" s="140"/>
      <c r="F97" s="38"/>
      <c r="G97" s="38"/>
      <c r="H97" s="38"/>
      <c r="I97" s="11"/>
      <c r="J97" s="11"/>
      <c r="K97" s="11"/>
    </row>
    <row r="98" spans="1:11">
      <c r="A98" s="11"/>
      <c r="B98" s="11"/>
      <c r="C98" s="127"/>
      <c r="D98" s="11"/>
      <c r="E98" s="140"/>
      <c r="F98" s="38"/>
      <c r="G98" s="38"/>
      <c r="H98" s="38"/>
      <c r="I98" s="11"/>
      <c r="J98" s="11"/>
      <c r="K98" s="11"/>
    </row>
    <row r="99" spans="1:11">
      <c r="A99" s="11"/>
      <c r="B99" s="11"/>
      <c r="C99" s="127"/>
      <c r="D99" s="11"/>
      <c r="E99" s="140"/>
      <c r="F99" s="38"/>
      <c r="G99" s="38"/>
      <c r="H99" s="38"/>
      <c r="I99" s="11"/>
      <c r="J99" s="11"/>
      <c r="K99" s="11"/>
    </row>
    <row r="100" spans="1:11">
      <c r="A100" s="11"/>
      <c r="B100" s="11"/>
      <c r="C100" s="127"/>
      <c r="D100" s="11"/>
      <c r="E100" s="140"/>
      <c r="F100" s="38"/>
      <c r="G100" s="38"/>
      <c r="H100" s="38"/>
      <c r="I100" s="11"/>
      <c r="J100" s="11"/>
      <c r="K100" s="11"/>
    </row>
    <row r="101" spans="1:11">
      <c r="A101" s="11"/>
      <c r="B101" s="11"/>
      <c r="C101" s="127"/>
      <c r="D101" s="11"/>
      <c r="E101" s="140"/>
      <c r="F101" s="38"/>
      <c r="G101" s="38"/>
      <c r="H101" s="38"/>
      <c r="I101" s="11"/>
      <c r="J101" s="11"/>
      <c r="K101" s="11"/>
    </row>
    <row r="102" spans="1:11">
      <c r="A102" s="11"/>
      <c r="B102" s="11"/>
      <c r="C102" s="127"/>
      <c r="D102" s="11"/>
      <c r="E102" s="140"/>
      <c r="F102" s="38"/>
      <c r="G102" s="38"/>
      <c r="H102" s="38"/>
      <c r="I102" s="11"/>
      <c r="J102" s="11"/>
      <c r="K102" s="11"/>
    </row>
    <row r="103" spans="1:11">
      <c r="A103" s="11"/>
      <c r="B103" s="11"/>
      <c r="C103" s="127"/>
      <c r="D103" s="11"/>
      <c r="E103" s="140"/>
      <c r="F103" s="38"/>
      <c r="G103" s="38"/>
      <c r="H103" s="38"/>
      <c r="I103" s="11"/>
      <c r="J103" s="11"/>
      <c r="K103" s="11"/>
    </row>
    <row r="104" spans="1:11">
      <c r="A104" s="11"/>
      <c r="B104" s="11"/>
      <c r="C104" s="127"/>
      <c r="D104" s="11"/>
      <c r="E104" s="140"/>
      <c r="F104" s="38"/>
      <c r="G104" s="38"/>
      <c r="H104" s="38"/>
      <c r="I104" s="11"/>
      <c r="J104" s="11"/>
      <c r="K104" s="11"/>
    </row>
    <row r="105" spans="1:11">
      <c r="A105" s="11"/>
      <c r="B105" s="11"/>
      <c r="C105" s="11"/>
      <c r="D105" s="11"/>
      <c r="E105" s="140"/>
      <c r="F105" s="38"/>
      <c r="G105" s="38"/>
      <c r="H105" s="38"/>
      <c r="I105" s="11"/>
      <c r="J105" s="11"/>
      <c r="K105" s="11"/>
    </row>
    <row r="106" spans="1:11">
      <c r="A106" s="11"/>
      <c r="B106" s="11"/>
      <c r="C106" s="11"/>
      <c r="D106" s="11"/>
      <c r="E106" s="140"/>
      <c r="F106" s="38"/>
      <c r="G106" s="38"/>
      <c r="H106" s="38"/>
      <c r="I106" s="11"/>
      <c r="J106" s="11"/>
      <c r="K106" s="11"/>
    </row>
    <row r="107" spans="1:11">
      <c r="A107" s="11"/>
      <c r="B107" s="11"/>
      <c r="C107" s="11"/>
      <c r="D107" s="11"/>
      <c r="E107" s="140"/>
      <c r="F107" s="38"/>
      <c r="G107" s="38"/>
      <c r="H107" s="38"/>
      <c r="I107" s="11"/>
      <c r="J107" s="11"/>
      <c r="K107" s="11"/>
    </row>
    <row r="108" spans="1:11">
      <c r="A108" s="11"/>
      <c r="B108" s="11"/>
      <c r="C108" s="11"/>
      <c r="D108" s="11"/>
      <c r="E108" s="140"/>
      <c r="F108" s="38"/>
      <c r="G108" s="38"/>
      <c r="H108" s="38"/>
      <c r="I108" s="11"/>
      <c r="J108" s="11"/>
      <c r="K108" s="11"/>
    </row>
    <row r="109" spans="1:11">
      <c r="A109" s="11"/>
      <c r="B109" s="11"/>
      <c r="C109" s="11"/>
      <c r="D109" s="11"/>
      <c r="E109" s="140"/>
      <c r="F109" s="38"/>
      <c r="G109" s="38"/>
      <c r="H109" s="38"/>
      <c r="I109" s="11"/>
      <c r="J109" s="11"/>
      <c r="K109" s="11"/>
    </row>
    <row r="110" spans="1:11">
      <c r="A110" s="11"/>
      <c r="B110" s="11"/>
      <c r="C110" s="11"/>
      <c r="D110" s="11"/>
      <c r="E110" s="140"/>
      <c r="F110" s="38"/>
      <c r="G110" s="38"/>
      <c r="H110" s="38"/>
      <c r="I110" s="11"/>
      <c r="J110" s="11"/>
      <c r="K110" s="11"/>
    </row>
    <row r="111" spans="1:11">
      <c r="A111" s="11"/>
      <c r="B111" s="11"/>
      <c r="C111" s="11"/>
      <c r="D111" s="11"/>
      <c r="E111" s="140"/>
      <c r="F111" s="38"/>
      <c r="G111" s="38"/>
      <c r="H111" s="38"/>
      <c r="I111" s="11"/>
      <c r="J111" s="11"/>
      <c r="K111" s="11"/>
    </row>
    <row r="112" spans="1:11">
      <c r="A112" s="11"/>
      <c r="B112" s="11"/>
      <c r="C112" s="11"/>
      <c r="D112" s="11"/>
      <c r="E112" s="140"/>
      <c r="F112" s="38"/>
      <c r="G112" s="38"/>
      <c r="H112" s="38"/>
      <c r="I112" s="11"/>
      <c r="J112" s="11"/>
      <c r="K112" s="11"/>
    </row>
    <row r="113" spans="1:11">
      <c r="A113" s="11"/>
      <c r="B113" s="11"/>
      <c r="C113" s="11"/>
      <c r="D113" s="11"/>
      <c r="E113" s="140"/>
      <c r="F113" s="38"/>
      <c r="G113" s="38"/>
      <c r="H113" s="38"/>
      <c r="I113" s="11"/>
      <c r="J113" s="11"/>
      <c r="K113" s="11"/>
    </row>
    <row r="114" spans="1:11">
      <c r="A114" s="11"/>
      <c r="B114" s="11"/>
      <c r="C114" s="11"/>
      <c r="D114" s="11"/>
      <c r="E114" s="140"/>
      <c r="F114" s="38"/>
      <c r="G114" s="38"/>
      <c r="H114" s="38"/>
      <c r="I114" s="11"/>
      <c r="J114" s="11"/>
      <c r="K114" s="11"/>
    </row>
    <row r="115" spans="1:11">
      <c r="A115" s="11"/>
      <c r="B115" s="11"/>
      <c r="C115" s="11"/>
      <c r="D115" s="11"/>
      <c r="E115" s="140"/>
      <c r="F115" s="38"/>
      <c r="G115" s="38"/>
      <c r="H115" s="38"/>
      <c r="I115" s="11"/>
      <c r="J115" s="11"/>
      <c r="K115" s="11"/>
    </row>
    <row r="116" spans="1:11">
      <c r="A116" s="11"/>
      <c r="B116" s="11"/>
      <c r="C116" s="11"/>
      <c r="D116" s="11"/>
      <c r="E116" s="140"/>
      <c r="F116" s="38"/>
      <c r="G116" s="38"/>
      <c r="H116" s="38"/>
      <c r="I116" s="11"/>
      <c r="J116" s="11"/>
      <c r="K116" s="11"/>
    </row>
    <row r="117" spans="1:11">
      <c r="A117" s="11"/>
      <c r="B117" s="11"/>
      <c r="C117" s="11"/>
      <c r="D117" s="11"/>
      <c r="E117" s="140"/>
      <c r="F117" s="38"/>
      <c r="G117" s="38"/>
      <c r="H117" s="38"/>
      <c r="I117" s="11"/>
      <c r="J117" s="11"/>
      <c r="K117" s="11"/>
    </row>
    <row r="118" spans="1:11">
      <c r="A118" s="11"/>
      <c r="B118" s="11"/>
      <c r="C118" s="11"/>
      <c r="D118" s="11"/>
      <c r="E118" s="140"/>
      <c r="F118" s="38"/>
      <c r="G118" s="38"/>
      <c r="H118" s="38"/>
      <c r="I118" s="11"/>
      <c r="J118" s="11"/>
      <c r="K118" s="11"/>
    </row>
    <row r="119" spans="1:11">
      <c r="A119" s="11"/>
      <c r="B119" s="11"/>
      <c r="C119" s="11"/>
      <c r="D119" s="11"/>
      <c r="E119" s="140"/>
      <c r="F119" s="38"/>
      <c r="G119" s="38"/>
      <c r="H119" s="38"/>
      <c r="I119" s="11"/>
      <c r="J119" s="11"/>
      <c r="K119" s="11"/>
    </row>
    <row r="120" spans="1:11">
      <c r="A120" s="11"/>
      <c r="B120" s="11"/>
      <c r="C120" s="11"/>
      <c r="D120" s="11"/>
      <c r="E120" s="140"/>
      <c r="F120" s="38"/>
      <c r="G120" s="38"/>
      <c r="H120" s="38"/>
      <c r="I120" s="11"/>
      <c r="J120" s="11"/>
      <c r="K120" s="11"/>
    </row>
    <row r="121" spans="1:11">
      <c r="A121" s="11"/>
      <c r="B121" s="11"/>
      <c r="C121" s="11"/>
      <c r="D121" s="11"/>
      <c r="E121" s="140"/>
      <c r="F121" s="38"/>
      <c r="G121" s="38"/>
      <c r="H121" s="38"/>
      <c r="I121" s="11"/>
      <c r="J121" s="11"/>
      <c r="K121" s="11"/>
    </row>
    <row r="122" spans="1:11">
      <c r="A122" s="11"/>
      <c r="B122" s="11"/>
      <c r="C122" s="11"/>
      <c r="D122" s="11"/>
      <c r="E122" s="140"/>
      <c r="F122" s="38"/>
      <c r="G122" s="38"/>
      <c r="H122" s="38"/>
      <c r="I122" s="11"/>
      <c r="J122" s="11"/>
      <c r="K122" s="11"/>
    </row>
    <row r="123" spans="1:11">
      <c r="E123" s="39"/>
      <c r="F123" s="74"/>
      <c r="G123" s="74"/>
      <c r="H123" s="74"/>
    </row>
    <row r="124" spans="1:11">
      <c r="E124" s="39"/>
      <c r="F124" s="74"/>
      <c r="G124" s="74"/>
      <c r="H124" s="74"/>
    </row>
    <row r="125" spans="1:11">
      <c r="E125" s="39"/>
      <c r="F125" s="74"/>
      <c r="G125" s="74"/>
      <c r="H125" s="74"/>
    </row>
    <row r="126" spans="1:11">
      <c r="E126" s="39"/>
      <c r="F126" s="74"/>
      <c r="G126" s="74"/>
      <c r="H126" s="74"/>
    </row>
    <row r="127" spans="1:11">
      <c r="E127" s="39"/>
      <c r="F127" s="74"/>
      <c r="G127" s="74"/>
      <c r="H127" s="74"/>
    </row>
    <row r="128" spans="1:11">
      <c r="E128" s="39"/>
      <c r="F128" s="74"/>
      <c r="G128" s="74"/>
      <c r="H128" s="74"/>
    </row>
    <row r="129" spans="6:8">
      <c r="F129" s="74"/>
      <c r="G129" s="74"/>
      <c r="H129" s="74"/>
    </row>
    <row r="130" spans="6:8">
      <c r="F130" s="74"/>
      <c r="G130" s="74"/>
      <c r="H130" s="74"/>
    </row>
  </sheetData>
  <sheetProtection algorithmName="SHA-512" hashValue="OdmxA3mCIFpu93dEdCca8ZOd9xzcbl+6HNcxH3IB9Uz+Wt+7BwM0pImJJB2SIX/+XHOpR8BlB5L82YrOBeZRVg==" saltValue="YkGv4Bfw3vTe7U/Z6psqoA==" spinCount="100000" sheet="1" objects="1" scenarios="1"/>
  <mergeCells count="1">
    <mergeCell ref="A1:K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F48A-6270-4100-BE69-9D85D732082F}">
  <sheetPr>
    <tabColor rgb="FF173583"/>
  </sheetPr>
  <dimension ref="A1:J203"/>
  <sheetViews>
    <sheetView workbookViewId="0">
      <selection activeCell="F11" sqref="F11"/>
    </sheetView>
  </sheetViews>
  <sheetFormatPr defaultRowHeight="15"/>
  <cols>
    <col min="1" max="1" width="4.42578125" customWidth="1"/>
    <col min="2" max="2" width="10.7109375" customWidth="1"/>
    <col min="3" max="3" width="14.85546875" customWidth="1"/>
    <col min="4" max="4" width="18.7109375" customWidth="1"/>
    <col min="5" max="5" width="25.42578125" customWidth="1"/>
    <col min="6" max="6" width="57.7109375" customWidth="1"/>
    <col min="7" max="7" width="21.7109375" customWidth="1"/>
    <col min="8" max="8" width="21.42578125" customWidth="1"/>
    <col min="9" max="9" width="16.42578125" customWidth="1"/>
    <col min="10" max="10" width="22.5703125" customWidth="1"/>
  </cols>
  <sheetData>
    <row r="1" spans="1:10" ht="26.25">
      <c r="A1" s="298" t="s">
        <v>190</v>
      </c>
      <c r="B1" s="298"/>
      <c r="C1" s="298"/>
      <c r="D1" s="298"/>
      <c r="E1" s="298"/>
      <c r="F1" s="298"/>
      <c r="G1" s="298"/>
      <c r="H1" s="298"/>
      <c r="I1" s="298"/>
      <c r="J1" s="298"/>
    </row>
    <row r="2" spans="1:10" ht="30">
      <c r="A2" s="129" t="s">
        <v>191</v>
      </c>
      <c r="B2" s="130" t="s">
        <v>192</v>
      </c>
      <c r="C2" s="131" t="s">
        <v>193</v>
      </c>
      <c r="D2" s="131" t="s">
        <v>194</v>
      </c>
      <c r="E2" s="130" t="s">
        <v>195</v>
      </c>
      <c r="F2" s="130" t="s">
        <v>196</v>
      </c>
      <c r="G2" s="132" t="s">
        <v>198</v>
      </c>
      <c r="H2" s="132" t="s">
        <v>199</v>
      </c>
      <c r="I2" s="134" t="s">
        <v>200</v>
      </c>
      <c r="J2" s="133" t="s">
        <v>197</v>
      </c>
    </row>
    <row r="3" spans="1:10">
      <c r="C3" s="128"/>
      <c r="D3" s="128"/>
      <c r="F3" s="39"/>
      <c r="G3" s="74"/>
      <c r="H3" s="74"/>
      <c r="I3" s="74"/>
    </row>
    <row r="4" spans="1:10">
      <c r="C4" s="128"/>
      <c r="D4" s="128"/>
      <c r="F4" s="39"/>
      <c r="G4" s="74"/>
      <c r="H4" s="74"/>
      <c r="I4" s="74"/>
    </row>
    <row r="5" spans="1:10">
      <c r="C5" s="128"/>
      <c r="D5" s="128"/>
      <c r="F5" s="39"/>
      <c r="G5" s="74"/>
      <c r="H5" s="74"/>
      <c r="I5" s="74"/>
    </row>
    <row r="6" spans="1:10">
      <c r="C6" s="128"/>
      <c r="D6" s="128"/>
      <c r="F6" s="39"/>
      <c r="G6" s="74"/>
      <c r="H6" s="74"/>
      <c r="I6" s="74"/>
    </row>
    <row r="7" spans="1:10">
      <c r="C7" s="128"/>
      <c r="D7" s="128"/>
      <c r="F7" s="39"/>
      <c r="G7" s="74"/>
      <c r="H7" s="74"/>
      <c r="I7" s="74"/>
    </row>
    <row r="8" spans="1:10">
      <c r="C8" s="128"/>
      <c r="D8" s="128"/>
      <c r="F8" s="39"/>
      <c r="G8" s="74"/>
      <c r="H8" s="74"/>
      <c r="I8" s="74"/>
    </row>
    <row r="9" spans="1:10">
      <c r="C9" s="128"/>
      <c r="D9" s="128"/>
      <c r="F9" s="39"/>
      <c r="G9" s="74"/>
      <c r="H9" s="74"/>
      <c r="I9" s="74"/>
    </row>
    <row r="10" spans="1:10">
      <c r="C10" s="128"/>
      <c r="D10" s="128"/>
      <c r="F10" s="39"/>
      <c r="G10" s="74"/>
      <c r="H10" s="74"/>
      <c r="I10" s="74"/>
    </row>
    <row r="11" spans="1:10">
      <c r="C11" s="128"/>
      <c r="D11" s="128"/>
      <c r="F11" s="39"/>
      <c r="G11" s="74"/>
      <c r="H11" s="74"/>
      <c r="I11" s="74"/>
    </row>
    <row r="12" spans="1:10">
      <c r="C12" s="128"/>
      <c r="D12" s="128"/>
      <c r="F12" s="39"/>
      <c r="G12" s="74"/>
      <c r="H12" s="74"/>
      <c r="I12" s="74"/>
    </row>
    <row r="13" spans="1:10">
      <c r="C13" s="128"/>
      <c r="D13" s="128"/>
      <c r="F13" s="39"/>
      <c r="G13" s="74"/>
      <c r="H13" s="74"/>
      <c r="I13" s="74"/>
    </row>
    <row r="14" spans="1:10">
      <c r="C14" s="128"/>
      <c r="D14" s="128"/>
      <c r="F14" s="39"/>
      <c r="G14" s="74"/>
      <c r="H14" s="74"/>
      <c r="I14" s="74"/>
    </row>
    <row r="15" spans="1:10">
      <c r="C15" s="128"/>
      <c r="D15" s="128"/>
      <c r="F15" s="39"/>
      <c r="G15" s="74"/>
      <c r="H15" s="74"/>
      <c r="I15" s="74"/>
    </row>
    <row r="16" spans="1:10">
      <c r="C16" s="128"/>
      <c r="D16" s="128"/>
      <c r="F16" s="39"/>
      <c r="G16" s="74"/>
      <c r="H16" s="74"/>
      <c r="I16" s="74"/>
    </row>
    <row r="17" spans="3:9">
      <c r="C17" s="128"/>
      <c r="D17" s="128"/>
      <c r="F17" s="39"/>
      <c r="G17" s="74"/>
      <c r="H17" s="74"/>
      <c r="I17" s="74"/>
    </row>
    <row r="18" spans="3:9">
      <c r="C18" s="128"/>
      <c r="D18" s="128"/>
      <c r="F18" s="39"/>
      <c r="G18" s="74"/>
      <c r="H18" s="74"/>
      <c r="I18" s="74"/>
    </row>
    <row r="19" spans="3:9">
      <c r="C19" s="128"/>
      <c r="D19" s="128"/>
      <c r="F19" s="39"/>
      <c r="G19" s="74"/>
      <c r="H19" s="74"/>
      <c r="I19" s="74"/>
    </row>
    <row r="20" spans="3:9">
      <c r="C20" s="128"/>
      <c r="D20" s="128"/>
      <c r="F20" s="39"/>
      <c r="G20" s="74"/>
      <c r="H20" s="74"/>
      <c r="I20" s="74"/>
    </row>
    <row r="21" spans="3:9">
      <c r="C21" s="128"/>
      <c r="D21" s="128"/>
      <c r="F21" s="39"/>
      <c r="G21" s="74"/>
      <c r="H21" s="74"/>
      <c r="I21" s="74"/>
    </row>
    <row r="22" spans="3:9">
      <c r="C22" s="128"/>
      <c r="D22" s="128"/>
      <c r="F22" s="39"/>
      <c r="G22" s="74"/>
      <c r="H22" s="74"/>
      <c r="I22" s="74"/>
    </row>
    <row r="23" spans="3:9">
      <c r="C23" s="128"/>
      <c r="D23" s="128"/>
      <c r="F23" s="39"/>
      <c r="G23" s="74"/>
      <c r="H23" s="74"/>
      <c r="I23" s="74"/>
    </row>
    <row r="24" spans="3:9">
      <c r="C24" s="128"/>
      <c r="D24" s="128"/>
      <c r="F24" s="39"/>
      <c r="G24" s="74"/>
      <c r="H24" s="74"/>
      <c r="I24" s="74"/>
    </row>
    <row r="25" spans="3:9">
      <c r="C25" s="128"/>
      <c r="D25" s="128"/>
      <c r="F25" s="39"/>
      <c r="G25" s="74"/>
      <c r="H25" s="74"/>
      <c r="I25" s="74"/>
    </row>
    <row r="26" spans="3:9">
      <c r="C26" s="128"/>
      <c r="D26" s="128"/>
      <c r="F26" s="39"/>
      <c r="G26" s="74"/>
      <c r="H26" s="74"/>
      <c r="I26" s="74"/>
    </row>
    <row r="27" spans="3:9">
      <c r="C27" s="128"/>
      <c r="D27" s="128"/>
      <c r="F27" s="39"/>
      <c r="G27" s="74"/>
      <c r="H27" s="74"/>
      <c r="I27" s="74"/>
    </row>
    <row r="28" spans="3:9">
      <c r="C28" s="128"/>
      <c r="D28" s="128"/>
      <c r="F28" s="39"/>
      <c r="G28" s="74"/>
      <c r="H28" s="74"/>
      <c r="I28" s="74"/>
    </row>
    <row r="29" spans="3:9">
      <c r="C29" s="128"/>
      <c r="D29" s="128"/>
      <c r="F29" s="39"/>
      <c r="G29" s="74"/>
      <c r="H29" s="74"/>
      <c r="I29" s="74"/>
    </row>
    <row r="30" spans="3:9">
      <c r="C30" s="128"/>
      <c r="D30" s="128"/>
      <c r="F30" s="39"/>
      <c r="G30" s="74"/>
      <c r="H30" s="74"/>
      <c r="I30" s="74"/>
    </row>
    <row r="31" spans="3:9">
      <c r="C31" s="128"/>
      <c r="D31" s="128"/>
      <c r="F31" s="39"/>
      <c r="G31" s="74"/>
      <c r="H31" s="74"/>
      <c r="I31" s="74"/>
    </row>
    <row r="32" spans="3:9">
      <c r="C32" s="128"/>
      <c r="D32" s="128"/>
      <c r="F32" s="39"/>
      <c r="G32" s="74"/>
      <c r="H32" s="74"/>
      <c r="I32" s="74"/>
    </row>
    <row r="33" spans="3:9">
      <c r="C33" s="128"/>
      <c r="D33" s="128"/>
      <c r="F33" s="39"/>
      <c r="G33" s="74"/>
      <c r="H33" s="74"/>
      <c r="I33" s="74"/>
    </row>
    <row r="34" spans="3:9">
      <c r="C34" s="128"/>
      <c r="D34" s="128"/>
      <c r="F34" s="39"/>
      <c r="G34" s="74"/>
      <c r="H34" s="74"/>
      <c r="I34" s="74"/>
    </row>
    <row r="35" spans="3:9">
      <c r="C35" s="128"/>
      <c r="D35" s="128"/>
      <c r="F35" s="39"/>
      <c r="G35" s="74"/>
      <c r="H35" s="74"/>
      <c r="I35" s="74"/>
    </row>
    <row r="36" spans="3:9">
      <c r="C36" s="128"/>
      <c r="D36" s="128"/>
      <c r="F36" s="39"/>
      <c r="G36" s="74"/>
      <c r="H36" s="74"/>
      <c r="I36" s="74"/>
    </row>
    <row r="37" spans="3:9">
      <c r="C37" s="128"/>
      <c r="D37" s="128"/>
      <c r="F37" s="39"/>
      <c r="G37" s="74"/>
      <c r="H37" s="74"/>
      <c r="I37" s="74"/>
    </row>
    <row r="38" spans="3:9">
      <c r="C38" s="128"/>
      <c r="D38" s="128"/>
      <c r="F38" s="39"/>
      <c r="G38" s="74"/>
      <c r="H38" s="74"/>
      <c r="I38" s="74"/>
    </row>
    <row r="39" spans="3:9">
      <c r="C39" s="128"/>
      <c r="D39" s="128"/>
      <c r="F39" s="39"/>
      <c r="G39" s="74"/>
      <c r="H39" s="74"/>
      <c r="I39" s="74"/>
    </row>
    <row r="40" spans="3:9">
      <c r="C40" s="128"/>
      <c r="D40" s="128"/>
      <c r="F40" s="39"/>
      <c r="G40" s="74"/>
      <c r="H40" s="74"/>
      <c r="I40" s="74"/>
    </row>
    <row r="41" spans="3:9">
      <c r="C41" s="128"/>
      <c r="D41" s="128"/>
      <c r="F41" s="39"/>
      <c r="G41" s="74"/>
      <c r="H41" s="74"/>
      <c r="I41" s="74"/>
    </row>
    <row r="42" spans="3:9">
      <c r="C42" s="128"/>
      <c r="D42" s="128"/>
      <c r="F42" s="39"/>
      <c r="G42" s="74"/>
      <c r="H42" s="74"/>
      <c r="I42" s="74"/>
    </row>
    <row r="43" spans="3:9">
      <c r="C43" s="128"/>
      <c r="D43" s="128"/>
      <c r="F43" s="39"/>
      <c r="G43" s="74"/>
      <c r="H43" s="74"/>
      <c r="I43" s="74"/>
    </row>
    <row r="44" spans="3:9">
      <c r="C44" s="128"/>
      <c r="D44" s="128"/>
      <c r="F44" s="39"/>
      <c r="G44" s="74"/>
      <c r="H44" s="74"/>
      <c r="I44" s="74"/>
    </row>
    <row r="45" spans="3:9">
      <c r="C45" s="128"/>
      <c r="D45" s="128"/>
      <c r="F45" s="39"/>
      <c r="G45" s="74"/>
      <c r="H45" s="74"/>
      <c r="I45" s="74"/>
    </row>
    <row r="46" spans="3:9">
      <c r="C46" s="128"/>
      <c r="D46" s="128"/>
      <c r="F46" s="39"/>
      <c r="G46" s="74"/>
      <c r="H46" s="74"/>
      <c r="I46" s="74"/>
    </row>
    <row r="47" spans="3:9">
      <c r="C47" s="128"/>
      <c r="D47" s="128"/>
      <c r="F47" s="39"/>
      <c r="G47" s="74"/>
      <c r="H47" s="74"/>
      <c r="I47" s="74"/>
    </row>
    <row r="48" spans="3:9">
      <c r="C48" s="128"/>
      <c r="D48" s="128"/>
      <c r="F48" s="39"/>
      <c r="G48" s="74"/>
      <c r="H48" s="74"/>
      <c r="I48" s="74"/>
    </row>
    <row r="49" spans="3:9">
      <c r="C49" s="128"/>
      <c r="D49" s="128"/>
      <c r="F49" s="39"/>
      <c r="G49" s="74"/>
      <c r="H49" s="74"/>
      <c r="I49" s="74"/>
    </row>
    <row r="50" spans="3:9">
      <c r="C50" s="128"/>
      <c r="D50" s="128"/>
      <c r="F50" s="39"/>
      <c r="G50" s="74"/>
      <c r="H50" s="74"/>
      <c r="I50" s="74"/>
    </row>
    <row r="51" spans="3:9">
      <c r="C51" s="128"/>
      <c r="D51" s="128"/>
      <c r="F51" s="39"/>
      <c r="G51" s="74"/>
      <c r="H51" s="74"/>
      <c r="I51" s="74"/>
    </row>
    <row r="52" spans="3:9">
      <c r="C52" s="128"/>
      <c r="D52" s="128"/>
      <c r="F52" s="39"/>
      <c r="G52" s="74"/>
      <c r="H52" s="74"/>
      <c r="I52" s="74"/>
    </row>
    <row r="53" spans="3:9">
      <c r="C53" s="128"/>
      <c r="D53" s="128"/>
      <c r="F53" s="39"/>
      <c r="G53" s="74"/>
      <c r="H53" s="74"/>
      <c r="I53" s="74"/>
    </row>
    <row r="54" spans="3:9">
      <c r="C54" s="128"/>
      <c r="D54" s="128"/>
      <c r="F54" s="39"/>
      <c r="G54" s="74"/>
      <c r="H54" s="74"/>
      <c r="I54" s="74"/>
    </row>
    <row r="55" spans="3:9">
      <c r="C55" s="128"/>
      <c r="D55" s="128"/>
      <c r="F55" s="39"/>
      <c r="G55" s="74"/>
      <c r="H55" s="74"/>
      <c r="I55" s="74"/>
    </row>
    <row r="56" spans="3:9">
      <c r="C56" s="128"/>
      <c r="D56" s="128"/>
      <c r="F56" s="39"/>
      <c r="G56" s="74"/>
      <c r="H56" s="74"/>
      <c r="I56" s="74"/>
    </row>
    <row r="57" spans="3:9">
      <c r="C57" s="128"/>
      <c r="D57" s="128"/>
      <c r="F57" s="39"/>
      <c r="G57" s="74"/>
      <c r="H57" s="74"/>
      <c r="I57" s="74"/>
    </row>
    <row r="58" spans="3:9">
      <c r="C58" s="128"/>
      <c r="D58" s="128"/>
      <c r="F58" s="39"/>
      <c r="G58" s="74"/>
      <c r="H58" s="74"/>
      <c r="I58" s="74"/>
    </row>
    <row r="59" spans="3:9">
      <c r="C59" s="128"/>
      <c r="D59" s="128"/>
      <c r="F59" s="39"/>
      <c r="G59" s="74"/>
      <c r="H59" s="74"/>
      <c r="I59" s="74"/>
    </row>
    <row r="60" spans="3:9">
      <c r="C60" s="128"/>
      <c r="D60" s="128"/>
      <c r="F60" s="39"/>
      <c r="G60" s="74"/>
      <c r="H60" s="74"/>
      <c r="I60" s="74"/>
    </row>
    <row r="61" spans="3:9">
      <c r="C61" s="128"/>
      <c r="D61" s="128"/>
      <c r="F61" s="39"/>
      <c r="G61" s="74"/>
      <c r="H61" s="74"/>
      <c r="I61" s="74"/>
    </row>
    <row r="62" spans="3:9">
      <c r="C62" s="128"/>
      <c r="D62" s="128"/>
      <c r="F62" s="39"/>
      <c r="G62" s="74"/>
      <c r="H62" s="74"/>
      <c r="I62" s="74"/>
    </row>
    <row r="63" spans="3:9">
      <c r="C63" s="128"/>
      <c r="D63" s="128"/>
      <c r="F63" s="39"/>
      <c r="G63" s="74"/>
      <c r="H63" s="74"/>
      <c r="I63" s="74"/>
    </row>
    <row r="64" spans="3:9">
      <c r="C64" s="128"/>
      <c r="D64" s="128"/>
      <c r="F64" s="39"/>
      <c r="G64" s="74"/>
      <c r="H64" s="74"/>
      <c r="I64" s="74"/>
    </row>
    <row r="65" spans="3:9">
      <c r="C65" s="128"/>
      <c r="D65" s="128"/>
      <c r="F65" s="39"/>
      <c r="G65" s="74"/>
      <c r="H65" s="74"/>
      <c r="I65" s="74"/>
    </row>
    <row r="66" spans="3:9">
      <c r="C66" s="128"/>
      <c r="D66" s="128"/>
      <c r="F66" s="39"/>
      <c r="G66" s="74"/>
      <c r="H66" s="74"/>
      <c r="I66" s="74"/>
    </row>
    <row r="67" spans="3:9">
      <c r="C67" s="128"/>
      <c r="D67" s="128"/>
      <c r="F67" s="39"/>
      <c r="G67" s="74"/>
      <c r="H67" s="74"/>
      <c r="I67" s="74"/>
    </row>
    <row r="68" spans="3:9">
      <c r="C68" s="128"/>
      <c r="D68" s="128"/>
      <c r="F68" s="39"/>
      <c r="G68" s="74"/>
      <c r="H68" s="74"/>
      <c r="I68" s="74"/>
    </row>
    <row r="69" spans="3:9">
      <c r="C69" s="128"/>
      <c r="D69" s="128"/>
      <c r="F69" s="39"/>
      <c r="G69" s="74"/>
      <c r="H69" s="74"/>
      <c r="I69" s="74"/>
    </row>
    <row r="70" spans="3:9">
      <c r="C70" s="128"/>
      <c r="D70" s="128"/>
      <c r="F70" s="39"/>
      <c r="G70" s="74"/>
      <c r="H70" s="74"/>
      <c r="I70" s="74"/>
    </row>
    <row r="71" spans="3:9">
      <c r="C71" s="128"/>
      <c r="D71" s="128"/>
      <c r="F71" s="39"/>
      <c r="G71" s="74"/>
      <c r="H71" s="74"/>
      <c r="I71" s="74"/>
    </row>
    <row r="72" spans="3:9">
      <c r="C72" s="128"/>
      <c r="D72" s="128"/>
      <c r="F72" s="39"/>
      <c r="G72" s="74"/>
      <c r="H72" s="74"/>
      <c r="I72" s="74"/>
    </row>
    <row r="73" spans="3:9">
      <c r="C73" s="128"/>
      <c r="D73" s="128"/>
      <c r="F73" s="39"/>
      <c r="G73" s="74"/>
      <c r="H73" s="74"/>
      <c r="I73" s="74"/>
    </row>
    <row r="74" spans="3:9">
      <c r="C74" s="128"/>
      <c r="D74" s="128"/>
      <c r="F74" s="39"/>
      <c r="G74" s="74"/>
      <c r="H74" s="74"/>
      <c r="I74" s="74"/>
    </row>
    <row r="75" spans="3:9">
      <c r="C75" s="128"/>
      <c r="D75" s="128"/>
      <c r="F75" s="39"/>
      <c r="G75" s="74"/>
      <c r="H75" s="74"/>
      <c r="I75" s="74"/>
    </row>
    <row r="76" spans="3:9">
      <c r="C76" s="128"/>
      <c r="D76" s="128"/>
      <c r="F76" s="39"/>
      <c r="G76" s="74"/>
      <c r="H76" s="74"/>
      <c r="I76" s="74"/>
    </row>
    <row r="77" spans="3:9">
      <c r="C77" s="128"/>
      <c r="D77" s="128"/>
      <c r="F77" s="39"/>
      <c r="G77" s="74"/>
      <c r="H77" s="74"/>
      <c r="I77" s="74"/>
    </row>
    <row r="78" spans="3:9">
      <c r="C78" s="128"/>
      <c r="D78" s="128"/>
      <c r="F78" s="39"/>
      <c r="G78" s="74"/>
      <c r="H78" s="74"/>
      <c r="I78" s="74"/>
    </row>
    <row r="79" spans="3:9">
      <c r="C79" s="128"/>
      <c r="D79" s="128"/>
      <c r="F79" s="39"/>
      <c r="G79" s="74"/>
      <c r="H79" s="74"/>
      <c r="I79" s="74"/>
    </row>
    <row r="80" spans="3:9">
      <c r="C80" s="128"/>
      <c r="D80" s="128"/>
      <c r="F80" s="39"/>
      <c r="G80" s="74"/>
      <c r="H80" s="74"/>
      <c r="I80" s="74"/>
    </row>
    <row r="81" spans="3:9">
      <c r="C81" s="128"/>
      <c r="D81" s="128"/>
      <c r="F81" s="39"/>
      <c r="G81" s="74"/>
      <c r="H81" s="74"/>
      <c r="I81" s="74"/>
    </row>
    <row r="82" spans="3:9">
      <c r="C82" s="128"/>
      <c r="D82" s="128"/>
      <c r="F82" s="39"/>
      <c r="G82" s="74"/>
      <c r="H82" s="74"/>
      <c r="I82" s="74"/>
    </row>
    <row r="83" spans="3:9">
      <c r="C83" s="128"/>
      <c r="D83" s="128"/>
      <c r="F83" s="39"/>
      <c r="G83" s="74"/>
      <c r="H83" s="74"/>
      <c r="I83" s="74"/>
    </row>
    <row r="84" spans="3:9">
      <c r="C84" s="128"/>
      <c r="D84" s="128"/>
      <c r="F84" s="39"/>
      <c r="G84" s="74"/>
      <c r="H84" s="74"/>
      <c r="I84" s="74"/>
    </row>
    <row r="85" spans="3:9">
      <c r="C85" s="128"/>
      <c r="D85" s="128"/>
      <c r="F85" s="39"/>
      <c r="G85" s="74"/>
      <c r="H85" s="74"/>
      <c r="I85" s="74"/>
    </row>
    <row r="86" spans="3:9">
      <c r="C86" s="128"/>
      <c r="D86" s="128"/>
      <c r="F86" s="39"/>
      <c r="G86" s="74"/>
      <c r="H86" s="74"/>
      <c r="I86" s="74"/>
    </row>
    <row r="87" spans="3:9">
      <c r="C87" s="128"/>
      <c r="D87" s="128"/>
      <c r="F87" s="39"/>
      <c r="G87" s="74"/>
      <c r="H87" s="74"/>
      <c r="I87" s="74"/>
    </row>
    <row r="88" spans="3:9">
      <c r="C88" s="128"/>
      <c r="D88" s="128"/>
      <c r="F88" s="39"/>
      <c r="G88" s="74"/>
      <c r="H88" s="74"/>
      <c r="I88" s="74"/>
    </row>
    <row r="89" spans="3:9">
      <c r="C89" s="128"/>
      <c r="D89" s="128"/>
      <c r="F89" s="39"/>
      <c r="G89" s="74"/>
      <c r="H89" s="74"/>
      <c r="I89" s="74"/>
    </row>
    <row r="90" spans="3:9">
      <c r="C90" s="128"/>
      <c r="D90" s="128"/>
      <c r="F90" s="39"/>
      <c r="G90" s="74"/>
      <c r="H90" s="74"/>
      <c r="I90" s="74"/>
    </row>
    <row r="91" spans="3:9">
      <c r="C91" s="128"/>
      <c r="D91" s="128"/>
      <c r="F91" s="39"/>
      <c r="G91" s="74"/>
      <c r="H91" s="74"/>
      <c r="I91" s="74"/>
    </row>
    <row r="92" spans="3:9">
      <c r="C92" s="128"/>
      <c r="D92" s="128"/>
      <c r="F92" s="39"/>
      <c r="G92" s="74"/>
      <c r="H92" s="74"/>
      <c r="I92" s="74"/>
    </row>
    <row r="93" spans="3:9">
      <c r="C93" s="128"/>
      <c r="D93" s="128"/>
      <c r="F93" s="39"/>
      <c r="G93" s="74"/>
      <c r="H93" s="74"/>
      <c r="I93" s="74"/>
    </row>
    <row r="94" spans="3:9">
      <c r="C94" s="128"/>
      <c r="D94" s="128"/>
      <c r="F94" s="39"/>
      <c r="G94" s="74"/>
      <c r="H94" s="74"/>
      <c r="I94" s="74"/>
    </row>
    <row r="95" spans="3:9">
      <c r="C95" s="128"/>
      <c r="D95" s="128"/>
      <c r="F95" s="39"/>
      <c r="G95" s="74"/>
      <c r="H95" s="74"/>
      <c r="I95" s="74"/>
    </row>
    <row r="96" spans="3:9">
      <c r="C96" s="128"/>
      <c r="D96" s="128"/>
      <c r="F96" s="39"/>
      <c r="G96" s="74"/>
      <c r="H96" s="74"/>
      <c r="I96" s="74"/>
    </row>
    <row r="97" spans="3:9">
      <c r="C97" s="128"/>
      <c r="D97" s="128"/>
      <c r="F97" s="39"/>
      <c r="G97" s="74"/>
      <c r="H97" s="74"/>
      <c r="I97" s="74"/>
    </row>
    <row r="98" spans="3:9">
      <c r="C98" s="128"/>
      <c r="D98" s="128"/>
      <c r="F98" s="39"/>
      <c r="G98" s="74"/>
      <c r="H98" s="74"/>
      <c r="I98" s="74"/>
    </row>
    <row r="99" spans="3:9">
      <c r="C99" s="128"/>
      <c r="D99" s="128"/>
      <c r="F99" s="39"/>
      <c r="G99" s="74"/>
      <c r="H99" s="74"/>
      <c r="I99" s="74"/>
    </row>
    <row r="100" spans="3:9">
      <c r="C100" s="128"/>
      <c r="D100" s="128"/>
      <c r="F100" s="39"/>
      <c r="G100" s="74"/>
      <c r="H100" s="74"/>
      <c r="I100" s="74"/>
    </row>
    <row r="101" spans="3:9">
      <c r="C101" s="128"/>
      <c r="D101" s="128"/>
      <c r="F101" s="39"/>
      <c r="G101" s="74"/>
      <c r="H101" s="74"/>
      <c r="I101" s="74"/>
    </row>
    <row r="102" spans="3:9">
      <c r="C102" s="128"/>
      <c r="D102" s="128"/>
      <c r="F102" s="39"/>
      <c r="G102" s="74"/>
      <c r="H102" s="74"/>
      <c r="I102" s="74"/>
    </row>
    <row r="103" spans="3:9">
      <c r="C103" s="128"/>
      <c r="D103" s="128"/>
      <c r="F103" s="39"/>
      <c r="G103" s="74"/>
      <c r="H103" s="74"/>
      <c r="I103" s="74"/>
    </row>
    <row r="104" spans="3:9">
      <c r="C104" s="128"/>
      <c r="D104" s="128"/>
      <c r="F104" s="39"/>
      <c r="G104" s="74"/>
      <c r="H104" s="74"/>
      <c r="I104" s="74"/>
    </row>
    <row r="105" spans="3:9">
      <c r="C105" s="128"/>
      <c r="D105" s="128"/>
      <c r="F105" s="39"/>
      <c r="G105" s="74"/>
      <c r="H105" s="74"/>
      <c r="I105" s="74"/>
    </row>
    <row r="106" spans="3:9">
      <c r="C106" s="128"/>
      <c r="D106" s="128"/>
      <c r="F106" s="39"/>
      <c r="G106" s="74"/>
      <c r="H106" s="74"/>
      <c r="I106" s="74"/>
    </row>
    <row r="107" spans="3:9">
      <c r="C107" s="128"/>
      <c r="D107" s="128"/>
      <c r="F107" s="39"/>
      <c r="G107" s="74"/>
      <c r="H107" s="74"/>
      <c r="I107" s="74"/>
    </row>
    <row r="108" spans="3:9">
      <c r="C108" s="128"/>
      <c r="D108" s="128"/>
      <c r="F108" s="39"/>
      <c r="G108" s="74"/>
      <c r="H108" s="74"/>
      <c r="I108" s="74"/>
    </row>
    <row r="109" spans="3:9">
      <c r="C109" s="128"/>
      <c r="D109" s="128"/>
      <c r="F109" s="39"/>
      <c r="G109" s="74"/>
      <c r="H109" s="74"/>
      <c r="I109" s="74"/>
    </row>
    <row r="110" spans="3:9">
      <c r="C110" s="128"/>
      <c r="D110" s="128"/>
      <c r="F110" s="39"/>
      <c r="G110" s="74"/>
      <c r="H110" s="74"/>
      <c r="I110" s="74"/>
    </row>
    <row r="111" spans="3:9">
      <c r="C111" s="128"/>
      <c r="D111" s="128"/>
      <c r="F111" s="39"/>
      <c r="G111" s="74"/>
      <c r="H111" s="74"/>
      <c r="I111" s="74"/>
    </row>
    <row r="112" spans="3:9">
      <c r="C112" s="128"/>
      <c r="D112" s="128"/>
      <c r="F112" s="39"/>
      <c r="G112" s="74"/>
      <c r="H112" s="74"/>
      <c r="I112" s="74"/>
    </row>
    <row r="113" spans="3:9">
      <c r="C113" s="128"/>
      <c r="D113" s="128"/>
      <c r="F113" s="39"/>
      <c r="G113" s="74"/>
      <c r="H113" s="74"/>
      <c r="I113" s="74"/>
    </row>
    <row r="114" spans="3:9">
      <c r="C114" s="128"/>
      <c r="D114" s="128"/>
      <c r="F114" s="39"/>
      <c r="G114" s="74"/>
      <c r="H114" s="74"/>
      <c r="I114" s="74"/>
    </row>
    <row r="115" spans="3:9">
      <c r="C115" s="128"/>
      <c r="D115" s="128"/>
      <c r="F115" s="39"/>
      <c r="G115" s="74"/>
      <c r="H115" s="74"/>
      <c r="I115" s="74"/>
    </row>
    <row r="116" spans="3:9">
      <c r="C116" s="128"/>
      <c r="D116" s="128"/>
      <c r="F116" s="39"/>
      <c r="G116" s="74"/>
      <c r="H116" s="74"/>
      <c r="I116" s="74"/>
    </row>
    <row r="117" spans="3:9">
      <c r="C117" s="128"/>
      <c r="D117" s="128"/>
      <c r="F117" s="39"/>
      <c r="G117" s="74"/>
      <c r="H117" s="74"/>
      <c r="I117" s="74"/>
    </row>
    <row r="118" spans="3:9">
      <c r="C118" s="128"/>
      <c r="D118" s="128"/>
      <c r="F118" s="39"/>
      <c r="G118" s="74"/>
      <c r="H118" s="74"/>
      <c r="I118" s="74"/>
    </row>
    <row r="119" spans="3:9">
      <c r="C119" s="128"/>
      <c r="D119" s="128"/>
      <c r="F119" s="39"/>
      <c r="G119" s="74"/>
      <c r="H119" s="74"/>
      <c r="I119" s="74"/>
    </row>
    <row r="120" spans="3:9">
      <c r="C120" s="128"/>
      <c r="D120" s="128"/>
      <c r="F120" s="39"/>
      <c r="G120" s="74"/>
      <c r="H120" s="74"/>
      <c r="I120" s="74"/>
    </row>
    <row r="121" spans="3:9">
      <c r="C121" s="128"/>
      <c r="D121" s="128"/>
      <c r="F121" s="39"/>
      <c r="G121" s="74"/>
      <c r="H121" s="74"/>
      <c r="I121" s="74"/>
    </row>
    <row r="122" spans="3:9">
      <c r="C122" s="128"/>
      <c r="D122" s="128"/>
      <c r="F122" s="39"/>
      <c r="G122" s="74"/>
      <c r="H122" s="74"/>
      <c r="I122" s="74"/>
    </row>
    <row r="123" spans="3:9">
      <c r="C123" s="128"/>
      <c r="D123" s="128"/>
      <c r="F123" s="39"/>
      <c r="G123" s="74"/>
      <c r="H123" s="74"/>
      <c r="I123" s="74"/>
    </row>
    <row r="124" spans="3:9">
      <c r="C124" s="128"/>
      <c r="D124" s="128"/>
      <c r="F124" s="39"/>
      <c r="G124" s="74"/>
      <c r="H124" s="74"/>
      <c r="I124" s="74"/>
    </row>
    <row r="125" spans="3:9">
      <c r="C125" s="128"/>
      <c r="D125" s="128"/>
      <c r="F125" s="39"/>
      <c r="G125" s="74"/>
      <c r="H125" s="74"/>
      <c r="I125" s="74"/>
    </row>
    <row r="126" spans="3:9">
      <c r="C126" s="128"/>
      <c r="D126" s="128"/>
      <c r="G126" s="74"/>
      <c r="H126" s="74"/>
      <c r="I126" s="74"/>
    </row>
    <row r="127" spans="3:9">
      <c r="C127" s="128"/>
      <c r="D127" s="128"/>
      <c r="G127" s="74"/>
      <c r="H127" s="74"/>
      <c r="I127" s="74"/>
    </row>
    <row r="128" spans="3:9">
      <c r="C128" s="128"/>
      <c r="D128" s="128"/>
      <c r="G128" s="74"/>
      <c r="H128" s="74"/>
      <c r="I128" s="74"/>
    </row>
    <row r="129" spans="3:9">
      <c r="C129" s="128"/>
      <c r="D129" s="128"/>
      <c r="G129" s="74"/>
      <c r="H129" s="74"/>
      <c r="I129" s="74"/>
    </row>
    <row r="130" spans="3:9">
      <c r="C130" s="128"/>
      <c r="D130" s="128"/>
      <c r="G130" s="74"/>
      <c r="H130" s="74"/>
      <c r="I130" s="74"/>
    </row>
    <row r="131" spans="3:9">
      <c r="C131" s="128"/>
      <c r="D131" s="128"/>
      <c r="G131" s="74"/>
      <c r="H131" s="74"/>
      <c r="I131" s="74"/>
    </row>
    <row r="132" spans="3:9">
      <c r="C132" s="128"/>
      <c r="D132" s="128"/>
      <c r="G132" s="74"/>
      <c r="H132" s="74"/>
      <c r="I132" s="74"/>
    </row>
    <row r="133" spans="3:9">
      <c r="C133" s="128"/>
      <c r="D133" s="128"/>
      <c r="G133" s="74"/>
      <c r="H133" s="74"/>
      <c r="I133" s="74"/>
    </row>
    <row r="134" spans="3:9">
      <c r="C134" s="128"/>
      <c r="D134" s="128"/>
      <c r="G134" s="74"/>
      <c r="H134" s="74"/>
      <c r="I134" s="74"/>
    </row>
    <row r="135" spans="3:9">
      <c r="C135" s="128"/>
      <c r="D135" s="128"/>
      <c r="G135" s="74"/>
      <c r="H135" s="74"/>
      <c r="I135" s="74"/>
    </row>
    <row r="136" spans="3:9">
      <c r="C136" s="128"/>
      <c r="D136" s="128"/>
      <c r="G136" s="74"/>
      <c r="H136" s="74"/>
      <c r="I136" s="74"/>
    </row>
    <row r="137" spans="3:9">
      <c r="C137" s="128"/>
      <c r="D137" s="128"/>
      <c r="G137" s="74"/>
      <c r="H137" s="74"/>
      <c r="I137" s="74"/>
    </row>
    <row r="138" spans="3:9">
      <c r="C138" s="128"/>
      <c r="D138" s="128"/>
      <c r="G138" s="74"/>
      <c r="H138" s="74"/>
      <c r="I138" s="74"/>
    </row>
    <row r="139" spans="3:9">
      <c r="C139" s="128"/>
      <c r="D139" s="128"/>
      <c r="G139" s="74"/>
      <c r="H139" s="74"/>
      <c r="I139" s="74"/>
    </row>
    <row r="140" spans="3:9">
      <c r="C140" s="128"/>
      <c r="D140" s="128"/>
      <c r="G140" s="74"/>
      <c r="H140" s="74"/>
      <c r="I140" s="74"/>
    </row>
    <row r="141" spans="3:9">
      <c r="C141" s="128"/>
      <c r="D141" s="128"/>
      <c r="G141" s="74"/>
      <c r="H141" s="74"/>
      <c r="I141" s="74"/>
    </row>
    <row r="142" spans="3:9">
      <c r="C142" s="128"/>
      <c r="D142" s="128"/>
      <c r="G142" s="74"/>
      <c r="H142" s="74"/>
      <c r="I142" s="74"/>
    </row>
    <row r="143" spans="3:9">
      <c r="C143" s="128"/>
      <c r="D143" s="128"/>
      <c r="G143" s="74"/>
      <c r="H143" s="74"/>
      <c r="I143" s="74"/>
    </row>
    <row r="144" spans="3:9">
      <c r="C144" s="128"/>
      <c r="D144" s="128"/>
      <c r="G144" s="74"/>
      <c r="H144" s="74"/>
      <c r="I144" s="74"/>
    </row>
    <row r="145" spans="3:9">
      <c r="C145" s="128"/>
      <c r="D145" s="128"/>
      <c r="G145" s="74"/>
      <c r="H145" s="74"/>
      <c r="I145" s="74"/>
    </row>
    <row r="146" spans="3:9">
      <c r="C146" s="128"/>
      <c r="D146" s="128"/>
      <c r="G146" s="74"/>
      <c r="H146" s="74"/>
      <c r="I146" s="74"/>
    </row>
    <row r="147" spans="3:9">
      <c r="C147" s="128"/>
      <c r="D147" s="128"/>
      <c r="G147" s="74"/>
      <c r="H147" s="74"/>
      <c r="I147" s="74"/>
    </row>
    <row r="148" spans="3:9">
      <c r="C148" s="128"/>
      <c r="D148" s="128"/>
      <c r="G148" s="74"/>
      <c r="H148" s="74"/>
      <c r="I148" s="74"/>
    </row>
    <row r="149" spans="3:9">
      <c r="C149" s="128"/>
      <c r="D149" s="128"/>
      <c r="G149" s="74"/>
      <c r="H149" s="74"/>
      <c r="I149" s="74"/>
    </row>
    <row r="150" spans="3:9">
      <c r="C150" s="128"/>
      <c r="D150" s="128"/>
      <c r="G150" s="74"/>
      <c r="H150" s="74"/>
      <c r="I150" s="74"/>
    </row>
    <row r="151" spans="3:9">
      <c r="C151" s="128"/>
      <c r="D151" s="128"/>
      <c r="G151" s="74"/>
      <c r="H151" s="74"/>
      <c r="I151" s="74"/>
    </row>
    <row r="152" spans="3:9">
      <c r="C152" s="128"/>
      <c r="D152" s="128"/>
      <c r="G152" s="74"/>
      <c r="H152" s="74"/>
      <c r="I152" s="74"/>
    </row>
    <row r="153" spans="3:9">
      <c r="C153" s="128"/>
      <c r="D153" s="128"/>
      <c r="G153" s="74"/>
      <c r="H153" s="74"/>
      <c r="I153" s="74"/>
    </row>
    <row r="154" spans="3:9">
      <c r="C154" s="128"/>
      <c r="D154" s="128"/>
      <c r="G154" s="74"/>
      <c r="H154" s="74"/>
      <c r="I154" s="74"/>
    </row>
    <row r="155" spans="3:9">
      <c r="C155" s="128"/>
      <c r="D155" s="128"/>
      <c r="G155" s="74"/>
      <c r="H155" s="74"/>
      <c r="I155" s="74"/>
    </row>
    <row r="156" spans="3:9">
      <c r="C156" s="128"/>
      <c r="D156" s="128"/>
      <c r="G156" s="74"/>
      <c r="H156" s="74"/>
      <c r="I156" s="74"/>
    </row>
    <row r="157" spans="3:9">
      <c r="C157" s="128"/>
      <c r="D157" s="128"/>
      <c r="G157" s="74"/>
      <c r="H157" s="74"/>
      <c r="I157" s="74"/>
    </row>
    <row r="158" spans="3:9">
      <c r="C158" s="128"/>
      <c r="D158" s="128"/>
      <c r="G158" s="74"/>
      <c r="H158" s="74"/>
      <c r="I158" s="74"/>
    </row>
    <row r="159" spans="3:9">
      <c r="C159" s="128"/>
      <c r="D159" s="128"/>
      <c r="G159" s="74"/>
      <c r="H159" s="74"/>
      <c r="I159" s="74"/>
    </row>
    <row r="160" spans="3:9">
      <c r="C160" s="128"/>
      <c r="D160" s="128"/>
      <c r="G160" s="74"/>
      <c r="H160" s="74"/>
      <c r="I160" s="74"/>
    </row>
    <row r="161" spans="3:9">
      <c r="C161" s="128"/>
      <c r="D161" s="128"/>
      <c r="G161" s="74"/>
      <c r="H161" s="74"/>
      <c r="I161" s="74"/>
    </row>
    <row r="162" spans="3:9">
      <c r="C162" s="128"/>
      <c r="D162" s="128"/>
      <c r="G162" s="74"/>
      <c r="H162" s="74"/>
      <c r="I162" s="74"/>
    </row>
    <row r="163" spans="3:9">
      <c r="C163" s="128"/>
      <c r="D163" s="128"/>
      <c r="G163" s="74"/>
      <c r="H163" s="74"/>
      <c r="I163" s="74"/>
    </row>
    <row r="164" spans="3:9">
      <c r="C164" s="128"/>
      <c r="D164" s="128"/>
      <c r="G164" s="74"/>
      <c r="H164" s="74"/>
      <c r="I164" s="74"/>
    </row>
    <row r="165" spans="3:9">
      <c r="C165" s="128"/>
      <c r="D165" s="128"/>
      <c r="G165" s="74"/>
      <c r="H165" s="74"/>
      <c r="I165" s="74"/>
    </row>
    <row r="166" spans="3:9">
      <c r="C166" s="128"/>
      <c r="D166" s="128"/>
      <c r="G166" s="74"/>
      <c r="H166" s="74"/>
      <c r="I166" s="74"/>
    </row>
    <row r="167" spans="3:9">
      <c r="C167" s="128"/>
      <c r="D167" s="128"/>
      <c r="G167" s="74"/>
      <c r="H167" s="74"/>
      <c r="I167" s="74"/>
    </row>
    <row r="168" spans="3:9">
      <c r="C168" s="128"/>
      <c r="D168" s="128"/>
      <c r="G168" s="74"/>
      <c r="H168" s="74"/>
      <c r="I168" s="74"/>
    </row>
    <row r="169" spans="3:9">
      <c r="C169" s="128"/>
      <c r="D169" s="128"/>
      <c r="G169" s="74"/>
      <c r="H169" s="74"/>
      <c r="I169" s="74"/>
    </row>
    <row r="170" spans="3:9">
      <c r="C170" s="128"/>
      <c r="D170" s="128"/>
      <c r="G170" s="74"/>
      <c r="H170" s="74"/>
      <c r="I170" s="74"/>
    </row>
    <row r="171" spans="3:9">
      <c r="C171" s="128"/>
      <c r="D171" s="128"/>
      <c r="G171" s="74"/>
      <c r="H171" s="74"/>
      <c r="I171" s="74"/>
    </row>
    <row r="172" spans="3:9">
      <c r="C172" s="128"/>
      <c r="D172" s="128"/>
      <c r="G172" s="74"/>
      <c r="H172" s="74"/>
      <c r="I172" s="74"/>
    </row>
    <row r="173" spans="3:9">
      <c r="C173" s="128"/>
      <c r="D173" s="128"/>
      <c r="G173" s="74"/>
      <c r="H173" s="74"/>
      <c r="I173" s="74"/>
    </row>
    <row r="174" spans="3:9">
      <c r="C174" s="128"/>
      <c r="D174" s="128"/>
      <c r="G174" s="74"/>
      <c r="H174" s="74"/>
      <c r="I174" s="74"/>
    </row>
    <row r="175" spans="3:9">
      <c r="C175" s="128"/>
      <c r="D175" s="128"/>
      <c r="G175" s="74"/>
      <c r="H175" s="74"/>
      <c r="I175" s="74"/>
    </row>
    <row r="176" spans="3:9">
      <c r="C176" s="128"/>
      <c r="D176" s="128"/>
      <c r="G176" s="74"/>
      <c r="H176" s="74"/>
      <c r="I176" s="74"/>
    </row>
    <row r="177" spans="3:9">
      <c r="C177" s="128"/>
      <c r="D177" s="128"/>
      <c r="G177" s="74"/>
      <c r="H177" s="74"/>
      <c r="I177" s="74"/>
    </row>
    <row r="178" spans="3:9">
      <c r="C178" s="128"/>
      <c r="D178" s="128"/>
      <c r="G178" s="74"/>
      <c r="H178" s="74"/>
      <c r="I178" s="74"/>
    </row>
    <row r="179" spans="3:9">
      <c r="C179" s="128"/>
      <c r="D179" s="128"/>
      <c r="G179" s="74"/>
      <c r="H179" s="74"/>
      <c r="I179" s="74"/>
    </row>
    <row r="180" spans="3:9">
      <c r="C180" s="128"/>
      <c r="D180" s="128"/>
      <c r="G180" s="74"/>
      <c r="H180" s="74"/>
      <c r="I180" s="74"/>
    </row>
    <row r="181" spans="3:9">
      <c r="C181" s="128"/>
      <c r="D181" s="128"/>
      <c r="G181" s="74"/>
      <c r="H181" s="74"/>
      <c r="I181" s="74"/>
    </row>
    <row r="182" spans="3:9">
      <c r="C182" s="128"/>
      <c r="D182" s="128"/>
      <c r="G182" s="74"/>
      <c r="H182" s="74"/>
      <c r="I182" s="74"/>
    </row>
    <row r="183" spans="3:9">
      <c r="C183" s="128"/>
      <c r="D183" s="128"/>
      <c r="G183" s="74"/>
      <c r="H183" s="74"/>
      <c r="I183" s="74"/>
    </row>
    <row r="184" spans="3:9">
      <c r="C184" s="128"/>
      <c r="D184" s="128"/>
      <c r="G184" s="74"/>
      <c r="H184" s="74"/>
      <c r="I184" s="74"/>
    </row>
    <row r="185" spans="3:9">
      <c r="C185" s="128"/>
      <c r="D185" s="128"/>
      <c r="G185" s="74"/>
      <c r="H185" s="74"/>
      <c r="I185" s="74"/>
    </row>
    <row r="186" spans="3:9">
      <c r="C186" s="128"/>
      <c r="D186" s="128"/>
      <c r="G186" s="74"/>
      <c r="H186" s="74"/>
      <c r="I186" s="74"/>
    </row>
    <row r="187" spans="3:9">
      <c r="C187" s="128"/>
      <c r="D187" s="128"/>
      <c r="G187" s="74"/>
      <c r="H187" s="74"/>
      <c r="I187" s="74"/>
    </row>
    <row r="188" spans="3:9">
      <c r="C188" s="128"/>
      <c r="D188" s="128"/>
      <c r="G188" s="74"/>
      <c r="H188" s="74"/>
      <c r="I188" s="74"/>
    </row>
    <row r="189" spans="3:9">
      <c r="C189" s="128"/>
      <c r="D189" s="128"/>
      <c r="G189" s="74"/>
      <c r="H189" s="74"/>
      <c r="I189" s="74"/>
    </row>
    <row r="190" spans="3:9">
      <c r="C190" s="128"/>
      <c r="D190" s="128"/>
      <c r="G190" s="74"/>
      <c r="H190" s="74"/>
      <c r="I190" s="74"/>
    </row>
    <row r="191" spans="3:9">
      <c r="C191" s="128"/>
      <c r="D191" s="128"/>
      <c r="G191" s="74"/>
      <c r="H191" s="74"/>
      <c r="I191" s="74"/>
    </row>
    <row r="192" spans="3:9">
      <c r="C192" s="128"/>
      <c r="D192" s="128"/>
      <c r="G192" s="74"/>
      <c r="H192" s="74"/>
      <c r="I192" s="74"/>
    </row>
    <row r="193" spans="3:9">
      <c r="C193" s="128"/>
      <c r="D193" s="128"/>
      <c r="G193" s="74"/>
      <c r="H193" s="74"/>
      <c r="I193" s="74"/>
    </row>
    <row r="194" spans="3:9">
      <c r="C194" s="128"/>
      <c r="D194" s="128"/>
      <c r="G194" s="74"/>
      <c r="H194" s="74"/>
      <c r="I194" s="74"/>
    </row>
    <row r="195" spans="3:9">
      <c r="C195" s="128"/>
      <c r="D195" s="128"/>
      <c r="G195" s="74"/>
      <c r="H195" s="74"/>
      <c r="I195" s="74"/>
    </row>
    <row r="196" spans="3:9">
      <c r="C196" s="128"/>
      <c r="D196" s="128"/>
    </row>
    <row r="197" spans="3:9">
      <c r="C197" s="128"/>
      <c r="D197" s="128"/>
    </row>
    <row r="198" spans="3:9">
      <c r="C198" s="128"/>
      <c r="D198" s="128"/>
    </row>
    <row r="199" spans="3:9">
      <c r="C199" s="128"/>
      <c r="D199" s="128"/>
    </row>
    <row r="200" spans="3:9">
      <c r="C200" s="128"/>
      <c r="D200" s="128"/>
    </row>
    <row r="201" spans="3:9">
      <c r="C201" s="128"/>
      <c r="D201" s="128"/>
    </row>
    <row r="202" spans="3:9">
      <c r="C202" s="128"/>
      <c r="D202" s="128"/>
    </row>
    <row r="203" spans="3:9">
      <c r="C203" s="128"/>
      <c r="D203" s="128"/>
    </row>
  </sheetData>
  <sheetProtection algorithmName="SHA-512" hashValue="sBNwNtY5mykxltQH7ycQvDf/VPSCurGBPMXstoiByNGIojGTTpKJnIVNqO5b7K7Yi/htpF3Gi1Yi/Aq0/bB+Dg==" saltValue="ECtja0nr32E1CbvX7Di32w==" spinCount="100000" sheet="1" objects="1" scenarios="1"/>
  <mergeCells count="1">
    <mergeCell ref="A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workbookViewId="0">
      <pane ySplit="2" topLeftCell="A3" activePane="bottomLeft" state="frozen"/>
      <selection pane="bottomLeft" activeCell="K23" sqref="K23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4,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'4a'!R499/M3</f>
        <v>#DIV/0!</v>
      </c>
    </row>
    <row r="4" spans="1:14">
      <c r="A4" s="16" t="s">
        <v>72</v>
      </c>
      <c r="B4" s="264" t="str">
        <f>VLOOKUP(H5,'Kosten NEN2075 (her)controles'!A5:E50,3)</f>
        <v>Master Sneek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'4a'!R500/M4</f>
        <v>#DIV/0!</v>
      </c>
    </row>
    <row r="5" spans="1:14">
      <c r="A5" s="17" t="s">
        <v>73</v>
      </c>
      <c r="B5" s="265" t="str">
        <f>VLOOKUP(H5,'Kosten NEN2075 (her)controles'!A5:E50,4)</f>
        <v>Jancko Douwamastraat 31</v>
      </c>
      <c r="C5" s="265"/>
      <c r="D5" s="265"/>
      <c r="E5" s="265"/>
      <c r="F5" s="279" t="s">
        <v>75</v>
      </c>
      <c r="G5" s="279"/>
      <c r="H5" s="13">
        <f>'Kosten NEN2075 (her)controles'!A8</f>
        <v>4</v>
      </c>
      <c r="K5" s="34" t="s">
        <v>48</v>
      </c>
      <c r="L5" s="46">
        <v>200</v>
      </c>
      <c r="M5" s="213"/>
      <c r="N5" s="86" t="e">
        <f>'4a'!R501/M5</f>
        <v>#DIV/0!</v>
      </c>
    </row>
    <row r="6" spans="1:14">
      <c r="A6" s="18" t="s">
        <v>74</v>
      </c>
      <c r="B6" s="266" t="str">
        <f>VLOOKUP(H5,'Kosten NEN2075 (her)controles'!A5:E50,5)</f>
        <v>Sneek</v>
      </c>
      <c r="C6" s="266"/>
      <c r="D6" s="266"/>
      <c r="E6" s="266"/>
      <c r="F6" s="280" t="s">
        <v>76</v>
      </c>
      <c r="G6" s="280"/>
      <c r="H6" s="14" t="str">
        <f>CONCATENATE(H5,"a")</f>
        <v>4a</v>
      </c>
      <c r="K6" s="34" t="s">
        <v>49</v>
      </c>
      <c r="L6" s="46">
        <v>200</v>
      </c>
      <c r="M6" s="213"/>
      <c r="N6" s="86" t="e">
        <f>'4a'!R502/M6</f>
        <v>#DIV/0!</v>
      </c>
    </row>
    <row r="7" spans="1:14">
      <c r="K7" s="34" t="s">
        <v>45</v>
      </c>
      <c r="L7" s="46">
        <v>200</v>
      </c>
      <c r="M7" s="213"/>
      <c r="N7" s="86" t="e">
        <f>'4a'!R503/M7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260</v>
      </c>
      <c r="K8" s="34" t="s">
        <v>50</v>
      </c>
      <c r="L8" s="46">
        <v>12</v>
      </c>
      <c r="M8" s="213"/>
      <c r="N8" s="86" t="e">
        <f>'4a'!R504/M8</f>
        <v>#DIV/0!</v>
      </c>
    </row>
    <row r="9" spans="1:14">
      <c r="A9" s="3" t="s">
        <v>20</v>
      </c>
      <c r="B9" s="4"/>
      <c r="C9" s="4"/>
      <c r="D9" s="4"/>
      <c r="E9" s="191">
        <v>0.08</v>
      </c>
      <c r="K9" s="34" t="s">
        <v>137</v>
      </c>
      <c r="L9" s="46">
        <v>200</v>
      </c>
      <c r="M9" s="213"/>
      <c r="N9" s="86" t="e">
        <f>'4a'!R505/M9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'4a'!R506/M10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192" t="e">
        <f>SUM(N3:N16)*Offertetarief</f>
        <v>#DIV/0!</v>
      </c>
      <c r="K11" s="34" t="s">
        <v>52</v>
      </c>
      <c r="L11" s="46">
        <v>200</v>
      </c>
      <c r="M11" s="213"/>
      <c r="N11" s="86" t="e">
        <f>'4a'!R507/M11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'4a'!R508/M12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'4a'!P512</f>
        <v>893.74999999999989</v>
      </c>
      <c r="G13" s="204"/>
      <c r="H13" s="193">
        <f>(F13*G13)*4</f>
        <v>0</v>
      </c>
      <c r="K13" s="34" t="s">
        <v>46</v>
      </c>
      <c r="L13" s="46">
        <v>4</v>
      </c>
      <c r="M13" s="213"/>
      <c r="N13" s="86" t="e">
        <f>'4a'!R509/M13</f>
        <v>#DIV/0!</v>
      </c>
    </row>
    <row r="14" spans="1:14" ht="15.75">
      <c r="F14" s="21" t="s">
        <v>79</v>
      </c>
      <c r="G14" s="75"/>
      <c r="H14" s="193" t="e">
        <f>SUM(H11:H13)</f>
        <v>#DIV/0!</v>
      </c>
      <c r="K14" s="34" t="s">
        <v>470</v>
      </c>
      <c r="L14" s="46">
        <v>200</v>
      </c>
      <c r="M14" s="213"/>
      <c r="N14" s="86" t="e">
        <f>'4a'!R510/M14</f>
        <v>#DIV/0!</v>
      </c>
    </row>
    <row r="15" spans="1:14">
      <c r="K15" s="34" t="s">
        <v>716</v>
      </c>
      <c r="L15" s="46">
        <v>260</v>
      </c>
      <c r="M15" s="213"/>
      <c r="N15" s="86" t="e">
        <f>'4a'!R511/M15</f>
        <v>#DIV/0!</v>
      </c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'4a'!R512</f>
        <v>178035</v>
      </c>
      <c r="E17" s="276" t="s">
        <v>119</v>
      </c>
      <c r="F17" s="276"/>
      <c r="G17" s="44">
        <f>D17/E8</f>
        <v>684.75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'4a'!I512</f>
        <v>832.59999999999991</v>
      </c>
      <c r="F22" s="205"/>
      <c r="G22" s="194">
        <f t="shared" ref="G22:G34" si="0">E22*F22</f>
        <v>0</v>
      </c>
      <c r="H22" s="37">
        <f>(0.2*0.8)</f>
        <v>0.16000000000000003</v>
      </c>
      <c r="I22" s="194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832.59999999999991</v>
      </c>
      <c r="F23" s="206"/>
      <c r="G23" s="197">
        <f t="shared" si="0"/>
        <v>0</v>
      </c>
      <c r="H23" s="37">
        <f>(0.4*0.8)</f>
        <v>0.32000000000000006</v>
      </c>
      <c r="I23" s="197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832.59999999999991</v>
      </c>
      <c r="F24" s="206"/>
      <c r="G24" s="197">
        <f t="shared" si="0"/>
        <v>0</v>
      </c>
      <c r="H24" s="37">
        <f>(0.4*0.8)</f>
        <v>0.32000000000000006</v>
      </c>
      <c r="I24" s="197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832.59999999999991</v>
      </c>
      <c r="F25" s="206"/>
      <c r="G25" s="197">
        <f t="shared" si="0"/>
        <v>0</v>
      </c>
      <c r="H25" s="37">
        <f>(1*0.2)</f>
        <v>0.2</v>
      </c>
      <c r="I25" s="197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'4a'!H512-E27</f>
        <v>23.5</v>
      </c>
      <c r="F26" s="206"/>
      <c r="G26" s="197">
        <f t="shared" si="0"/>
        <v>0</v>
      </c>
      <c r="H26" s="37">
        <v>1</v>
      </c>
      <c r="I26" s="197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98">
        <f t="shared" si="0"/>
        <v>0</v>
      </c>
      <c r="H27" s="37"/>
      <c r="I27" s="198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'4a'!U495</f>
        <v>184.74999999999991</v>
      </c>
      <c r="F29" s="205"/>
      <c r="G29" s="194">
        <f t="shared" si="0"/>
        <v>0</v>
      </c>
      <c r="H29" s="37">
        <v>2</v>
      </c>
      <c r="I29" s="194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'4a'!T495</f>
        <v>184.74999999999991</v>
      </c>
      <c r="F30" s="206"/>
      <c r="G30" s="197">
        <f t="shared" si="0"/>
        <v>0</v>
      </c>
      <c r="H30" s="37">
        <v>2</v>
      </c>
      <c r="I30" s="197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'4a'!V495</f>
        <v>156.40000000000006</v>
      </c>
      <c r="F31" s="206"/>
      <c r="G31" s="197">
        <f t="shared" si="0"/>
        <v>0</v>
      </c>
      <c r="H31" s="37">
        <v>2</v>
      </c>
      <c r="I31" s="197">
        <f t="shared" si="1"/>
        <v>0</v>
      </c>
    </row>
    <row r="32" spans="1:9" hidden="1">
      <c r="A32" s="250" t="s">
        <v>114</v>
      </c>
      <c r="B32" s="251"/>
      <c r="C32" s="251"/>
      <c r="D32" s="252"/>
      <c r="E32" s="25">
        <f>'4a'!W495</f>
        <v>0</v>
      </c>
      <c r="F32" s="206"/>
      <c r="G32" s="197">
        <f t="shared" si="0"/>
        <v>0</v>
      </c>
      <c r="H32" s="37">
        <v>2</v>
      </c>
      <c r="I32" s="197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'4a'!X495</f>
        <v>0</v>
      </c>
      <c r="F33" s="196"/>
      <c r="G33" s="197">
        <f t="shared" si="0"/>
        <v>0</v>
      </c>
      <c r="H33" s="35"/>
      <c r="I33" s="197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'4a'!Y495</f>
        <v>0</v>
      </c>
      <c r="F34" s="196"/>
      <c r="G34" s="197">
        <f t="shared" si="0"/>
        <v>0</v>
      </c>
      <c r="H34" s="35"/>
      <c r="I34" s="197">
        <f t="shared" si="1"/>
        <v>0</v>
      </c>
    </row>
    <row r="35" spans="1:9" hidden="1">
      <c r="A35" s="250"/>
      <c r="B35" s="251"/>
      <c r="C35" s="251"/>
      <c r="D35" s="252"/>
      <c r="E35" s="25"/>
      <c r="F35" s="196"/>
      <c r="G35" s="197"/>
      <c r="H35" s="35"/>
      <c r="I35" s="197"/>
    </row>
    <row r="36" spans="1:9" hidden="1">
      <c r="A36" s="250"/>
      <c r="B36" s="251"/>
      <c r="C36" s="251"/>
      <c r="D36" s="252"/>
      <c r="E36" s="25"/>
      <c r="F36" s="196"/>
      <c r="G36" s="197"/>
      <c r="H36" s="35"/>
      <c r="I36" s="197"/>
    </row>
    <row r="37" spans="1:9" hidden="1">
      <c r="A37" s="273"/>
      <c r="B37" s="274"/>
      <c r="C37" s="274"/>
      <c r="D37" s="275"/>
      <c r="E37" s="26"/>
      <c r="F37" s="208"/>
      <c r="G37" s="199"/>
      <c r="H37" s="37"/>
      <c r="I37" s="199"/>
    </row>
    <row r="38" spans="1:9" ht="15.75">
      <c r="H38" s="27" t="s">
        <v>79</v>
      </c>
      <c r="I38" s="200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'4a'!P505</f>
        <v>37.65</v>
      </c>
      <c r="F41" s="209"/>
      <c r="G41" s="201">
        <f>E41*F41</f>
        <v>0</v>
      </c>
      <c r="H41" s="33">
        <v>1</v>
      </c>
      <c r="I41" s="197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02"/>
      <c r="G42" s="197"/>
      <c r="H42" s="35"/>
      <c r="I42" s="197"/>
    </row>
    <row r="43" spans="1:9" hidden="1">
      <c r="A43" s="269"/>
      <c r="B43" s="270"/>
      <c r="C43" s="270"/>
      <c r="D43" s="9"/>
      <c r="E43" s="9"/>
      <c r="F43" s="202"/>
      <c r="G43" s="197"/>
      <c r="H43" s="35"/>
      <c r="I43" s="197"/>
    </row>
    <row r="44" spans="1:9" hidden="1">
      <c r="A44" s="269"/>
      <c r="B44" s="270"/>
      <c r="C44" s="270"/>
      <c r="D44" s="9"/>
      <c r="E44" s="9"/>
      <c r="F44" s="202"/>
      <c r="G44" s="197"/>
      <c r="H44" s="35"/>
      <c r="I44" s="197"/>
    </row>
    <row r="45" spans="1:9" hidden="1">
      <c r="A45" s="269"/>
      <c r="B45" s="270"/>
      <c r="C45" s="270"/>
      <c r="D45" s="9"/>
      <c r="E45" s="9"/>
      <c r="F45" s="202"/>
      <c r="G45" s="197"/>
      <c r="H45" s="35"/>
      <c r="I45" s="197"/>
    </row>
    <row r="46" spans="1:9" hidden="1">
      <c r="A46" s="269"/>
      <c r="B46" s="270"/>
      <c r="C46" s="270"/>
      <c r="D46" s="9"/>
      <c r="E46" s="9"/>
      <c r="F46" s="202"/>
      <c r="G46" s="197"/>
      <c r="H46" s="35"/>
      <c r="I46" s="197"/>
    </row>
    <row r="47" spans="1:9" hidden="1">
      <c r="A47" s="269"/>
      <c r="B47" s="270"/>
      <c r="C47" s="270"/>
      <c r="D47" s="9"/>
      <c r="E47" s="9"/>
      <c r="F47" s="202"/>
      <c r="G47" s="197"/>
      <c r="H47" s="35"/>
      <c r="I47" s="197"/>
    </row>
    <row r="48" spans="1:9" hidden="1">
      <c r="A48" s="269"/>
      <c r="B48" s="270"/>
      <c r="C48" s="270"/>
      <c r="D48" s="9"/>
      <c r="E48" s="9"/>
      <c r="F48" s="202"/>
      <c r="G48" s="197"/>
      <c r="H48" s="35"/>
      <c r="I48" s="197"/>
    </row>
    <row r="49" spans="1:9" hidden="1">
      <c r="A49" s="269"/>
      <c r="B49" s="270"/>
      <c r="C49" s="270"/>
      <c r="D49" s="9"/>
      <c r="E49" s="9"/>
      <c r="F49" s="202"/>
      <c r="G49" s="197"/>
      <c r="H49" s="35"/>
      <c r="I49" s="197"/>
    </row>
    <row r="50" spans="1:9" hidden="1">
      <c r="A50" s="269"/>
      <c r="B50" s="270"/>
      <c r="C50" s="270"/>
      <c r="D50" s="9"/>
      <c r="E50" s="9"/>
      <c r="F50" s="202"/>
      <c r="G50" s="197"/>
      <c r="H50" s="35"/>
      <c r="I50" s="197"/>
    </row>
    <row r="51" spans="1:9" hidden="1">
      <c r="A51" s="267"/>
      <c r="B51" s="268"/>
      <c r="C51" s="268"/>
      <c r="D51" s="10"/>
      <c r="E51" s="10"/>
      <c r="F51" s="211"/>
      <c r="G51" s="199"/>
      <c r="H51" s="37"/>
      <c r="I51" s="199"/>
    </row>
    <row r="52" spans="1:9" ht="15.75">
      <c r="H52" s="27" t="s">
        <v>79</v>
      </c>
      <c r="I52" s="200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203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203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jHZefZfGn4MwCMw32ZdUj6JvTTz8Nqar9Jwy/yDtak6HpKeYLSHMxkrkMKunog37JZ0R3GUYD+LVCaB2sAJebw==" saltValue="y7f8GArVZYAa3IjiACDE5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Z532"/>
  <sheetViews>
    <sheetView workbookViewId="0">
      <pane ySplit="3" topLeftCell="A4" activePane="bottomLeft" state="frozen"/>
      <selection pane="bottomLeft" activeCell="M30" sqref="M30"/>
    </sheetView>
  </sheetViews>
  <sheetFormatPr defaultRowHeight="15"/>
  <cols>
    <col min="1" max="1" width="5.42578125" bestFit="1" customWidth="1"/>
    <col min="2" max="3" width="5.42578125" customWidth="1"/>
    <col min="4" max="4" width="5.71093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'4'!H5</f>
        <v>4</v>
      </c>
      <c r="D1" s="281" t="s">
        <v>72</v>
      </c>
      <c r="E1" s="282"/>
      <c r="F1" s="283" t="str">
        <f>VLOOKUP(A1,'Kosten NEN2075 (her)controles'!A5:J50,3)</f>
        <v>Master Sneek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Jancko Douwamastraat 31 te Sneek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421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6"/>
      <c r="C5" s="214"/>
      <c r="D5" s="79" t="s">
        <v>283</v>
      </c>
      <c r="E5" s="7" t="s">
        <v>284</v>
      </c>
      <c r="F5" s="7"/>
      <c r="G5" s="79" t="s">
        <v>45</v>
      </c>
      <c r="H5" s="81">
        <v>11.25</v>
      </c>
      <c r="I5" s="81"/>
      <c r="J5" s="81"/>
      <c r="K5" s="81"/>
      <c r="L5" s="81"/>
      <c r="P5" s="81">
        <f t="shared" ref="P5:P39" si="0">SUM(H5:O5)</f>
        <v>11.25</v>
      </c>
      <c r="Q5" s="81">
        <f>IF(F5="X",0,IF(G5="X",0,VLOOKUP(G5,'4'!$K$3:$L$16,2,FALSE)))</f>
        <v>200</v>
      </c>
      <c r="R5" s="81">
        <f t="shared" ref="R5:R39" si="1">P5*Q5</f>
        <v>2250</v>
      </c>
      <c r="T5" s="81">
        <v>9.4499999999999993</v>
      </c>
      <c r="U5" s="81">
        <v>9.4499999999999993</v>
      </c>
      <c r="V5" s="81">
        <v>18</v>
      </c>
    </row>
    <row r="6" spans="1:26">
      <c r="A6" s="6" t="s">
        <v>328</v>
      </c>
      <c r="B6" s="6"/>
      <c r="C6" s="215"/>
      <c r="D6" s="79" t="s">
        <v>334</v>
      </c>
      <c r="E6" s="7" t="s">
        <v>349</v>
      </c>
      <c r="F6" s="7"/>
      <c r="G6" s="79" t="s">
        <v>45</v>
      </c>
      <c r="H6" s="81"/>
      <c r="I6" s="81">
        <v>31.15</v>
      </c>
      <c r="J6" s="81"/>
      <c r="K6" s="81"/>
      <c r="L6" s="81"/>
      <c r="P6" s="81">
        <f t="shared" si="0"/>
        <v>31.15</v>
      </c>
      <c r="Q6" s="81">
        <f>IF(F6="X",0,IF(G6="X",0,VLOOKUP(G6,'4'!$K$3:$L$16,2,FALSE)))</f>
        <v>200</v>
      </c>
      <c r="R6" s="81">
        <f t="shared" si="1"/>
        <v>6230</v>
      </c>
      <c r="T6" s="81"/>
      <c r="U6" s="81"/>
      <c r="V6" s="81">
        <v>3.5</v>
      </c>
    </row>
    <row r="7" spans="1:26">
      <c r="A7" s="6" t="s">
        <v>328</v>
      </c>
      <c r="B7" s="6" t="s">
        <v>713</v>
      </c>
      <c r="C7" s="215"/>
      <c r="D7" s="79" t="s">
        <v>317</v>
      </c>
      <c r="E7" s="7" t="s">
        <v>556</v>
      </c>
      <c r="F7" s="7"/>
      <c r="G7" s="79" t="s">
        <v>716</v>
      </c>
      <c r="H7" s="81"/>
      <c r="I7" s="81">
        <v>67.2</v>
      </c>
      <c r="J7" s="81"/>
      <c r="K7" s="81"/>
      <c r="L7" s="81"/>
      <c r="P7" s="81">
        <f t="shared" si="0"/>
        <v>67.2</v>
      </c>
      <c r="Q7" s="81">
        <f>IF(F7="X",0,IF(G7="X",0,VLOOKUP(G7,'4'!$K$3:$L$16,2,FALSE)))</f>
        <v>260</v>
      </c>
      <c r="R7" s="81">
        <f t="shared" si="1"/>
        <v>17472</v>
      </c>
      <c r="T7" s="81">
        <v>21.3</v>
      </c>
      <c r="U7" s="81">
        <v>21.3</v>
      </c>
      <c r="V7" s="81">
        <v>5.4</v>
      </c>
    </row>
    <row r="8" spans="1:26">
      <c r="A8" s="6" t="s">
        <v>328</v>
      </c>
      <c r="B8" s="6"/>
      <c r="C8" s="215"/>
      <c r="D8" s="79" t="s">
        <v>297</v>
      </c>
      <c r="E8" s="7" t="s">
        <v>298</v>
      </c>
      <c r="F8" s="7"/>
      <c r="G8" s="79" t="s">
        <v>50</v>
      </c>
      <c r="H8" s="81"/>
      <c r="I8" s="81">
        <v>6</v>
      </c>
      <c r="J8" s="81"/>
      <c r="K8" s="81"/>
      <c r="L8" s="81"/>
      <c r="P8" s="81">
        <f t="shared" si="0"/>
        <v>6</v>
      </c>
      <c r="Q8" s="81">
        <f>IF(F8="X",0,IF(G8="X",0,VLOOKUP(G8,'4'!$K$3:$L$16,2,FALSE)))</f>
        <v>12</v>
      </c>
      <c r="R8" s="81">
        <f t="shared" si="1"/>
        <v>72</v>
      </c>
      <c r="T8" s="81"/>
      <c r="U8" s="81"/>
      <c r="V8" s="81"/>
    </row>
    <row r="9" spans="1:26">
      <c r="A9" s="6" t="s">
        <v>328</v>
      </c>
      <c r="B9" s="6"/>
      <c r="C9" s="214"/>
      <c r="D9" s="79" t="s">
        <v>288</v>
      </c>
      <c r="E9" s="7" t="s">
        <v>289</v>
      </c>
      <c r="F9" s="7"/>
      <c r="G9" s="79" t="s">
        <v>137</v>
      </c>
      <c r="H9" s="81"/>
      <c r="I9" s="81"/>
      <c r="J9" s="81"/>
      <c r="K9" s="81"/>
      <c r="L9" s="81"/>
      <c r="N9">
        <v>10.15</v>
      </c>
      <c r="P9" s="81">
        <f t="shared" si="0"/>
        <v>10.15</v>
      </c>
      <c r="Q9" s="81">
        <f>IF(F9="X",0,IF(G9="X",0,VLOOKUP(G9,'4'!$K$3:$L$16,2,FALSE)))</f>
        <v>200</v>
      </c>
      <c r="R9" s="81">
        <f t="shared" si="1"/>
        <v>2030</v>
      </c>
      <c r="T9" s="81"/>
      <c r="U9" s="81"/>
      <c r="V9" s="81"/>
    </row>
    <row r="10" spans="1:26">
      <c r="A10" s="6" t="s">
        <v>328</v>
      </c>
      <c r="B10" s="6"/>
      <c r="C10" s="214"/>
      <c r="D10" s="79" t="s">
        <v>453</v>
      </c>
      <c r="E10" s="7" t="s">
        <v>349</v>
      </c>
      <c r="F10" s="7"/>
      <c r="G10" s="79" t="s">
        <v>45</v>
      </c>
      <c r="H10" s="81"/>
      <c r="I10" s="81">
        <v>35.4</v>
      </c>
      <c r="J10" s="81"/>
      <c r="K10" s="81"/>
      <c r="L10" s="81"/>
      <c r="P10" s="81">
        <f t="shared" si="0"/>
        <v>35.4</v>
      </c>
      <c r="Q10" s="81">
        <f>IF(F10="X",0,IF(G10="X",0,VLOOKUP(G10,'4'!$K$3:$L$16,2,FALSE)))</f>
        <v>200</v>
      </c>
      <c r="R10" s="81">
        <f t="shared" si="1"/>
        <v>7080</v>
      </c>
      <c r="T10" s="81"/>
      <c r="U10" s="81"/>
      <c r="V10" s="81">
        <v>9.6</v>
      </c>
    </row>
    <row r="11" spans="1:26">
      <c r="A11" s="6" t="s">
        <v>328</v>
      </c>
      <c r="B11" s="6"/>
      <c r="C11" s="214"/>
      <c r="D11" s="79" t="s">
        <v>301</v>
      </c>
      <c r="E11" s="7" t="s">
        <v>312</v>
      </c>
      <c r="F11" s="7"/>
      <c r="G11" s="79" t="s">
        <v>51</v>
      </c>
      <c r="H11" s="81"/>
      <c r="I11" s="81">
        <v>84.65</v>
      </c>
      <c r="J11" s="81"/>
      <c r="K11" s="81"/>
      <c r="L11" s="81"/>
      <c r="P11" s="81">
        <f t="shared" si="0"/>
        <v>84.65</v>
      </c>
      <c r="Q11" s="81">
        <f>IF(F11="X",0,IF(G11="X",0,VLOOKUP(G11,'4'!$K$3:$L$16,2,FALSE)))</f>
        <v>200</v>
      </c>
      <c r="R11" s="81">
        <f t="shared" si="1"/>
        <v>16930</v>
      </c>
      <c r="T11" s="81">
        <v>16.8</v>
      </c>
      <c r="U11" s="81">
        <v>16.8</v>
      </c>
      <c r="V11" s="81">
        <v>5</v>
      </c>
    </row>
    <row r="12" spans="1:26">
      <c r="A12" s="6" t="s">
        <v>328</v>
      </c>
      <c r="B12" s="6"/>
      <c r="C12" s="214"/>
      <c r="D12" s="79" t="s">
        <v>299</v>
      </c>
      <c r="E12" s="7" t="s">
        <v>454</v>
      </c>
      <c r="F12" s="7"/>
      <c r="G12" s="79" t="s">
        <v>51</v>
      </c>
      <c r="H12" s="81"/>
      <c r="I12" s="81">
        <v>9.35</v>
      </c>
      <c r="J12" s="81"/>
      <c r="K12" s="81"/>
      <c r="L12" s="81"/>
      <c r="P12" s="81">
        <f t="shared" si="0"/>
        <v>9.35</v>
      </c>
      <c r="Q12" s="81">
        <f>IF(F12="X",0,IF(G12="X",0,VLOOKUP(G12,'4'!$K$3:$L$16,2,FALSE)))</f>
        <v>200</v>
      </c>
      <c r="R12" s="81">
        <f t="shared" si="1"/>
        <v>1870</v>
      </c>
      <c r="T12" s="81"/>
      <c r="U12" s="81"/>
      <c r="V12" s="81"/>
    </row>
    <row r="13" spans="1:26">
      <c r="A13" s="6" t="s">
        <v>328</v>
      </c>
      <c r="B13" s="6"/>
      <c r="C13" s="6"/>
      <c r="D13" s="79" t="s">
        <v>303</v>
      </c>
      <c r="E13" s="7" t="s">
        <v>291</v>
      </c>
      <c r="F13" s="7"/>
      <c r="G13" s="79" t="s">
        <v>48</v>
      </c>
      <c r="H13" s="81"/>
      <c r="I13" s="81">
        <v>160</v>
      </c>
      <c r="J13" s="81"/>
      <c r="K13" s="81"/>
      <c r="L13" s="81"/>
      <c r="P13" s="81">
        <f t="shared" si="0"/>
        <v>160</v>
      </c>
      <c r="Q13" s="81">
        <f>IF(F13="X",0,IF(G13="X",0,VLOOKUP(G13,'4'!$K$3:$L$16,2,FALSE)))</f>
        <v>200</v>
      </c>
      <c r="R13" s="81">
        <f t="shared" si="1"/>
        <v>32000</v>
      </c>
      <c r="T13" s="81">
        <v>28.8</v>
      </c>
      <c r="U13" s="81">
        <v>28.8</v>
      </c>
      <c r="V13" s="81"/>
    </row>
    <row r="14" spans="1:26">
      <c r="A14" s="6" t="s">
        <v>328</v>
      </c>
      <c r="B14" s="6"/>
      <c r="C14" s="6"/>
      <c r="D14" s="79" t="s">
        <v>455</v>
      </c>
      <c r="E14" s="7" t="s">
        <v>349</v>
      </c>
      <c r="F14" s="7"/>
      <c r="G14" s="79" t="s">
        <v>45</v>
      </c>
      <c r="H14" s="81"/>
      <c r="I14" s="81">
        <v>52</v>
      </c>
      <c r="J14" s="81"/>
      <c r="K14" s="81"/>
      <c r="L14" s="81"/>
      <c r="P14" s="81">
        <f t="shared" si="0"/>
        <v>52</v>
      </c>
      <c r="Q14" s="81">
        <f>IF(F14="X",0,IF(G14="X",0,VLOOKUP(G14,'4'!$K$3:$L$16,2,FALSE)))</f>
        <v>200</v>
      </c>
      <c r="R14" s="81">
        <f t="shared" si="1"/>
        <v>10400</v>
      </c>
      <c r="T14" s="81"/>
      <c r="U14" s="81"/>
      <c r="V14" s="81"/>
    </row>
    <row r="15" spans="1:26">
      <c r="A15" s="6" t="s">
        <v>328</v>
      </c>
      <c r="B15" s="6"/>
      <c r="C15" s="6"/>
      <c r="D15" s="79" t="s">
        <v>456</v>
      </c>
      <c r="E15" s="7" t="s">
        <v>284</v>
      </c>
      <c r="F15" s="7"/>
      <c r="G15" s="79" t="s">
        <v>45</v>
      </c>
      <c r="H15" s="81">
        <v>12.25</v>
      </c>
      <c r="I15" s="81"/>
      <c r="J15" s="81"/>
      <c r="K15" s="81"/>
      <c r="L15" s="81"/>
      <c r="P15" s="81">
        <f t="shared" si="0"/>
        <v>12.25</v>
      </c>
      <c r="Q15" s="81">
        <f>IF(F15="X",0,IF(G15="X",0,VLOOKUP(G15,'4'!$K$3:$L$16,2,FALSE)))</f>
        <v>200</v>
      </c>
      <c r="R15" s="81">
        <f t="shared" si="1"/>
        <v>2450</v>
      </c>
      <c r="T15" s="81">
        <v>12.9</v>
      </c>
      <c r="U15" s="81">
        <v>12.9</v>
      </c>
      <c r="V15" s="81"/>
    </row>
    <row r="16" spans="1:26">
      <c r="A16" s="6" t="s">
        <v>328</v>
      </c>
      <c r="B16" s="6"/>
      <c r="C16" s="6"/>
      <c r="D16" s="79" t="s">
        <v>310</v>
      </c>
      <c r="E16" s="7" t="s">
        <v>289</v>
      </c>
      <c r="F16" s="7"/>
      <c r="G16" s="79" t="s">
        <v>137</v>
      </c>
      <c r="H16" s="81"/>
      <c r="I16" s="81"/>
      <c r="J16" s="81"/>
      <c r="K16" s="81"/>
      <c r="L16" s="81"/>
      <c r="N16" s="81">
        <v>7.5</v>
      </c>
      <c r="P16" s="81">
        <f t="shared" si="0"/>
        <v>7.5</v>
      </c>
      <c r="Q16" s="81">
        <f>IF(F16="X",0,IF(G16="X",0,VLOOKUP(G16,'4'!$K$3:$L$16,2,FALSE)))</f>
        <v>200</v>
      </c>
      <c r="R16" s="81">
        <f t="shared" si="1"/>
        <v>1500</v>
      </c>
      <c r="T16" s="81"/>
      <c r="U16" s="81"/>
      <c r="V16" s="81"/>
    </row>
    <row r="17" spans="1:22">
      <c r="A17" s="6" t="s">
        <v>328</v>
      </c>
      <c r="B17" s="6"/>
      <c r="C17" s="6"/>
      <c r="D17" s="79" t="s">
        <v>294</v>
      </c>
      <c r="E17" s="7" t="s">
        <v>293</v>
      </c>
      <c r="F17" s="7"/>
      <c r="G17" s="79" t="s">
        <v>44</v>
      </c>
      <c r="H17" s="81"/>
      <c r="I17" s="81">
        <v>50.1</v>
      </c>
      <c r="J17" s="81"/>
      <c r="K17" s="81"/>
      <c r="L17" s="81"/>
      <c r="P17" s="81">
        <f t="shared" si="0"/>
        <v>50.1</v>
      </c>
      <c r="Q17" s="81">
        <f>IF(F17="X",0,IF(G17="X",0,VLOOKUP(G17,'4'!$K$3:$L$16,2,FALSE)))</f>
        <v>200</v>
      </c>
      <c r="R17" s="81">
        <f t="shared" si="1"/>
        <v>10020</v>
      </c>
      <c r="T17" s="81">
        <v>11.1</v>
      </c>
      <c r="U17" s="81">
        <v>11.1</v>
      </c>
      <c r="V17" s="81">
        <v>15</v>
      </c>
    </row>
    <row r="18" spans="1:22">
      <c r="A18" s="6" t="s">
        <v>328</v>
      </c>
      <c r="B18" s="6"/>
      <c r="C18" s="6"/>
      <c r="D18" s="79" t="s">
        <v>309</v>
      </c>
      <c r="E18" s="7" t="s">
        <v>298</v>
      </c>
      <c r="F18" s="7"/>
      <c r="G18" s="79" t="s">
        <v>50</v>
      </c>
      <c r="H18" s="81"/>
      <c r="I18" s="81">
        <v>2.75</v>
      </c>
      <c r="J18" s="81"/>
      <c r="K18" s="81"/>
      <c r="L18" s="81"/>
      <c r="P18" s="81">
        <f t="shared" si="0"/>
        <v>2.75</v>
      </c>
      <c r="Q18" s="81">
        <f>IF(F18="X",0,IF(G18="X",0,VLOOKUP(G18,'4'!$K$3:$L$16,2,FALSE)))</f>
        <v>12</v>
      </c>
      <c r="R18" s="81">
        <f t="shared" si="1"/>
        <v>33</v>
      </c>
      <c r="T18" s="81">
        <v>1</v>
      </c>
      <c r="U18" s="81">
        <v>1</v>
      </c>
      <c r="V18" s="81"/>
    </row>
    <row r="19" spans="1:22">
      <c r="A19" s="6" t="s">
        <v>328</v>
      </c>
      <c r="B19" s="6"/>
      <c r="C19" s="6"/>
      <c r="D19" s="79" t="s">
        <v>292</v>
      </c>
      <c r="E19" s="7" t="s">
        <v>293</v>
      </c>
      <c r="F19" s="7"/>
      <c r="G19" s="79" t="s">
        <v>44</v>
      </c>
      <c r="H19" s="81"/>
      <c r="I19" s="81">
        <v>50.1</v>
      </c>
      <c r="J19" s="81"/>
      <c r="K19" s="81"/>
      <c r="L19" s="81"/>
      <c r="P19" s="81">
        <f t="shared" si="0"/>
        <v>50.1</v>
      </c>
      <c r="Q19" s="81">
        <f>IF(F19="X",0,IF(G19="X",0,VLOOKUP(G19,'4'!$K$3:$L$16,2,FALSE)))</f>
        <v>200</v>
      </c>
      <c r="R19" s="81">
        <f t="shared" si="1"/>
        <v>10020</v>
      </c>
      <c r="T19" s="81">
        <v>11.1</v>
      </c>
      <c r="U19" s="81">
        <v>11.1</v>
      </c>
      <c r="V19" s="81">
        <v>15</v>
      </c>
    </row>
    <row r="20" spans="1:22">
      <c r="A20" s="6" t="s">
        <v>328</v>
      </c>
      <c r="B20" s="6"/>
      <c r="C20" s="6"/>
      <c r="D20" s="79" t="s">
        <v>314</v>
      </c>
      <c r="E20" s="7" t="s">
        <v>298</v>
      </c>
      <c r="F20" s="7"/>
      <c r="G20" s="79" t="s">
        <v>50</v>
      </c>
      <c r="H20" s="81"/>
      <c r="I20" s="81">
        <v>2.75</v>
      </c>
      <c r="J20" s="81"/>
      <c r="K20" s="81"/>
      <c r="L20" s="81"/>
      <c r="P20" s="81">
        <f t="shared" si="0"/>
        <v>2.75</v>
      </c>
      <c r="Q20" s="81">
        <f>IF(F20="X",0,IF(G20="X",0,VLOOKUP(G20,'4'!$K$3:$L$16,2,FALSE)))</f>
        <v>12</v>
      </c>
      <c r="R20" s="81">
        <f t="shared" si="1"/>
        <v>33</v>
      </c>
      <c r="T20" s="81">
        <v>1</v>
      </c>
      <c r="U20" s="81">
        <v>1</v>
      </c>
      <c r="V20" s="81"/>
    </row>
    <row r="21" spans="1:22">
      <c r="A21" s="6" t="s">
        <v>328</v>
      </c>
      <c r="B21" s="6"/>
      <c r="C21" s="6"/>
      <c r="D21" s="79" t="s">
        <v>308</v>
      </c>
      <c r="E21" s="7" t="s">
        <v>289</v>
      </c>
      <c r="F21" s="7"/>
      <c r="G21" s="79" t="s">
        <v>137</v>
      </c>
      <c r="H21" s="81"/>
      <c r="I21" s="81"/>
      <c r="J21" s="81"/>
      <c r="K21" s="81"/>
      <c r="L21" s="81"/>
      <c r="N21" s="81">
        <v>7.5</v>
      </c>
      <c r="P21" s="81">
        <f t="shared" si="0"/>
        <v>7.5</v>
      </c>
      <c r="Q21" s="81">
        <f>IF(F21="X",0,IF(G21="X",0,VLOOKUP(G21,'4'!$K$3:$L$16,2,FALSE)))</f>
        <v>200</v>
      </c>
      <c r="R21" s="81">
        <f t="shared" si="1"/>
        <v>1500</v>
      </c>
      <c r="T21" s="81"/>
      <c r="U21" s="81"/>
      <c r="V21" s="81"/>
    </row>
    <row r="22" spans="1:22">
      <c r="A22" s="6" t="s">
        <v>328</v>
      </c>
      <c r="B22" s="6"/>
      <c r="C22" s="6"/>
      <c r="D22" s="79" t="s">
        <v>457</v>
      </c>
      <c r="E22" s="7" t="s">
        <v>458</v>
      </c>
      <c r="F22" s="7"/>
      <c r="G22" s="79" t="s">
        <v>44</v>
      </c>
      <c r="H22" s="81"/>
      <c r="I22" s="81">
        <v>50.1</v>
      </c>
      <c r="J22" s="81"/>
      <c r="K22" s="81"/>
      <c r="L22" s="81"/>
      <c r="P22" s="81">
        <f t="shared" si="0"/>
        <v>50.1</v>
      </c>
      <c r="Q22" s="81">
        <f>IF(F22="X",0,IF(G22="X",0,VLOOKUP(G22,'4'!$K$3:$L$16,2,FALSE)))</f>
        <v>200</v>
      </c>
      <c r="R22" s="81">
        <f t="shared" si="1"/>
        <v>10020</v>
      </c>
      <c r="T22" s="81">
        <v>11.1</v>
      </c>
      <c r="U22" s="81">
        <v>11.1</v>
      </c>
      <c r="V22" s="81">
        <v>15</v>
      </c>
    </row>
    <row r="23" spans="1:22">
      <c r="A23" s="6" t="s">
        <v>328</v>
      </c>
      <c r="B23" s="6"/>
      <c r="C23" s="6"/>
      <c r="D23" s="79" t="s">
        <v>304</v>
      </c>
      <c r="E23" s="7" t="s">
        <v>298</v>
      </c>
      <c r="F23" s="7"/>
      <c r="G23" s="79" t="s">
        <v>50</v>
      </c>
      <c r="H23" s="81"/>
      <c r="I23" s="81">
        <v>2.75</v>
      </c>
      <c r="J23" s="81"/>
      <c r="K23" s="81"/>
      <c r="L23" s="81"/>
      <c r="P23" s="81">
        <f t="shared" si="0"/>
        <v>2.75</v>
      </c>
      <c r="Q23" s="81">
        <f>IF(F23="X",0,IF(G23="X",0,VLOOKUP(G23,'4'!$K$3:$L$16,2,FALSE)))</f>
        <v>12</v>
      </c>
      <c r="R23" s="81">
        <f t="shared" si="1"/>
        <v>33</v>
      </c>
      <c r="T23" s="81">
        <v>1</v>
      </c>
      <c r="U23" s="81">
        <v>1</v>
      </c>
      <c r="V23" s="81"/>
    </row>
    <row r="24" spans="1:22">
      <c r="A24" s="6" t="s">
        <v>328</v>
      </c>
      <c r="B24" s="6"/>
      <c r="C24" s="6"/>
      <c r="D24" s="79" t="s">
        <v>459</v>
      </c>
      <c r="E24" s="7" t="s">
        <v>293</v>
      </c>
      <c r="F24" s="7"/>
      <c r="G24" s="79" t="s">
        <v>44</v>
      </c>
      <c r="H24" s="81"/>
      <c r="I24" s="81">
        <v>50.1</v>
      </c>
      <c r="J24" s="81"/>
      <c r="K24" s="81"/>
      <c r="L24" s="81"/>
      <c r="P24" s="81">
        <f t="shared" si="0"/>
        <v>50.1</v>
      </c>
      <c r="Q24" s="81">
        <f>IF(F24="X",0,IF(G24="X",0,VLOOKUP(G24,'4'!$K$3:$L$16,2,FALSE)))</f>
        <v>200</v>
      </c>
      <c r="R24" s="81">
        <f t="shared" si="1"/>
        <v>10020</v>
      </c>
      <c r="T24" s="81">
        <v>11.1</v>
      </c>
      <c r="U24" s="81">
        <v>11.1</v>
      </c>
      <c r="V24" s="81">
        <v>15</v>
      </c>
    </row>
    <row r="25" spans="1:22">
      <c r="A25" s="6" t="s">
        <v>328</v>
      </c>
      <c r="B25" s="6"/>
      <c r="C25" s="6"/>
      <c r="D25" s="79" t="s">
        <v>318</v>
      </c>
      <c r="E25" s="7" t="s">
        <v>298</v>
      </c>
      <c r="F25" s="7"/>
      <c r="G25" s="79" t="s">
        <v>50</v>
      </c>
      <c r="H25" s="81"/>
      <c r="I25" s="81">
        <v>2.75</v>
      </c>
      <c r="J25" s="81"/>
      <c r="K25" s="81"/>
      <c r="L25" s="81"/>
      <c r="P25" s="81">
        <f t="shared" si="0"/>
        <v>2.75</v>
      </c>
      <c r="Q25" s="81">
        <f>IF(F25="X",0,IF(G25="X",0,VLOOKUP(G25,'4'!$K$3:$L$16,2,FALSE)))</f>
        <v>12</v>
      </c>
      <c r="R25" s="81">
        <f t="shared" si="1"/>
        <v>33</v>
      </c>
      <c r="T25" s="81">
        <v>1</v>
      </c>
      <c r="U25" s="81">
        <v>1</v>
      </c>
      <c r="V25" s="81"/>
    </row>
    <row r="26" spans="1:22">
      <c r="A26" s="6" t="s">
        <v>328</v>
      </c>
      <c r="B26" s="6"/>
      <c r="C26" s="6"/>
      <c r="D26" s="79" t="s">
        <v>315</v>
      </c>
      <c r="E26" s="7" t="s">
        <v>289</v>
      </c>
      <c r="F26" s="7"/>
      <c r="G26" s="79" t="s">
        <v>137</v>
      </c>
      <c r="H26" s="81"/>
      <c r="I26" s="81"/>
      <c r="J26" s="81"/>
      <c r="K26" s="81"/>
      <c r="L26" s="81"/>
      <c r="N26" s="81">
        <v>7.5</v>
      </c>
      <c r="P26" s="81">
        <f t="shared" si="0"/>
        <v>7.5</v>
      </c>
      <c r="Q26" s="81">
        <f>IF(F26="X",0,IF(G26="X",0,VLOOKUP(G26,'4'!$K$3:$L$16,2,FALSE)))</f>
        <v>200</v>
      </c>
      <c r="R26" s="81">
        <f t="shared" si="1"/>
        <v>1500</v>
      </c>
      <c r="T26" s="81"/>
      <c r="U26" s="81"/>
      <c r="V26" s="81"/>
    </row>
    <row r="27" spans="1:22">
      <c r="A27" s="6" t="s">
        <v>328</v>
      </c>
      <c r="B27" s="6"/>
      <c r="C27" s="6"/>
      <c r="D27" s="79" t="s">
        <v>460</v>
      </c>
      <c r="E27" s="7" t="s">
        <v>293</v>
      </c>
      <c r="F27" s="7"/>
      <c r="G27" s="79" t="s">
        <v>44</v>
      </c>
      <c r="H27" s="81"/>
      <c r="I27" s="81">
        <v>52.5</v>
      </c>
      <c r="J27" s="81"/>
      <c r="K27" s="81"/>
      <c r="L27" s="81"/>
      <c r="P27" s="81">
        <f t="shared" si="0"/>
        <v>52.5</v>
      </c>
      <c r="Q27" s="81">
        <f>IF(F27="X",0,IF(G27="X",0,VLOOKUP(G27,'4'!$K$3:$L$16,2,FALSE)))</f>
        <v>200</v>
      </c>
      <c r="R27" s="81">
        <f t="shared" si="1"/>
        <v>10500</v>
      </c>
      <c r="T27" s="81">
        <v>11.1</v>
      </c>
      <c r="U27" s="81">
        <v>11.1</v>
      </c>
      <c r="V27" s="81">
        <v>15</v>
      </c>
    </row>
    <row r="28" spans="1:22">
      <c r="A28" s="6" t="s">
        <v>328</v>
      </c>
      <c r="B28" s="6"/>
      <c r="C28" s="6"/>
      <c r="D28" s="79" t="s">
        <v>461</v>
      </c>
      <c r="E28" s="7" t="s">
        <v>298</v>
      </c>
      <c r="F28" s="7"/>
      <c r="G28" s="79" t="s">
        <v>50</v>
      </c>
      <c r="H28" s="81"/>
      <c r="I28" s="81">
        <v>2.75</v>
      </c>
      <c r="J28" s="81"/>
      <c r="K28" s="81"/>
      <c r="L28" s="81"/>
      <c r="P28" s="81">
        <f t="shared" si="0"/>
        <v>2.75</v>
      </c>
      <c r="Q28" s="81">
        <f>IF(F28="X",0,IF(G28="X",0,VLOOKUP(G28,'4'!$K$3:$L$16,2,FALSE)))</f>
        <v>12</v>
      </c>
      <c r="R28" s="81">
        <f t="shared" si="1"/>
        <v>33</v>
      </c>
      <c r="T28" s="81">
        <v>1</v>
      </c>
      <c r="U28" s="81">
        <v>1</v>
      </c>
      <c r="V28" s="81"/>
    </row>
    <row r="29" spans="1:22">
      <c r="A29" s="6" t="s">
        <v>328</v>
      </c>
      <c r="B29" s="6"/>
      <c r="C29" s="6"/>
      <c r="D29" s="79" t="s">
        <v>462</v>
      </c>
      <c r="E29" s="7" t="s">
        <v>293</v>
      </c>
      <c r="F29" s="7"/>
      <c r="G29" s="79" t="s">
        <v>44</v>
      </c>
      <c r="H29" s="81"/>
      <c r="I29" s="81">
        <v>52.5</v>
      </c>
      <c r="J29" s="81"/>
      <c r="K29" s="81"/>
      <c r="L29" s="81"/>
      <c r="P29" s="81">
        <f t="shared" si="0"/>
        <v>52.5</v>
      </c>
      <c r="Q29" s="81">
        <f>IF(F29="X",0,IF(G29="X",0,VLOOKUP(G29,'4'!$K$3:$L$16,2,FALSE)))</f>
        <v>200</v>
      </c>
      <c r="R29" s="81">
        <f t="shared" si="1"/>
        <v>10500</v>
      </c>
      <c r="T29" s="81">
        <v>11.1</v>
      </c>
      <c r="U29" s="81">
        <v>11.1</v>
      </c>
      <c r="V29" s="81">
        <v>15</v>
      </c>
    </row>
    <row r="30" spans="1:22">
      <c r="A30" s="6" t="s">
        <v>328</v>
      </c>
      <c r="B30" s="6"/>
      <c r="C30" s="6"/>
      <c r="D30" s="79" t="s">
        <v>463</v>
      </c>
      <c r="E30" s="7" t="s">
        <v>298</v>
      </c>
      <c r="F30" s="7"/>
      <c r="G30" s="79" t="s">
        <v>50</v>
      </c>
      <c r="H30" s="81"/>
      <c r="I30" s="81">
        <v>2.75</v>
      </c>
      <c r="J30" s="81"/>
      <c r="K30" s="81"/>
      <c r="L30" s="81"/>
      <c r="P30" s="81">
        <f t="shared" si="0"/>
        <v>2.75</v>
      </c>
      <c r="Q30" s="81">
        <f>IF(F30="X",0,IF(G30="X",0,VLOOKUP(G30,'4'!$K$3:$L$16,2,FALSE)))</f>
        <v>12</v>
      </c>
      <c r="R30" s="81">
        <f t="shared" si="1"/>
        <v>33</v>
      </c>
      <c r="T30" s="81">
        <v>1</v>
      </c>
      <c r="U30" s="81">
        <v>1</v>
      </c>
      <c r="V30" s="81"/>
    </row>
    <row r="31" spans="1:22">
      <c r="A31" s="6" t="s">
        <v>328</v>
      </c>
      <c r="B31" s="6"/>
      <c r="C31" s="6"/>
      <c r="D31" s="79" t="s">
        <v>464</v>
      </c>
      <c r="E31" s="7" t="s">
        <v>418</v>
      </c>
      <c r="F31" s="7"/>
      <c r="G31" s="79" t="s">
        <v>47</v>
      </c>
      <c r="H31" s="81"/>
      <c r="I31" s="81">
        <v>8</v>
      </c>
      <c r="J31" s="81"/>
      <c r="K31" s="81"/>
      <c r="L31" s="81"/>
      <c r="P31" s="81">
        <f t="shared" si="0"/>
        <v>8</v>
      </c>
      <c r="Q31" s="81">
        <f>IF(F31="X",0,IF(G31="X",0,VLOOKUP(G31,'4'!$K$3:$L$16,2,FALSE)))</f>
        <v>200</v>
      </c>
      <c r="R31" s="81">
        <f t="shared" si="1"/>
        <v>1600</v>
      </c>
      <c r="T31" s="81"/>
      <c r="U31" s="81"/>
      <c r="V31" s="81">
        <v>8.4</v>
      </c>
    </row>
    <row r="32" spans="1:22">
      <c r="A32" s="6" t="s">
        <v>328</v>
      </c>
      <c r="B32" s="6"/>
      <c r="C32" s="6"/>
      <c r="D32" s="79" t="s">
        <v>324</v>
      </c>
      <c r="E32" s="7" t="s">
        <v>465</v>
      </c>
      <c r="F32" s="7"/>
      <c r="G32" s="79" t="s">
        <v>47</v>
      </c>
      <c r="H32" s="81"/>
      <c r="I32" s="81">
        <v>16.5</v>
      </c>
      <c r="J32" s="81"/>
      <c r="K32" s="81"/>
      <c r="L32" s="81"/>
      <c r="P32" s="81">
        <f t="shared" si="0"/>
        <v>16.5</v>
      </c>
      <c r="Q32" s="81">
        <f>IF(F32="X",0,IF(G32="X",0,VLOOKUP(G32,'4'!$K$3:$L$16,2,FALSE)))</f>
        <v>200</v>
      </c>
      <c r="R32" s="81">
        <f t="shared" si="1"/>
        <v>3300</v>
      </c>
      <c r="T32" s="81">
        <v>2.7</v>
      </c>
      <c r="U32" s="81">
        <v>2.7</v>
      </c>
      <c r="V32" s="81">
        <v>3.3</v>
      </c>
    </row>
    <row r="33" spans="1:22">
      <c r="A33" s="6" t="s">
        <v>328</v>
      </c>
      <c r="B33" s="6"/>
      <c r="C33" s="6"/>
      <c r="D33" s="79" t="s">
        <v>320</v>
      </c>
      <c r="E33" s="7" t="s">
        <v>298</v>
      </c>
      <c r="F33" s="7"/>
      <c r="G33" s="79" t="s">
        <v>50</v>
      </c>
      <c r="H33" s="81"/>
      <c r="I33" s="81">
        <v>2.75</v>
      </c>
      <c r="J33" s="81"/>
      <c r="K33" s="81"/>
      <c r="L33" s="81"/>
      <c r="P33" s="81">
        <f t="shared" si="0"/>
        <v>2.75</v>
      </c>
      <c r="Q33" s="81">
        <f>IF(F33="X",0,IF(G33="X",0,VLOOKUP(G33,'4'!$K$3:$L$16,2,FALSE)))</f>
        <v>12</v>
      </c>
      <c r="R33" s="81">
        <f t="shared" si="1"/>
        <v>33</v>
      </c>
      <c r="T33" s="81">
        <v>1</v>
      </c>
      <c r="U33" s="81">
        <v>1</v>
      </c>
      <c r="V33" s="81"/>
    </row>
    <row r="34" spans="1:22">
      <c r="A34" s="6" t="s">
        <v>328</v>
      </c>
      <c r="B34" s="6"/>
      <c r="C34" s="6"/>
      <c r="D34" s="79" t="s">
        <v>321</v>
      </c>
      <c r="E34" s="7" t="s">
        <v>466</v>
      </c>
      <c r="F34" s="7"/>
      <c r="G34" s="79" t="s">
        <v>47</v>
      </c>
      <c r="H34" s="81"/>
      <c r="I34" s="81">
        <v>8.1999999999999993</v>
      </c>
      <c r="J34" s="81"/>
      <c r="K34" s="81"/>
      <c r="L34" s="81"/>
      <c r="P34" s="81">
        <f t="shared" si="0"/>
        <v>8.1999999999999993</v>
      </c>
      <c r="Q34" s="81">
        <f>IF(F34="X",0,IF(G34="X",0,VLOOKUP(G34,'4'!$K$3:$L$16,2,FALSE)))</f>
        <v>200</v>
      </c>
      <c r="R34" s="81">
        <f t="shared" si="1"/>
        <v>1639.9999999999998</v>
      </c>
      <c r="T34" s="81">
        <v>3.7</v>
      </c>
      <c r="U34" s="81">
        <v>3.7</v>
      </c>
      <c r="V34" s="81">
        <v>3.3</v>
      </c>
    </row>
    <row r="35" spans="1:22">
      <c r="A35" s="6" t="s">
        <v>328</v>
      </c>
      <c r="B35" s="6"/>
      <c r="C35" s="6"/>
      <c r="D35" s="79" t="s">
        <v>286</v>
      </c>
      <c r="E35" s="7" t="s">
        <v>467</v>
      </c>
      <c r="F35" s="7"/>
      <c r="G35" s="79" t="s">
        <v>47</v>
      </c>
      <c r="H35" s="81"/>
      <c r="I35" s="81">
        <v>7.4</v>
      </c>
      <c r="J35" s="81"/>
      <c r="K35" s="81"/>
      <c r="L35" s="81"/>
      <c r="P35" s="81">
        <f t="shared" si="0"/>
        <v>7.4</v>
      </c>
      <c r="Q35" s="81">
        <f>IF(F35="X",0,IF(G35="X",0,VLOOKUP(G35,'4'!$K$3:$L$16,2,FALSE)))</f>
        <v>200</v>
      </c>
      <c r="R35" s="81">
        <f t="shared" si="1"/>
        <v>1480</v>
      </c>
      <c r="T35" s="81">
        <v>3.7</v>
      </c>
      <c r="U35" s="81">
        <v>3.7</v>
      </c>
      <c r="V35" s="81">
        <v>3.3</v>
      </c>
    </row>
    <row r="36" spans="1:22">
      <c r="A36" s="6" t="s">
        <v>328</v>
      </c>
      <c r="B36" s="6"/>
      <c r="C36" s="6"/>
      <c r="D36" s="79" t="s">
        <v>326</v>
      </c>
      <c r="E36" s="7" t="s">
        <v>468</v>
      </c>
      <c r="F36" s="7"/>
      <c r="G36" s="79" t="s">
        <v>47</v>
      </c>
      <c r="H36" s="81"/>
      <c r="I36" s="81">
        <v>14.5</v>
      </c>
      <c r="J36" s="81"/>
      <c r="K36" s="81"/>
      <c r="L36" s="81"/>
      <c r="P36" s="81">
        <f t="shared" si="0"/>
        <v>14.5</v>
      </c>
      <c r="Q36" s="81">
        <f>IF(F36="X",0,IF(G36="X",0,VLOOKUP(G36,'4'!$K$3:$L$16,2,FALSE)))</f>
        <v>200</v>
      </c>
      <c r="R36" s="81">
        <f t="shared" si="1"/>
        <v>2900</v>
      </c>
      <c r="T36" s="81">
        <v>9.1</v>
      </c>
      <c r="U36" s="81">
        <v>9.1</v>
      </c>
      <c r="V36" s="81">
        <v>3.3</v>
      </c>
    </row>
    <row r="37" spans="1:22">
      <c r="A37" s="6" t="s">
        <v>328</v>
      </c>
      <c r="B37" s="6"/>
      <c r="C37" s="6"/>
      <c r="D37" s="79" t="s">
        <v>290</v>
      </c>
      <c r="E37" s="7" t="s">
        <v>469</v>
      </c>
      <c r="F37" s="7"/>
      <c r="G37" s="79" t="s">
        <v>47</v>
      </c>
      <c r="H37" s="81"/>
      <c r="I37" s="81">
        <v>7.6</v>
      </c>
      <c r="J37" s="81"/>
      <c r="K37" s="81"/>
      <c r="L37" s="81"/>
      <c r="P37" s="81">
        <f t="shared" si="0"/>
        <v>7.6</v>
      </c>
      <c r="Q37" s="81">
        <f>IF(F37="X",0,IF(G37="X",0,VLOOKUP(G37,'4'!$K$3:$L$16,2,FALSE)))</f>
        <v>200</v>
      </c>
      <c r="R37" s="81">
        <f t="shared" si="1"/>
        <v>1520</v>
      </c>
      <c r="T37" s="81">
        <v>2.7</v>
      </c>
      <c r="U37" s="81">
        <v>2.7</v>
      </c>
      <c r="V37" s="81">
        <v>3.3</v>
      </c>
    </row>
    <row r="38" spans="1:22">
      <c r="A38" s="6" t="s">
        <v>328</v>
      </c>
      <c r="B38" s="6"/>
      <c r="C38" s="6"/>
      <c r="D38" s="79" t="s">
        <v>295</v>
      </c>
      <c r="E38" s="7" t="s">
        <v>319</v>
      </c>
      <c r="F38" s="7"/>
      <c r="G38" s="79" t="s">
        <v>329</v>
      </c>
      <c r="H38" s="81"/>
      <c r="I38" s="81"/>
      <c r="J38" s="81"/>
      <c r="K38" s="81"/>
      <c r="L38" s="81"/>
      <c r="P38" s="81">
        <f t="shared" si="0"/>
        <v>0</v>
      </c>
      <c r="Q38" s="81">
        <f>IF(F38="X",0,IF(G38="X",0,VLOOKUP(G38,'4'!$K$3:$L$16,2,FALSE)))</f>
        <v>0</v>
      </c>
      <c r="R38" s="81">
        <f t="shared" si="1"/>
        <v>0</v>
      </c>
      <c r="T38" s="81"/>
      <c r="U38" s="81"/>
      <c r="V38" s="81"/>
    </row>
    <row r="39" spans="1:22">
      <c r="A39" s="6" t="s">
        <v>328</v>
      </c>
      <c r="B39" s="6"/>
      <c r="C39" s="6"/>
      <c r="D39" s="79" t="s">
        <v>322</v>
      </c>
      <c r="E39" s="7" t="s">
        <v>287</v>
      </c>
      <c r="F39" s="7"/>
      <c r="G39" s="79" t="s">
        <v>137</v>
      </c>
      <c r="H39" s="81"/>
      <c r="I39" s="81"/>
      <c r="J39" s="81"/>
      <c r="K39" s="81"/>
      <c r="L39" s="81"/>
      <c r="N39" s="81">
        <v>5</v>
      </c>
      <c r="P39" s="81">
        <f t="shared" si="0"/>
        <v>5</v>
      </c>
      <c r="Q39" s="81">
        <f>IF(F39="X",0,IF(G39="X",0,VLOOKUP(G39,'4'!$K$3:$L$16,2,FALSE)))</f>
        <v>200</v>
      </c>
      <c r="R39" s="81">
        <f t="shared" si="1"/>
        <v>1000</v>
      </c>
      <c r="T39" s="81"/>
      <c r="U39" s="81"/>
      <c r="V39" s="81"/>
    </row>
    <row r="40" spans="1:22" hidden="1">
      <c r="A40" s="6"/>
      <c r="B40" s="6"/>
      <c r="C40" s="6"/>
      <c r="D40" s="79"/>
      <c r="E40" s="7"/>
      <c r="F40" s="7"/>
      <c r="G40" s="79"/>
      <c r="H40" s="81"/>
      <c r="I40" s="81"/>
      <c r="J40" s="81"/>
      <c r="K40" s="81"/>
      <c r="L40" s="81"/>
      <c r="P40" s="81"/>
      <c r="Q40" s="81"/>
      <c r="R40" s="81"/>
    </row>
    <row r="41" spans="1:22" hidden="1">
      <c r="A41" s="6"/>
      <c r="B41" s="6"/>
      <c r="C41" s="6"/>
      <c r="D41" s="79"/>
      <c r="E41" s="7"/>
      <c r="F41" s="7"/>
      <c r="G41" s="79"/>
      <c r="H41" s="81"/>
      <c r="I41" s="81"/>
      <c r="J41" s="81"/>
      <c r="K41" s="81"/>
      <c r="L41" s="81"/>
      <c r="P41" s="81"/>
      <c r="Q41" s="81"/>
      <c r="R41" s="81"/>
    </row>
    <row r="42" spans="1:22" hidden="1">
      <c r="A42" s="6"/>
      <c r="B42" s="6"/>
      <c r="C42" s="6"/>
      <c r="D42" s="79"/>
      <c r="E42" s="7"/>
      <c r="F42" s="7"/>
      <c r="G42" s="79"/>
      <c r="H42" s="81"/>
      <c r="I42" s="81"/>
      <c r="J42" s="81"/>
      <c r="K42" s="81"/>
      <c r="L42" s="81"/>
      <c r="P42" s="81"/>
      <c r="Q42" s="81"/>
      <c r="R42" s="81"/>
    </row>
    <row r="43" spans="1:22" hidden="1">
      <c r="A43" s="6"/>
      <c r="B43" s="6"/>
      <c r="C43" s="6"/>
      <c r="D43" s="79"/>
      <c r="E43" s="7"/>
      <c r="F43" s="7"/>
      <c r="G43" s="79"/>
      <c r="H43" s="81"/>
      <c r="I43" s="81"/>
      <c r="J43" s="81"/>
      <c r="K43" s="81"/>
      <c r="L43" s="81"/>
      <c r="P43" s="81"/>
      <c r="Q43" s="81"/>
      <c r="R43" s="81"/>
    </row>
    <row r="44" spans="1:22" hidden="1">
      <c r="A44" s="6"/>
      <c r="B44" s="6"/>
      <c r="C44" s="6"/>
      <c r="D44" s="79"/>
      <c r="E44" s="7"/>
      <c r="F44" s="7"/>
      <c r="G44" s="79"/>
      <c r="H44" s="81"/>
      <c r="I44" s="81"/>
      <c r="J44" s="81"/>
      <c r="K44" s="81"/>
      <c r="L44" s="81"/>
      <c r="P44" s="81"/>
      <c r="Q44" s="81"/>
      <c r="R44" s="81"/>
    </row>
    <row r="45" spans="1:22" hidden="1">
      <c r="A45" s="6"/>
      <c r="B45" s="6"/>
      <c r="C45" s="6"/>
      <c r="D45" s="79"/>
      <c r="E45" s="7"/>
      <c r="F45" s="7"/>
      <c r="G45" s="79"/>
      <c r="H45" s="81"/>
      <c r="I45" s="81"/>
      <c r="J45" s="81"/>
      <c r="K45" s="81"/>
      <c r="L45" s="81"/>
      <c r="P45" s="81"/>
      <c r="Q45" s="81"/>
      <c r="R45" s="81"/>
    </row>
    <row r="46" spans="1:22" hidden="1">
      <c r="A46" s="6"/>
      <c r="B46" s="6"/>
      <c r="C46" s="6"/>
      <c r="D46" s="79"/>
      <c r="E46" s="7"/>
      <c r="F46" s="7"/>
      <c r="G46" s="79"/>
      <c r="H46" s="81"/>
      <c r="I46" s="81"/>
      <c r="J46" s="81"/>
      <c r="K46" s="81"/>
      <c r="L46" s="81"/>
      <c r="P46" s="81"/>
      <c r="Q46" s="81"/>
      <c r="R46" s="81"/>
    </row>
    <row r="47" spans="1:22" hidden="1">
      <c r="A47" s="6"/>
      <c r="B47" s="6"/>
      <c r="C47" s="6"/>
      <c r="D47" s="79"/>
      <c r="E47" s="7"/>
      <c r="F47" s="7"/>
      <c r="G47" s="79"/>
      <c r="H47" s="81"/>
      <c r="I47" s="81"/>
      <c r="J47" s="81"/>
      <c r="K47" s="81"/>
      <c r="L47" s="81"/>
      <c r="P47" s="81"/>
      <c r="Q47" s="81"/>
      <c r="R47" s="81"/>
    </row>
    <row r="48" spans="1:22" hidden="1">
      <c r="A48" s="6"/>
      <c r="B48" s="6"/>
      <c r="C48" s="6"/>
      <c r="D48" s="79"/>
      <c r="E48" s="7"/>
      <c r="F48" s="7"/>
      <c r="G48" s="79"/>
      <c r="H48" s="81"/>
      <c r="I48" s="81"/>
      <c r="J48" s="81"/>
      <c r="K48" s="81"/>
      <c r="L48" s="81"/>
      <c r="P48" s="81"/>
      <c r="Q48" s="81"/>
      <c r="R48" s="81"/>
    </row>
    <row r="49" spans="1:18" hidden="1">
      <c r="A49" s="6"/>
      <c r="B49" s="6"/>
      <c r="C49" s="6"/>
      <c r="D49" s="79"/>
      <c r="E49" s="7"/>
      <c r="F49" s="7"/>
      <c r="G49" s="79"/>
      <c r="H49" s="81"/>
      <c r="I49" s="81"/>
      <c r="J49" s="81"/>
      <c r="K49" s="81"/>
      <c r="L49" s="81"/>
      <c r="P49" s="81"/>
      <c r="Q49" s="81"/>
      <c r="R49" s="81"/>
    </row>
    <row r="50" spans="1:18" hidden="1">
      <c r="A50" s="6"/>
      <c r="B50" s="6"/>
      <c r="C50" s="6"/>
      <c r="D50" s="79"/>
      <c r="E50" s="7"/>
      <c r="F50" s="7"/>
      <c r="G50" s="79"/>
      <c r="H50" s="81"/>
      <c r="I50" s="81"/>
      <c r="J50" s="81"/>
      <c r="K50" s="81"/>
      <c r="L50" s="81"/>
      <c r="P50" s="81"/>
      <c r="Q50" s="81"/>
      <c r="R50" s="81"/>
    </row>
    <row r="51" spans="1:18" hidden="1">
      <c r="A51" s="6"/>
      <c r="B51" s="6"/>
      <c r="C51" s="6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</row>
    <row r="52" spans="1:18" hidden="1">
      <c r="A52" s="6"/>
      <c r="B52" s="6"/>
      <c r="C52" s="6"/>
      <c r="D52" s="79"/>
      <c r="E52" s="7"/>
      <c r="F52" s="7"/>
      <c r="G52" s="79"/>
      <c r="H52" s="81"/>
      <c r="I52" s="81"/>
      <c r="J52" s="81"/>
      <c r="K52" s="81"/>
      <c r="L52" s="81"/>
      <c r="P52" s="81"/>
      <c r="Q52" s="81"/>
      <c r="R52" s="81"/>
    </row>
    <row r="53" spans="1:18" hidden="1">
      <c r="A53" s="6"/>
      <c r="B53" s="6"/>
      <c r="C53" s="6"/>
      <c r="D53" s="79"/>
      <c r="E53" s="7"/>
      <c r="F53" s="7"/>
      <c r="G53" s="79"/>
      <c r="H53" s="81"/>
      <c r="I53" s="81"/>
      <c r="J53" s="81"/>
      <c r="K53" s="81"/>
      <c r="L53" s="81"/>
      <c r="P53" s="81"/>
      <c r="Q53" s="81"/>
      <c r="R53" s="81"/>
    </row>
    <row r="54" spans="1:18" hidden="1">
      <c r="A54" s="6"/>
      <c r="B54" s="6"/>
      <c r="C54" s="6"/>
      <c r="D54" s="79"/>
      <c r="E54" s="7"/>
      <c r="F54" s="7"/>
      <c r="G54" s="79"/>
      <c r="H54" s="81"/>
      <c r="I54" s="81"/>
      <c r="J54" s="81"/>
      <c r="K54" s="81"/>
      <c r="L54" s="81"/>
      <c r="P54" s="81"/>
      <c r="Q54" s="81"/>
      <c r="R54" s="81"/>
    </row>
    <row r="55" spans="1:18" hidden="1">
      <c r="A55" s="6"/>
      <c r="B55" s="6"/>
      <c r="C55" s="6"/>
      <c r="D55" s="79"/>
      <c r="E55" s="7"/>
      <c r="F55" s="7"/>
      <c r="G55" s="79"/>
      <c r="H55" s="81"/>
      <c r="I55" s="81"/>
      <c r="J55" s="81"/>
      <c r="K55" s="81"/>
      <c r="L55" s="81"/>
      <c r="P55" s="81"/>
      <c r="Q55" s="81"/>
      <c r="R55" s="81"/>
    </row>
    <row r="56" spans="1:18" hidden="1">
      <c r="A56" s="6"/>
      <c r="B56" s="6"/>
      <c r="C56" s="6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18" hidden="1">
      <c r="A57" s="6"/>
      <c r="B57" s="6"/>
      <c r="C57" s="6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18" hidden="1">
      <c r="A58" s="6"/>
      <c r="B58" s="6"/>
      <c r="C58" s="6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18" hidden="1">
      <c r="A59" s="6"/>
      <c r="B59" s="6"/>
      <c r="C59" s="6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18" hidden="1">
      <c r="A60" s="6"/>
      <c r="B60" s="6"/>
      <c r="C60" s="6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18" hidden="1">
      <c r="A61" s="6"/>
      <c r="B61" s="6"/>
      <c r="C61" s="6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18" hidden="1">
      <c r="A62" s="6"/>
      <c r="B62" s="6"/>
      <c r="C62" s="6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18" hidden="1">
      <c r="A63" s="6"/>
      <c r="B63" s="6"/>
      <c r="C63" s="6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18" hidden="1">
      <c r="A64" s="6"/>
      <c r="B64" s="6"/>
      <c r="C64" s="6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idden="1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idden="1">
      <c r="A66" s="6"/>
      <c r="B66" s="6"/>
      <c r="C66" s="6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idden="1">
      <c r="A67" s="6"/>
      <c r="B67" s="6"/>
      <c r="C67" s="6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idden="1">
      <c r="A68" s="6"/>
      <c r="B68" s="6"/>
      <c r="C68" s="6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idden="1">
      <c r="A69" s="6"/>
      <c r="B69" s="6"/>
      <c r="C69" s="6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idden="1">
      <c r="A70" s="6"/>
      <c r="B70" s="6"/>
      <c r="C70" s="6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idden="1">
      <c r="A71" s="6"/>
      <c r="B71" s="6"/>
      <c r="C71" s="6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idden="1">
      <c r="A72" s="6"/>
      <c r="B72" s="6"/>
      <c r="C72" s="6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idden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18" hidden="1">
      <c r="A74" s="6"/>
      <c r="B74" s="6"/>
      <c r="C74" s="6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18" hidden="1">
      <c r="A75" s="6"/>
      <c r="B75" s="6"/>
      <c r="C75" s="6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18" hidden="1">
      <c r="A76" s="6"/>
      <c r="B76" s="6"/>
      <c r="C76" s="6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idden="1">
      <c r="A77" s="6"/>
      <c r="B77" s="6"/>
      <c r="C77" s="6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idden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idden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idden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2">SUM(H4:H494)</f>
        <v>23.5</v>
      </c>
      <c r="I495" s="64">
        <f t="shared" si="2"/>
        <v>832.60000000000014</v>
      </c>
      <c r="J495" s="64">
        <f t="shared" si="2"/>
        <v>0</v>
      </c>
      <c r="K495" s="64">
        <f t="shared" si="2"/>
        <v>0</v>
      </c>
      <c r="L495" s="64">
        <f t="shared" si="2"/>
        <v>0</v>
      </c>
      <c r="M495" s="64">
        <f t="shared" si="2"/>
        <v>0</v>
      </c>
      <c r="N495" s="64">
        <f t="shared" si="2"/>
        <v>37.65</v>
      </c>
      <c r="O495" s="64">
        <f t="shared" si="2"/>
        <v>0</v>
      </c>
      <c r="S495" s="52" t="s">
        <v>126</v>
      </c>
      <c r="T495" s="64">
        <f t="shared" ref="T495:Y495" si="3">SUM(T4:T494)</f>
        <v>184.74999999999991</v>
      </c>
      <c r="U495" s="64">
        <f t="shared" si="3"/>
        <v>184.74999999999991</v>
      </c>
      <c r="V495" s="64">
        <f t="shared" si="3"/>
        <v>156.40000000000006</v>
      </c>
      <c r="W495" s="64">
        <f t="shared" si="3"/>
        <v>0</v>
      </c>
      <c r="X495" s="64">
        <f t="shared" si="3"/>
        <v>0</v>
      </c>
      <c r="Y495" s="64">
        <f t="shared" si="3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IF('4'!K3="", "Vrije categorie",'4'!K3)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305.39999999999998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0</v>
      </c>
      <c r="P499" s="65">
        <f>SUM(H499:O499)</f>
        <v>305.39999999999998</v>
      </c>
      <c r="Q499" s="54"/>
      <c r="R499" s="65" cm="1">
        <f t="array" ref="R499">SUMPRODUCT(--($G$4:$G$494=E499),--($F$4:$F$494=""),$R$4:$R$494)</f>
        <v>61080</v>
      </c>
    </row>
    <row r="500" spans="5:18">
      <c r="E500" s="54" t="str">
        <f>IF('4'!K4="", "Vrije categorie",'4'!K4)</f>
        <v>B</v>
      </c>
      <c r="H500" s="65" cm="1">
        <f t="array" ref="H500">SUMPRODUCT(--($G$4:$G$494=E500),--($F$4:$F$494=""),$H$4:$H$494)</f>
        <v>0</v>
      </c>
      <c r="I500" s="65" cm="1">
        <f t="array" ref="I500">SUMPRODUCT(--($G$4:$G$494=E500),--($F$4:$F$494=""),$I$4:$I$494)</f>
        <v>62.2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4">SUM(H500:O500)</f>
        <v>62.2</v>
      </c>
      <c r="Q500" s="54"/>
      <c r="R500" s="65" cm="1">
        <f t="array" ref="R500">SUMPRODUCT(--($G$4:$G$494=E500),--($F$4:$F$494=""),$R$4:$R$494)</f>
        <v>12440</v>
      </c>
    </row>
    <row r="501" spans="5:18">
      <c r="E501" s="54" t="str">
        <f>IF('4'!K5="", "Vrije categorie",'4'!K5)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160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4"/>
        <v>160</v>
      </c>
      <c r="Q501" s="54"/>
      <c r="R501" s="65" cm="1">
        <f t="array" ref="R501">SUMPRODUCT(--($G$4:$G$494=E501),--($F$4:$F$494=""),$R$4:$R$494)</f>
        <v>32000</v>
      </c>
    </row>
    <row r="502" spans="5:18">
      <c r="E502" s="54" t="str">
        <f>IF('4'!K6="", "Vrije categorie",'4'!K6)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0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4"/>
        <v>0</v>
      </c>
      <c r="Q502" s="54"/>
      <c r="R502" s="65" cm="1">
        <f t="array" ref="R502">SUMPRODUCT(--($G$4:$G$494=E502),--($F$4:$F$494=""),$R$4:$R$494)</f>
        <v>0</v>
      </c>
    </row>
    <row r="503" spans="5:18">
      <c r="E503" s="54" t="str">
        <f>IF('4'!K7="", "Vrije categorie",'4'!K7)</f>
        <v>E</v>
      </c>
      <c r="H503" s="65" cm="1">
        <f t="array" ref="H503">SUMPRODUCT(--($G$4:$G$494=E503),--($F$4:$F$494=""),$H$4:$H$494)</f>
        <v>23.5</v>
      </c>
      <c r="I503" s="65" cm="1">
        <f t="array" ref="I503">SUMPRODUCT(--($G$4:$G$494=E503),--($F$4:$F$494=""),$I$4:$I$494)</f>
        <v>118.55</v>
      </c>
      <c r="J503" s="65" cm="1">
        <f t="array" ref="J503">SUMPRODUCT(--($G$4:$G$494=E503),--($F$4:$F$494=""),$J$4:$J$494)</f>
        <v>0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0</v>
      </c>
      <c r="O503" s="65" cm="1">
        <f t="array" ref="O503">SUMPRODUCT(--($G$4:$G$494=E503),--($F$4:$F$494=""),$O$4:$O$494)</f>
        <v>0</v>
      </c>
      <c r="P503" s="65">
        <f t="shared" si="4"/>
        <v>142.05000000000001</v>
      </c>
      <c r="Q503" s="54"/>
      <c r="R503" s="65" cm="1">
        <f t="array" ref="R503">SUMPRODUCT(--($G$4:$G$494=E503),--($F$4:$F$494=""),$R$4:$R$494)</f>
        <v>28410</v>
      </c>
    </row>
    <row r="504" spans="5:18">
      <c r="E504" s="54" t="str">
        <f>IF('4'!K8="", "Vrije categorie",'4'!K8)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25.25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4"/>
        <v>25.25</v>
      </c>
      <c r="Q504" s="54"/>
      <c r="R504" s="65" cm="1">
        <f t="array" ref="R504">SUMPRODUCT(--($G$4:$G$494=E504),--($F$4:$F$494=""),$R$4:$R$494)</f>
        <v>303</v>
      </c>
    </row>
    <row r="505" spans="5:18">
      <c r="E505" s="54" t="str">
        <f>IF('4'!K9="", "Vrije categorie",'4'!K9)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0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37.65</v>
      </c>
      <c r="O505" s="65" cm="1">
        <f t="array" ref="O505">SUMPRODUCT(--($G$4:$G$494=E505),--($F$4:$F$494=""),$O$4:$O$494)</f>
        <v>0</v>
      </c>
      <c r="P505" s="65">
        <f t="shared" si="4"/>
        <v>37.65</v>
      </c>
      <c r="Q505" s="54"/>
      <c r="R505" s="65" cm="1">
        <f t="array" ref="R505">SUMPRODUCT(--($G$4:$G$494=E505),--($F$4:$F$494=""),$R$4:$R$494)</f>
        <v>7530</v>
      </c>
    </row>
    <row r="506" spans="5:18">
      <c r="E506" s="54" t="str">
        <f>IF('4'!K10="", "Vrije categorie",'4'!K10)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94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4"/>
        <v>94</v>
      </c>
      <c r="Q506" s="54"/>
      <c r="R506" s="65" cm="1">
        <f t="array" ref="R506">SUMPRODUCT(--($G$4:$G$494=E506),--($F$4:$F$494=""),$R$4:$R$494)</f>
        <v>18800</v>
      </c>
    </row>
    <row r="507" spans="5:18">
      <c r="E507" s="54" t="str">
        <f>IF('4'!K11="", "Vrije categorie",'4'!K11)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4"/>
        <v>0</v>
      </c>
      <c r="Q507" s="54"/>
      <c r="R507" s="65" cm="1">
        <f t="array" ref="R507">SUMPRODUCT(--($G$4:$G$494=E507),--($F$4:$F$494=""),$R$4:$R$494)</f>
        <v>0</v>
      </c>
    </row>
    <row r="508" spans="5:18">
      <c r="E508" s="54" t="str">
        <f>IF('4'!K12="", "Vrije categorie",'4'!K12)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4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IF('4'!K13="", "Vrije categorie",'4'!K13)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4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tr">
        <f>IF('4'!K14="", "Vrije categorie",'4'!K14)</f>
        <v>L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4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tr">
        <f>IF('4'!K15="", "Vrije categorie",'4'!K15)</f>
        <v>M</v>
      </c>
      <c r="H511" s="65" cm="1">
        <f t="array" ref="H511">SUMPRODUCT(--($G$4:$G$494=E511),--($F$4:$F$494=""),$H$4:$H$494)</f>
        <v>0</v>
      </c>
      <c r="I511" s="65" cm="1">
        <f t="array" ref="I511">SUMPRODUCT(--($G$4:$G$494=E511),--($F$4:$F$494=""),$I$4:$I$494)</f>
        <v>67.2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0</v>
      </c>
      <c r="O511" s="65" cm="1">
        <f t="array" ref="O511">SUMPRODUCT(--($G$4:$G$494=E511),--($F$4:$F$494=""),$O$4:$O$494)</f>
        <v>0</v>
      </c>
      <c r="P511" s="65">
        <f t="shared" si="4"/>
        <v>67.2</v>
      </c>
      <c r="Q511" s="54"/>
      <c r="R511" s="65" cm="1">
        <f t="array" ref="R511">SUMPRODUCT(--($G$4:$G$494=E511),--($F$4:$F$494=""),$R$4:$R$494)</f>
        <v>17472</v>
      </c>
    </row>
    <row r="512" spans="5:18" ht="15.75" thickBot="1">
      <c r="E512" s="67" t="s">
        <v>128</v>
      </c>
      <c r="F512" s="63"/>
      <c r="G512" s="63"/>
      <c r="H512" s="66">
        <f>SUM(H499:H511)</f>
        <v>23.5</v>
      </c>
      <c r="I512" s="66">
        <f t="shared" ref="I512:O512" si="5">SUM(I499:I511)</f>
        <v>832.59999999999991</v>
      </c>
      <c r="J512" s="66">
        <f t="shared" si="5"/>
        <v>0</v>
      </c>
      <c r="K512" s="66">
        <f t="shared" si="5"/>
        <v>0</v>
      </c>
      <c r="L512" s="66">
        <f t="shared" si="5"/>
        <v>0</v>
      </c>
      <c r="M512" s="66">
        <f t="shared" si="5"/>
        <v>0</v>
      </c>
      <c r="N512" s="66">
        <f t="shared" si="5"/>
        <v>37.65</v>
      </c>
      <c r="O512" s="66">
        <f t="shared" si="5"/>
        <v>0</v>
      </c>
      <c r="P512" s="66">
        <f t="shared" si="4"/>
        <v>893.74999999999989</v>
      </c>
      <c r="Q512" s="66"/>
      <c r="R512" s="66">
        <f>SUM(R499:R511)</f>
        <v>178035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0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0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30" si="6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7">SUM(H519:O519)</f>
        <v>0</v>
      </c>
    </row>
    <row r="520" spans="5:18">
      <c r="E520" s="68" t="str">
        <f t="shared" si="6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7"/>
        <v>0</v>
      </c>
    </row>
    <row r="521" spans="5:18">
      <c r="E521" s="68" t="str">
        <f t="shared" si="6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7"/>
        <v>0</v>
      </c>
    </row>
    <row r="522" spans="5:18">
      <c r="E522" s="68" t="str">
        <f t="shared" si="6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7"/>
        <v>0</v>
      </c>
    </row>
    <row r="523" spans="5:18">
      <c r="E523" s="68" t="str">
        <f t="shared" si="6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7"/>
        <v>0</v>
      </c>
    </row>
    <row r="524" spans="5:18">
      <c r="E524" s="68" t="str">
        <f t="shared" si="6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7"/>
        <v>0</v>
      </c>
    </row>
    <row r="525" spans="5:18">
      <c r="E525" s="68" t="str">
        <f t="shared" si="6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7"/>
        <v>0</v>
      </c>
    </row>
    <row r="526" spans="5:18">
      <c r="E526" s="68" t="str">
        <f t="shared" si="6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7"/>
        <v>0</v>
      </c>
    </row>
    <row r="527" spans="5:18">
      <c r="E527" s="68" t="str">
        <f t="shared" si="6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7"/>
        <v>0</v>
      </c>
    </row>
    <row r="528" spans="5:18">
      <c r="E528" s="68" t="str">
        <f t="shared" si="6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7"/>
        <v>0</v>
      </c>
    </row>
    <row r="529" spans="5:16">
      <c r="E529" s="68" t="str">
        <f t="shared" si="6"/>
        <v>L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7"/>
        <v>0</v>
      </c>
    </row>
    <row r="530" spans="5:16">
      <c r="E530" s="68" t="str">
        <f t="shared" si="6"/>
        <v>M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7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8">SUM(I518:I530)</f>
        <v>0</v>
      </c>
      <c r="J531" s="73">
        <f t="shared" si="8"/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 t="shared" si="8"/>
        <v>0</v>
      </c>
      <c r="P531" s="73">
        <f>SUM(P518:P530)</f>
        <v>0</v>
      </c>
    </row>
    <row r="532" spans="5:16" ht="15.75" thickTop="1"/>
  </sheetData>
  <sheetProtection algorithmName="SHA-512" hashValue="6UWshOocBlI53kH7RGaYiBGvbOqjqrcHUOqWG5hcq3pBFWw9uLvvuVuLhBANNkUAaYesaNf/3lqkn4KIHtJphg==" saltValue="MnlC4kTUHdr0iYeCEcFMgA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workbookViewId="0">
      <pane ySplit="2" topLeftCell="A3" activePane="bottomLeft" state="frozen"/>
      <selection pane="bottomLeft" activeCell="L21" sqref="L2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5,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'5a'!R499/M3</f>
        <v>#DIV/0!</v>
      </c>
    </row>
    <row r="4" spans="1:14">
      <c r="A4" s="16" t="s">
        <v>72</v>
      </c>
      <c r="B4" s="264" t="str">
        <f>VLOOKUP(H5,'Kosten NEN2075 (her)controles'!A5:E50,3)</f>
        <v>SBO WetterWille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'5a'!R500/M4</f>
        <v>#DIV/0!</v>
      </c>
    </row>
    <row r="5" spans="1:14">
      <c r="A5" s="17" t="s">
        <v>73</v>
      </c>
      <c r="B5" s="265" t="str">
        <f>VLOOKUP(H5,'Kosten NEN2075 (her)controles'!A5:E50,4)</f>
        <v>Simmerdyk 3</v>
      </c>
      <c r="C5" s="265"/>
      <c r="D5" s="265"/>
      <c r="E5" s="265"/>
      <c r="F5" s="279" t="s">
        <v>75</v>
      </c>
      <c r="G5" s="279"/>
      <c r="H5" s="13">
        <f>'Kosten NEN2075 (her)controles'!A9</f>
        <v>5</v>
      </c>
      <c r="K5" s="34" t="s">
        <v>48</v>
      </c>
      <c r="L5" s="46">
        <v>200</v>
      </c>
      <c r="M5" s="213"/>
      <c r="N5" s="86" t="e">
        <f>'5a'!R501/M5</f>
        <v>#DIV/0!</v>
      </c>
    </row>
    <row r="6" spans="1:14">
      <c r="A6" s="18" t="s">
        <v>74</v>
      </c>
      <c r="B6" s="266" t="str">
        <f>VLOOKUP(H5,'Kosten NEN2075 (her)controles'!A5:E50,5)</f>
        <v>Sneek</v>
      </c>
      <c r="C6" s="266"/>
      <c r="D6" s="266"/>
      <c r="E6" s="266"/>
      <c r="F6" s="280" t="s">
        <v>76</v>
      </c>
      <c r="G6" s="280"/>
      <c r="H6" s="14" t="str">
        <f>CONCATENATE(H5,"a")</f>
        <v>5a</v>
      </c>
      <c r="K6" s="34" t="s">
        <v>49</v>
      </c>
      <c r="L6" s="46">
        <v>200</v>
      </c>
      <c r="M6" s="213"/>
      <c r="N6" s="86" t="e">
        <f>'5a'!R502/M6</f>
        <v>#DIV/0!</v>
      </c>
    </row>
    <row r="7" spans="1:14">
      <c r="K7" s="34" t="s">
        <v>45</v>
      </c>
      <c r="L7" s="46">
        <v>200</v>
      </c>
      <c r="M7" s="213"/>
      <c r="N7" s="86" t="e">
        <f>'5a'!R503/M7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'5a'!R504/M8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'5a'!R505/M9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'5a'!R506/M10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'5a'!R507/M11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'5a'!R508/M12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'5a'!P512</f>
        <v>2420.85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'5a'!R509/M13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3"/>
      <c r="N14" s="86"/>
    </row>
    <row r="15" spans="1:14">
      <c r="K15" s="34"/>
      <c r="L15" s="46"/>
      <c r="M15" s="243"/>
      <c r="N15" s="86"/>
    </row>
    <row r="16" spans="1:14">
      <c r="A16" t="s">
        <v>117</v>
      </c>
      <c r="K16" s="36"/>
      <c r="L16" s="47"/>
      <c r="M16" s="244"/>
      <c r="N16" s="87"/>
    </row>
    <row r="17" spans="1:13">
      <c r="A17" s="276" t="s">
        <v>118</v>
      </c>
      <c r="B17" s="276"/>
      <c r="C17" s="276"/>
      <c r="D17" s="44">
        <f>'5a'!R512</f>
        <v>464806</v>
      </c>
      <c r="E17" s="276" t="s">
        <v>119</v>
      </c>
      <c r="F17" s="276"/>
      <c r="G17" s="44">
        <f>D17/E8</f>
        <v>2324.0300000000002</v>
      </c>
      <c r="H17" s="41" t="s">
        <v>120</v>
      </c>
      <c r="I17" s="43" t="e">
        <f>D17/SUM(N3:N16)</f>
        <v>#DIV/0!</v>
      </c>
    </row>
    <row r="20" spans="1:13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13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13">
      <c r="A22" s="277" t="s">
        <v>107</v>
      </c>
      <c r="B22" s="278"/>
      <c r="C22" s="278"/>
      <c r="D22" s="262"/>
      <c r="E22" s="94">
        <f>'5a'!I512</f>
        <v>1587.6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13">
      <c r="A23" s="250" t="s">
        <v>108</v>
      </c>
      <c r="B23" s="251"/>
      <c r="C23" s="251"/>
      <c r="D23" s="252"/>
      <c r="E23" s="25">
        <f>E22</f>
        <v>1587.6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13">
      <c r="A24" s="250" t="s">
        <v>109</v>
      </c>
      <c r="B24" s="251"/>
      <c r="C24" s="251"/>
      <c r="D24" s="252"/>
      <c r="E24" s="25">
        <f>E22</f>
        <v>1587.6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13">
      <c r="A25" s="250" t="s">
        <v>110</v>
      </c>
      <c r="B25" s="251"/>
      <c r="C25" s="251"/>
      <c r="D25" s="252"/>
      <c r="E25" s="25">
        <f>E22</f>
        <v>1587.6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13">
      <c r="A26" s="250" t="s">
        <v>55</v>
      </c>
      <c r="B26" s="251"/>
      <c r="C26" s="251"/>
      <c r="D26" s="252"/>
      <c r="E26" s="25">
        <f>'5a'!H512-E27</f>
        <v>399.6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13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13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  <c r="M28" s="126"/>
    </row>
    <row r="29" spans="1:13">
      <c r="A29" s="250" t="s">
        <v>111</v>
      </c>
      <c r="B29" s="251"/>
      <c r="C29" s="251"/>
      <c r="D29" s="262"/>
      <c r="E29" s="94">
        <f>'5a'!U495</f>
        <v>432.29999999999995</v>
      </c>
      <c r="F29" s="205"/>
      <c r="G29" s="96">
        <f t="shared" si="0"/>
        <v>0</v>
      </c>
      <c r="H29" s="37">
        <v>2</v>
      </c>
      <c r="I29" s="96">
        <f t="shared" si="1"/>
        <v>0</v>
      </c>
      <c r="M29" s="126"/>
    </row>
    <row r="30" spans="1:13">
      <c r="A30" s="250" t="s">
        <v>112</v>
      </c>
      <c r="B30" s="251"/>
      <c r="C30" s="251"/>
      <c r="D30" s="252"/>
      <c r="E30" s="25">
        <f>'5a'!T495</f>
        <v>432.29999999999995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13">
      <c r="A31" s="250" t="s">
        <v>113</v>
      </c>
      <c r="B31" s="251"/>
      <c r="C31" s="251"/>
      <c r="D31" s="252"/>
      <c r="E31" s="25">
        <f>'5a'!V495</f>
        <v>245.99999999999991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13">
      <c r="A32" s="250" t="s">
        <v>114</v>
      </c>
      <c r="B32" s="251"/>
      <c r="C32" s="251"/>
      <c r="D32" s="252"/>
      <c r="E32" s="25">
        <f>'5a'!W495</f>
        <v>3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'5a'!X495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'5a'!Y495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'5a'!P505</f>
        <v>41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GksrrkHzl8Rf+4lA0XTE2buaZH89VVq4kEsSGJLUSLq1ATKUgxBnJEVJViAHLyqAMx3lMbVrLoYGsjTGeTeMUA==" saltValue="1aHMQUfueCDSmd9xNk0EH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Z532"/>
  <sheetViews>
    <sheetView workbookViewId="0">
      <pane ySplit="3" topLeftCell="A4" activePane="bottomLeft" state="frozen"/>
      <selection pane="bottomLeft" activeCell="N30" sqref="N30"/>
    </sheetView>
  </sheetViews>
  <sheetFormatPr defaultRowHeight="15"/>
  <cols>
    <col min="1" max="1" width="5.42578125" bestFit="1" customWidth="1"/>
    <col min="2" max="3" width="5.42578125" customWidth="1"/>
    <col min="4" max="4" width="5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3" width="11.85546875" customWidth="1"/>
    <col min="14" max="14" width="13.140625" customWidth="1"/>
    <col min="15" max="15" width="12.71093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'5'!H5</f>
        <v>5</v>
      </c>
      <c r="D1" s="281" t="s">
        <v>72</v>
      </c>
      <c r="E1" s="282"/>
      <c r="F1" s="283" t="str">
        <f>VLOOKUP(A1,'Kosten NEN2075 (her)controles'!A5:J50,3)</f>
        <v>SBO WetterWille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Simmerdyk 3 te Sneek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421</v>
      </c>
      <c r="O3" s="7" t="s">
        <v>510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6"/>
      <c r="C5" s="6"/>
      <c r="D5" s="79" t="s">
        <v>283</v>
      </c>
      <c r="E5" s="7" t="s">
        <v>284</v>
      </c>
      <c r="F5" s="7"/>
      <c r="G5" s="79" t="s">
        <v>45</v>
      </c>
      <c r="H5" s="81">
        <v>10</v>
      </c>
      <c r="I5" s="81"/>
      <c r="J5" s="81"/>
      <c r="K5" s="81"/>
      <c r="L5" s="81"/>
      <c r="P5" s="81">
        <f t="shared" ref="P5:P67" si="0">SUM(H5:O5)</f>
        <v>10</v>
      </c>
      <c r="Q5" s="81">
        <f>IF(F5="X",0,IF(G5="X",0,VLOOKUP(G5,'5'!$K$3:$L$16,2,FALSE)))</f>
        <v>200</v>
      </c>
      <c r="R5" s="81">
        <f t="shared" ref="R5:R67" si="1">P5*Q5</f>
        <v>2000</v>
      </c>
      <c r="T5">
        <v>6.35</v>
      </c>
      <c r="U5" s="81">
        <v>6.35</v>
      </c>
      <c r="V5" s="81">
        <v>4</v>
      </c>
    </row>
    <row r="6" spans="1:26">
      <c r="A6" s="6" t="s">
        <v>328</v>
      </c>
      <c r="B6" s="6"/>
      <c r="C6" s="6"/>
      <c r="D6" s="79" t="s">
        <v>316</v>
      </c>
      <c r="E6" s="7" t="s">
        <v>296</v>
      </c>
      <c r="F6" s="7"/>
      <c r="G6" s="79" t="s">
        <v>45</v>
      </c>
      <c r="H6" s="81"/>
      <c r="I6" s="81">
        <v>70</v>
      </c>
      <c r="J6" s="81"/>
      <c r="K6" s="81"/>
      <c r="L6" s="81"/>
      <c r="P6" s="81">
        <f t="shared" si="0"/>
        <v>70</v>
      </c>
      <c r="Q6" s="81">
        <f>IF(F6="X",0,IF(G6="X",0,VLOOKUP(G6,'5'!$K$3:$L$16,2,FALSE)))</f>
        <v>200</v>
      </c>
      <c r="R6" s="81">
        <f t="shared" si="1"/>
        <v>14000</v>
      </c>
      <c r="T6">
        <v>1.4</v>
      </c>
      <c r="U6" s="81">
        <v>1.4</v>
      </c>
      <c r="V6" s="81">
        <v>7.6</v>
      </c>
    </row>
    <row r="7" spans="1:26">
      <c r="A7" s="6" t="s">
        <v>328</v>
      </c>
      <c r="B7" s="6"/>
      <c r="C7" s="6"/>
      <c r="D7" s="79" t="s">
        <v>295</v>
      </c>
      <c r="E7" s="7" t="s">
        <v>471</v>
      </c>
      <c r="F7" s="7"/>
      <c r="G7" s="79" t="s">
        <v>48</v>
      </c>
      <c r="H7" s="81"/>
      <c r="I7" s="81">
        <v>122</v>
      </c>
      <c r="J7" s="81"/>
      <c r="K7" s="81"/>
      <c r="L7" s="81"/>
      <c r="P7" s="81">
        <f t="shared" si="0"/>
        <v>122</v>
      </c>
      <c r="Q7" s="81">
        <f>IF(F7="X",0,IF(G7="X",0,VLOOKUP(G7,'5'!$K$3:$L$16,2,FALSE)))</f>
        <v>200</v>
      </c>
      <c r="R7" s="81">
        <f t="shared" si="1"/>
        <v>24400</v>
      </c>
      <c r="T7">
        <v>119</v>
      </c>
      <c r="U7" s="81">
        <v>119</v>
      </c>
      <c r="V7" s="81">
        <v>36.6</v>
      </c>
    </row>
    <row r="8" spans="1:26">
      <c r="A8" s="6" t="s">
        <v>328</v>
      </c>
      <c r="B8" s="6"/>
      <c r="C8" s="6"/>
      <c r="D8" s="79" t="s">
        <v>290</v>
      </c>
      <c r="E8" s="7" t="s">
        <v>325</v>
      </c>
      <c r="F8" s="7"/>
      <c r="G8" s="79" t="s">
        <v>49</v>
      </c>
      <c r="H8" s="81"/>
      <c r="I8" s="81"/>
      <c r="J8" s="81"/>
      <c r="K8" s="81"/>
      <c r="L8" s="81"/>
      <c r="N8" s="81"/>
      <c r="P8" s="81">
        <f t="shared" si="0"/>
        <v>0</v>
      </c>
      <c r="Q8" s="81">
        <f>IF(F8="X",0,IF(G8="X",0,VLOOKUP(G8,'5'!$K$3:$L$16,2,FALSE)))</f>
        <v>200</v>
      </c>
      <c r="R8" s="81">
        <f t="shared" si="1"/>
        <v>0</v>
      </c>
      <c r="U8" s="81"/>
      <c r="V8" s="81">
        <v>6</v>
      </c>
    </row>
    <row r="9" spans="1:26">
      <c r="A9" s="6" t="s">
        <v>328</v>
      </c>
      <c r="B9" s="6"/>
      <c r="C9" s="6"/>
      <c r="D9" s="79" t="s">
        <v>326</v>
      </c>
      <c r="E9" s="7" t="s">
        <v>298</v>
      </c>
      <c r="F9" s="7"/>
      <c r="G9" s="79" t="s">
        <v>50</v>
      </c>
      <c r="H9" s="81"/>
      <c r="I9" s="81">
        <v>8</v>
      </c>
      <c r="J9" s="81"/>
      <c r="K9" s="81"/>
      <c r="L9" s="81"/>
      <c r="N9" s="81">
        <v>29</v>
      </c>
      <c r="P9" s="81">
        <f t="shared" si="0"/>
        <v>37</v>
      </c>
      <c r="Q9" s="81">
        <f>IF(F9="X",0,IF(G9="X",0,VLOOKUP(G9,'5'!$K$3:$L$16,2,FALSE)))</f>
        <v>12</v>
      </c>
      <c r="R9" s="81">
        <f t="shared" si="1"/>
        <v>444</v>
      </c>
      <c r="U9" s="81"/>
      <c r="V9" s="81"/>
    </row>
    <row r="10" spans="1:26">
      <c r="A10" s="6" t="s">
        <v>328</v>
      </c>
      <c r="B10" s="6"/>
      <c r="C10" s="6"/>
      <c r="D10" s="79" t="s">
        <v>286</v>
      </c>
      <c r="E10" s="7" t="s">
        <v>472</v>
      </c>
      <c r="F10" s="7"/>
      <c r="G10" s="79" t="s">
        <v>47</v>
      </c>
      <c r="H10" s="81">
        <v>16</v>
      </c>
      <c r="I10" s="81"/>
      <c r="J10" s="81"/>
      <c r="K10" s="81"/>
      <c r="L10" s="81"/>
      <c r="N10" s="81"/>
      <c r="P10" s="81">
        <f t="shared" si="0"/>
        <v>16</v>
      </c>
      <c r="Q10" s="81">
        <f>IF(F10="X",0,IF(G10="X",0,VLOOKUP(G10,'5'!$K$3:$L$16,2,FALSE)))</f>
        <v>200</v>
      </c>
      <c r="R10" s="81">
        <f t="shared" si="1"/>
        <v>3200</v>
      </c>
      <c r="T10">
        <v>4</v>
      </c>
      <c r="U10" s="81">
        <v>4</v>
      </c>
      <c r="V10" s="81">
        <v>2.5</v>
      </c>
    </row>
    <row r="11" spans="1:26">
      <c r="A11" s="6" t="s">
        <v>328</v>
      </c>
      <c r="B11" s="6"/>
      <c r="C11" s="6"/>
      <c r="D11" s="79" t="s">
        <v>321</v>
      </c>
      <c r="E11" s="7" t="s">
        <v>349</v>
      </c>
      <c r="F11" s="7"/>
      <c r="G11" s="79" t="s">
        <v>45</v>
      </c>
      <c r="H11" s="81"/>
      <c r="I11" s="81">
        <v>53</v>
      </c>
      <c r="J11" s="81"/>
      <c r="K11" s="81"/>
      <c r="L11" s="81"/>
      <c r="N11" s="81"/>
      <c r="P11" s="81">
        <f t="shared" si="0"/>
        <v>53</v>
      </c>
      <c r="Q11" s="81">
        <f>IF(F11="X",0,IF(G11="X",0,VLOOKUP(G11,'5'!$K$3:$L$16,2,FALSE)))</f>
        <v>200</v>
      </c>
      <c r="R11" s="81">
        <f t="shared" si="1"/>
        <v>10600</v>
      </c>
      <c r="U11" s="81"/>
      <c r="V11" s="81"/>
    </row>
    <row r="12" spans="1:26">
      <c r="A12" s="6" t="s">
        <v>328</v>
      </c>
      <c r="B12" s="6"/>
      <c r="C12" s="6"/>
      <c r="D12" s="79" t="s">
        <v>324</v>
      </c>
      <c r="E12" s="7" t="s">
        <v>339</v>
      </c>
      <c r="F12" s="7"/>
      <c r="G12" s="79" t="s">
        <v>44</v>
      </c>
      <c r="H12" s="81"/>
      <c r="I12" s="81">
        <v>70</v>
      </c>
      <c r="J12" s="81"/>
      <c r="K12" s="81"/>
      <c r="L12" s="81"/>
      <c r="N12" s="81"/>
      <c r="P12" s="81">
        <f t="shared" si="0"/>
        <v>70</v>
      </c>
      <c r="Q12" s="81">
        <f>IF(F12="X",0,IF(G12="X",0,VLOOKUP(G12,'5'!$K$3:$L$16,2,FALSE)))</f>
        <v>200</v>
      </c>
      <c r="R12" s="81">
        <f t="shared" si="1"/>
        <v>14000</v>
      </c>
      <c r="T12">
        <v>12</v>
      </c>
      <c r="U12" s="81">
        <v>12</v>
      </c>
      <c r="V12" s="81">
        <v>4.5999999999999996</v>
      </c>
    </row>
    <row r="13" spans="1:26">
      <c r="A13" s="6" t="s">
        <v>328</v>
      </c>
      <c r="B13" s="6"/>
      <c r="C13" s="6"/>
      <c r="D13" s="79" t="s">
        <v>318</v>
      </c>
      <c r="E13" s="7" t="s">
        <v>298</v>
      </c>
      <c r="F13" s="7"/>
      <c r="G13" s="79" t="s">
        <v>50</v>
      </c>
      <c r="H13" s="81"/>
      <c r="I13" s="81">
        <v>6</v>
      </c>
      <c r="J13" s="81"/>
      <c r="K13" s="81"/>
      <c r="L13" s="81"/>
      <c r="N13" s="81"/>
      <c r="P13" s="81">
        <f t="shared" si="0"/>
        <v>6</v>
      </c>
      <c r="Q13" s="81">
        <f>IF(F13="X",0,IF(G13="X",0,VLOOKUP(G13,'5'!$K$3:$L$16,2,FALSE)))</f>
        <v>12</v>
      </c>
      <c r="R13" s="81">
        <f t="shared" si="1"/>
        <v>72</v>
      </c>
      <c r="T13">
        <v>1.7</v>
      </c>
      <c r="U13" s="81">
        <v>1.7</v>
      </c>
      <c r="V13" s="81"/>
    </row>
    <row r="14" spans="1:26">
      <c r="A14" s="6" t="s">
        <v>328</v>
      </c>
      <c r="B14" s="6"/>
      <c r="C14" s="6"/>
      <c r="D14" s="79" t="s">
        <v>315</v>
      </c>
      <c r="E14" s="7" t="s">
        <v>473</v>
      </c>
      <c r="F14" s="7"/>
      <c r="G14" s="79" t="s">
        <v>137</v>
      </c>
      <c r="H14" s="81"/>
      <c r="I14" s="81"/>
      <c r="J14" s="81"/>
      <c r="K14" s="81"/>
      <c r="L14" s="81"/>
      <c r="N14" s="81"/>
      <c r="P14" s="81">
        <f t="shared" si="0"/>
        <v>0</v>
      </c>
      <c r="Q14" s="81">
        <f>IF(F14="X",0,IF(G14="X",0,VLOOKUP(G14,'5'!$K$3:$L$16,2,FALSE)))</f>
        <v>200</v>
      </c>
      <c r="R14" s="81">
        <f t="shared" si="1"/>
        <v>0</v>
      </c>
      <c r="U14" s="81"/>
      <c r="V14" s="81">
        <v>10.4</v>
      </c>
    </row>
    <row r="15" spans="1:26">
      <c r="A15" s="6" t="s">
        <v>328</v>
      </c>
      <c r="B15" s="6"/>
      <c r="C15" s="6"/>
      <c r="D15" s="79" t="s">
        <v>317</v>
      </c>
      <c r="E15" s="7" t="s">
        <v>349</v>
      </c>
      <c r="F15" s="7"/>
      <c r="G15" s="79" t="s">
        <v>45</v>
      </c>
      <c r="H15" s="81"/>
      <c r="I15" s="81">
        <v>45</v>
      </c>
      <c r="J15" s="81"/>
      <c r="K15" s="81"/>
      <c r="L15" s="81"/>
      <c r="N15" s="81">
        <v>11</v>
      </c>
      <c r="P15" s="81">
        <f t="shared" si="0"/>
        <v>56</v>
      </c>
      <c r="Q15" s="81">
        <f>IF(F15="X",0,IF(G15="X",0,VLOOKUP(G15,'5'!$K$3:$L$16,2,FALSE)))</f>
        <v>200</v>
      </c>
      <c r="R15" s="81">
        <f t="shared" si="1"/>
        <v>11200</v>
      </c>
      <c r="U15" s="81"/>
      <c r="V15" s="81">
        <v>7.6</v>
      </c>
    </row>
    <row r="16" spans="1:26">
      <c r="A16" s="6" t="s">
        <v>328</v>
      </c>
      <c r="B16" s="6"/>
      <c r="C16" s="6"/>
      <c r="D16" s="79" t="s">
        <v>288</v>
      </c>
      <c r="E16" s="7" t="s">
        <v>339</v>
      </c>
      <c r="F16" s="7"/>
      <c r="G16" s="79" t="s">
        <v>44</v>
      </c>
      <c r="H16" s="81"/>
      <c r="I16" s="81">
        <v>57</v>
      </c>
      <c r="J16" s="81"/>
      <c r="K16" s="81"/>
      <c r="L16" s="81"/>
      <c r="P16" s="81">
        <f t="shared" si="0"/>
        <v>57</v>
      </c>
      <c r="Q16" s="81">
        <f>IF(F16="X",0,IF(G16="X",0,VLOOKUP(G16,'5'!$K$3:$L$16,2,FALSE)))</f>
        <v>200</v>
      </c>
      <c r="R16" s="81">
        <f t="shared" si="1"/>
        <v>11400</v>
      </c>
      <c r="T16">
        <v>9.1999999999999993</v>
      </c>
      <c r="U16" s="81">
        <v>9.1999999999999993</v>
      </c>
      <c r="V16" s="81"/>
    </row>
    <row r="17" spans="1:22">
      <c r="A17" s="6" t="s">
        <v>328</v>
      </c>
      <c r="B17" s="6"/>
      <c r="C17" s="6"/>
      <c r="D17" s="79" t="s">
        <v>332</v>
      </c>
      <c r="E17" s="7" t="s">
        <v>474</v>
      </c>
      <c r="F17" s="7"/>
      <c r="G17" s="79" t="s">
        <v>45</v>
      </c>
      <c r="H17" s="81"/>
      <c r="I17" s="81">
        <v>18</v>
      </c>
      <c r="J17" s="81"/>
      <c r="K17" s="81"/>
      <c r="L17" s="81"/>
      <c r="P17" s="81">
        <f t="shared" si="0"/>
        <v>18</v>
      </c>
      <c r="Q17" s="81">
        <f>IF(F17="X",0,IF(G17="X",0,VLOOKUP(G17,'5'!$K$3:$L$16,2,FALSE)))</f>
        <v>200</v>
      </c>
      <c r="R17" s="81">
        <f t="shared" si="1"/>
        <v>3600</v>
      </c>
      <c r="U17" s="81"/>
      <c r="V17" s="81"/>
    </row>
    <row r="18" spans="1:22">
      <c r="A18" s="6" t="s">
        <v>328</v>
      </c>
      <c r="B18" s="6"/>
      <c r="C18" s="6"/>
      <c r="D18" s="79" t="s">
        <v>299</v>
      </c>
      <c r="E18" s="7" t="s">
        <v>302</v>
      </c>
      <c r="F18" s="7"/>
      <c r="G18" s="79" t="s">
        <v>47</v>
      </c>
      <c r="H18" s="81">
        <v>21</v>
      </c>
      <c r="I18" s="81"/>
      <c r="J18" s="81"/>
      <c r="K18" s="81"/>
      <c r="L18" s="81"/>
      <c r="P18" s="81">
        <f t="shared" si="0"/>
        <v>21</v>
      </c>
      <c r="Q18" s="81">
        <f>IF(F18="X",0,IF(G18="X",0,VLOOKUP(G18,'5'!$K$3:$L$16,2,FALSE)))</f>
        <v>200</v>
      </c>
      <c r="R18" s="81">
        <f t="shared" si="1"/>
        <v>4200</v>
      </c>
      <c r="T18">
        <v>7</v>
      </c>
      <c r="U18" s="81">
        <v>7</v>
      </c>
      <c r="V18" s="81">
        <v>8.6</v>
      </c>
    </row>
    <row r="19" spans="1:22">
      <c r="A19" s="6" t="s">
        <v>328</v>
      </c>
      <c r="B19" s="6"/>
      <c r="C19" s="6"/>
      <c r="D19" s="79" t="s">
        <v>303</v>
      </c>
      <c r="E19" s="7" t="s">
        <v>475</v>
      </c>
      <c r="F19" s="7"/>
      <c r="G19" s="79" t="s">
        <v>329</v>
      </c>
      <c r="H19" s="81"/>
      <c r="I19" s="81">
        <v>2</v>
      </c>
      <c r="J19" s="81"/>
      <c r="K19" s="81"/>
      <c r="L19" s="81"/>
      <c r="P19" s="81">
        <f t="shared" si="0"/>
        <v>2</v>
      </c>
      <c r="Q19" s="81">
        <f>IF(F19="X",0,IF(G19="X",0,VLOOKUP(G19,'5'!$K$3:$L$16,2,FALSE)))</f>
        <v>0</v>
      </c>
      <c r="R19" s="81">
        <f t="shared" si="1"/>
        <v>0</v>
      </c>
      <c r="U19" s="81"/>
      <c r="V19" s="81"/>
    </row>
    <row r="20" spans="1:22">
      <c r="A20" s="6" t="s">
        <v>328</v>
      </c>
      <c r="B20" s="6"/>
      <c r="C20" s="6"/>
      <c r="D20" s="79" t="s">
        <v>305</v>
      </c>
      <c r="E20" s="7" t="s">
        <v>287</v>
      </c>
      <c r="F20" s="7"/>
      <c r="G20" s="79" t="s">
        <v>137</v>
      </c>
      <c r="H20" s="81"/>
      <c r="I20" s="81"/>
      <c r="J20" s="81"/>
      <c r="K20" s="81"/>
      <c r="L20" s="81"/>
      <c r="P20" s="81">
        <f t="shared" si="0"/>
        <v>0</v>
      </c>
      <c r="Q20" s="81">
        <f>IF(F20="X",0,IF(G20="X",0,VLOOKUP(G20,'5'!$K$3:$L$16,2,FALSE)))</f>
        <v>200</v>
      </c>
      <c r="R20" s="81">
        <f t="shared" si="1"/>
        <v>0</v>
      </c>
      <c r="U20" s="81"/>
      <c r="V20" s="81"/>
    </row>
    <row r="21" spans="1:22">
      <c r="A21" s="6" t="s">
        <v>328</v>
      </c>
      <c r="B21" s="6"/>
      <c r="C21" s="6"/>
      <c r="D21" s="79" t="s">
        <v>301</v>
      </c>
      <c r="E21" s="7" t="s">
        <v>289</v>
      </c>
      <c r="F21" s="7"/>
      <c r="G21" s="79" t="s">
        <v>137</v>
      </c>
      <c r="H21" s="81"/>
      <c r="I21" s="81"/>
      <c r="J21" s="81"/>
      <c r="K21" s="81"/>
      <c r="L21" s="81"/>
      <c r="N21" s="81">
        <v>4</v>
      </c>
      <c r="P21" s="81">
        <f t="shared" si="0"/>
        <v>4</v>
      </c>
      <c r="Q21" s="81">
        <f>IF(F21="X",0,IF(G21="X",0,VLOOKUP(G21,'5'!$K$3:$L$16,2,FALSE)))</f>
        <v>200</v>
      </c>
      <c r="R21" s="81">
        <f t="shared" si="1"/>
        <v>800</v>
      </c>
      <c r="U21" s="81"/>
      <c r="V21" s="81">
        <v>0.7</v>
      </c>
    </row>
    <row r="22" spans="1:22">
      <c r="A22" s="6" t="s">
        <v>328</v>
      </c>
      <c r="B22" s="6"/>
      <c r="C22" s="6"/>
      <c r="D22" s="79" t="s">
        <v>430</v>
      </c>
      <c r="E22" s="7" t="s">
        <v>284</v>
      </c>
      <c r="F22" s="7"/>
      <c r="G22" s="79" t="s">
        <v>45</v>
      </c>
      <c r="H22" s="81">
        <v>19.600000000000001</v>
      </c>
      <c r="I22" s="81"/>
      <c r="J22" s="81"/>
      <c r="K22" s="81"/>
      <c r="L22" s="81"/>
      <c r="N22" s="81">
        <v>14</v>
      </c>
      <c r="P22" s="81">
        <f t="shared" si="0"/>
        <v>33.6</v>
      </c>
      <c r="Q22" s="81">
        <f>IF(F22="X",0,IF(G22="X",0,VLOOKUP(G22,'5'!$K$3:$L$16,2,FALSE)))</f>
        <v>200</v>
      </c>
      <c r="R22" s="81">
        <f t="shared" si="1"/>
        <v>6720</v>
      </c>
      <c r="T22">
        <v>6.5</v>
      </c>
      <c r="U22" s="81">
        <v>6.5</v>
      </c>
      <c r="V22" s="81"/>
    </row>
    <row r="23" spans="1:22">
      <c r="A23" s="6" t="s">
        <v>328</v>
      </c>
      <c r="B23" s="6"/>
      <c r="C23" s="6"/>
      <c r="D23" s="79" t="s">
        <v>294</v>
      </c>
      <c r="E23" s="7" t="s">
        <v>289</v>
      </c>
      <c r="F23" s="7"/>
      <c r="G23" s="79" t="s">
        <v>137</v>
      </c>
      <c r="H23" s="81"/>
      <c r="I23" s="81"/>
      <c r="J23" s="81"/>
      <c r="K23" s="81"/>
      <c r="L23" s="81"/>
      <c r="N23" s="81"/>
      <c r="P23" s="81">
        <f t="shared" si="0"/>
        <v>0</v>
      </c>
      <c r="Q23" s="81">
        <f>IF(F23="X",0,IF(G23="X",0,VLOOKUP(G23,'5'!$K$3:$L$16,2,FALSE)))</f>
        <v>200</v>
      </c>
      <c r="R23" s="81">
        <f t="shared" si="1"/>
        <v>0</v>
      </c>
      <c r="U23" s="81"/>
      <c r="V23" s="81">
        <v>0.7</v>
      </c>
    </row>
    <row r="24" spans="1:22">
      <c r="A24" s="6" t="s">
        <v>328</v>
      </c>
      <c r="B24" s="6"/>
      <c r="C24" s="6"/>
      <c r="D24" s="79" t="s">
        <v>292</v>
      </c>
      <c r="E24" s="7" t="s">
        <v>319</v>
      </c>
      <c r="F24" s="7"/>
      <c r="G24" s="79" t="s">
        <v>329</v>
      </c>
      <c r="H24" s="81"/>
      <c r="I24" s="81">
        <v>2</v>
      </c>
      <c r="J24" s="81"/>
      <c r="K24" s="81"/>
      <c r="L24" s="81"/>
      <c r="N24" s="81">
        <v>13</v>
      </c>
      <c r="P24" s="81">
        <f t="shared" si="0"/>
        <v>15</v>
      </c>
      <c r="Q24" s="81">
        <f>IF(F24="X",0,IF(G24="X",0,VLOOKUP(G24,'5'!$K$3:$L$16,2,FALSE)))</f>
        <v>0</v>
      </c>
      <c r="R24" s="81">
        <f t="shared" si="1"/>
        <v>0</v>
      </c>
      <c r="U24" s="81"/>
      <c r="V24" s="81"/>
    </row>
    <row r="25" spans="1:22">
      <c r="A25" s="6" t="s">
        <v>328</v>
      </c>
      <c r="B25" s="6"/>
      <c r="C25" s="6"/>
      <c r="D25" s="79" t="s">
        <v>308</v>
      </c>
      <c r="E25" s="7" t="s">
        <v>349</v>
      </c>
      <c r="F25" s="7"/>
      <c r="G25" s="79" t="s">
        <v>45</v>
      </c>
      <c r="H25" s="81"/>
      <c r="I25" s="81">
        <v>23</v>
      </c>
      <c r="J25" s="81"/>
      <c r="K25" s="81"/>
      <c r="L25" s="81"/>
      <c r="P25" s="81">
        <f t="shared" si="0"/>
        <v>23</v>
      </c>
      <c r="Q25" s="81">
        <f>IF(F25="X",0,IF(G25="X",0,VLOOKUP(G25,'5'!$K$3:$L$16,2,FALSE)))</f>
        <v>200</v>
      </c>
      <c r="R25" s="81">
        <f t="shared" si="1"/>
        <v>4600</v>
      </c>
      <c r="U25" s="81"/>
      <c r="V25" s="81"/>
    </row>
    <row r="26" spans="1:22">
      <c r="A26" s="6" t="s">
        <v>328</v>
      </c>
      <c r="B26" s="6"/>
      <c r="C26" s="6"/>
      <c r="D26" s="79" t="s">
        <v>309</v>
      </c>
      <c r="E26" s="7" t="s">
        <v>338</v>
      </c>
      <c r="F26" s="7"/>
      <c r="G26" s="79" t="s">
        <v>45</v>
      </c>
      <c r="H26" s="81"/>
      <c r="I26" s="81">
        <v>1.6</v>
      </c>
      <c r="J26" s="81"/>
      <c r="K26" s="81"/>
      <c r="L26" s="81"/>
      <c r="P26" s="81">
        <f t="shared" si="0"/>
        <v>1.6</v>
      </c>
      <c r="Q26" s="81">
        <f>IF(F26="X",0,IF(G26="X",0,VLOOKUP(G26,'5'!$K$3:$L$16,2,FALSE)))</f>
        <v>200</v>
      </c>
      <c r="R26" s="81">
        <f t="shared" si="1"/>
        <v>320</v>
      </c>
      <c r="U26" s="81"/>
      <c r="V26" s="81"/>
    </row>
    <row r="27" spans="1:22">
      <c r="A27" s="6" t="s">
        <v>328</v>
      </c>
      <c r="B27" s="6"/>
      <c r="C27" s="6"/>
      <c r="D27" s="79" t="s">
        <v>311</v>
      </c>
      <c r="E27" s="7" t="s">
        <v>349</v>
      </c>
      <c r="F27" s="7"/>
      <c r="G27" s="79" t="s">
        <v>45</v>
      </c>
      <c r="H27" s="81"/>
      <c r="I27" s="81">
        <v>59</v>
      </c>
      <c r="J27" s="81"/>
      <c r="K27" s="81"/>
      <c r="L27" s="81"/>
      <c r="P27" s="81">
        <f t="shared" si="0"/>
        <v>59</v>
      </c>
      <c r="Q27" s="81">
        <f>IF(F27="X",0,IF(G27="X",0,VLOOKUP(G27,'5'!$K$3:$L$16,2,FALSE)))</f>
        <v>200</v>
      </c>
      <c r="R27" s="81">
        <f t="shared" si="1"/>
        <v>11800</v>
      </c>
      <c r="U27" s="81"/>
      <c r="V27" s="81"/>
    </row>
    <row r="28" spans="1:22">
      <c r="A28" s="6" t="s">
        <v>328</v>
      </c>
      <c r="B28" s="6"/>
      <c r="C28" s="6"/>
      <c r="D28" s="79">
        <v>0.28000000000000003</v>
      </c>
      <c r="E28" s="7" t="s">
        <v>458</v>
      </c>
      <c r="F28" s="7"/>
      <c r="G28" s="79" t="s">
        <v>44</v>
      </c>
      <c r="H28" s="81"/>
      <c r="I28" s="81">
        <v>57</v>
      </c>
      <c r="J28" s="81"/>
      <c r="K28" s="81"/>
      <c r="L28" s="81"/>
      <c r="P28" s="81">
        <f t="shared" si="0"/>
        <v>57</v>
      </c>
      <c r="Q28" s="81">
        <f>IF(F28="X",0,IF(G28="X",0,VLOOKUP(G28,'5'!$K$3:$L$16,2,FALSE)))</f>
        <v>200</v>
      </c>
      <c r="R28" s="81">
        <f t="shared" si="1"/>
        <v>11400</v>
      </c>
      <c r="T28">
        <v>9.1999999999999993</v>
      </c>
      <c r="U28" s="81">
        <v>9.1999999999999993</v>
      </c>
      <c r="V28" s="81">
        <v>4.4000000000000004</v>
      </c>
    </row>
    <row r="29" spans="1:22">
      <c r="A29" s="6" t="s">
        <v>328</v>
      </c>
      <c r="B29" s="6"/>
      <c r="C29" s="6"/>
      <c r="D29" s="79" t="s">
        <v>310</v>
      </c>
      <c r="E29" s="7" t="s">
        <v>474</v>
      </c>
      <c r="F29" s="7"/>
      <c r="G29" s="79" t="s">
        <v>45</v>
      </c>
      <c r="H29" s="81"/>
      <c r="I29" s="81">
        <v>6</v>
      </c>
      <c r="J29" s="81"/>
      <c r="K29" s="81"/>
      <c r="L29" s="81"/>
      <c r="P29" s="81">
        <f t="shared" si="0"/>
        <v>6</v>
      </c>
      <c r="Q29" s="81">
        <f>IF(F29="X",0,IF(G29="X",0,VLOOKUP(G29,'5'!$K$3:$L$16,2,FALSE)))</f>
        <v>200</v>
      </c>
      <c r="R29" s="81">
        <f t="shared" si="1"/>
        <v>1200</v>
      </c>
      <c r="U29" s="81"/>
      <c r="V29" s="81"/>
    </row>
    <row r="30" spans="1:22">
      <c r="A30" s="6" t="s">
        <v>328</v>
      </c>
      <c r="B30" s="6"/>
      <c r="C30" s="6"/>
      <c r="D30" s="79" t="s">
        <v>307</v>
      </c>
      <c r="E30" s="7" t="s">
        <v>476</v>
      </c>
      <c r="F30" s="7"/>
      <c r="G30" s="79" t="s">
        <v>47</v>
      </c>
      <c r="H30" s="81">
        <v>11</v>
      </c>
      <c r="I30" s="81"/>
      <c r="J30" s="81"/>
      <c r="K30" s="81"/>
      <c r="L30" s="81"/>
      <c r="P30" s="81">
        <f t="shared" si="0"/>
        <v>11</v>
      </c>
      <c r="Q30" s="81">
        <f>IF(F30="X",0,IF(G30="X",0,VLOOKUP(G30,'5'!$K$3:$L$16,2,FALSE)))</f>
        <v>200</v>
      </c>
      <c r="R30" s="81">
        <f t="shared" si="1"/>
        <v>2200</v>
      </c>
      <c r="T30">
        <v>1.8</v>
      </c>
      <c r="U30" s="81">
        <v>1.8</v>
      </c>
      <c r="V30" s="81">
        <v>1.4</v>
      </c>
    </row>
    <row r="31" spans="1:22">
      <c r="A31" s="6" t="s">
        <v>328</v>
      </c>
      <c r="B31" s="6"/>
      <c r="C31" s="6"/>
      <c r="D31" s="79" t="s">
        <v>404</v>
      </c>
      <c r="E31" s="7" t="s">
        <v>414</v>
      </c>
      <c r="F31" s="7"/>
      <c r="G31" s="79" t="s">
        <v>45</v>
      </c>
      <c r="H31" s="81"/>
      <c r="I31" s="81">
        <v>33</v>
      </c>
      <c r="J31" s="81"/>
      <c r="K31" s="81"/>
      <c r="L31" s="81"/>
      <c r="P31" s="81">
        <f t="shared" si="0"/>
        <v>33</v>
      </c>
      <c r="Q31" s="81">
        <f>IF(F31="X",0,IF(G31="X",0,VLOOKUP(G31,'5'!$K$3:$L$16,2,FALSE)))</f>
        <v>200</v>
      </c>
      <c r="R31" s="81">
        <f t="shared" si="1"/>
        <v>6600</v>
      </c>
      <c r="T31">
        <v>8.75</v>
      </c>
      <c r="U31" s="81">
        <v>8.75</v>
      </c>
      <c r="V31" s="81">
        <v>2.6</v>
      </c>
    </row>
    <row r="32" spans="1:22">
      <c r="A32" s="6" t="s">
        <v>328</v>
      </c>
      <c r="B32" s="6"/>
      <c r="C32" s="6"/>
      <c r="D32" s="79" t="s">
        <v>424</v>
      </c>
      <c r="E32" s="7" t="s">
        <v>477</v>
      </c>
      <c r="F32" s="7"/>
      <c r="G32" s="79" t="s">
        <v>45</v>
      </c>
      <c r="H32" s="81"/>
      <c r="I32" s="81"/>
      <c r="J32" s="81"/>
      <c r="K32" s="81"/>
      <c r="L32" s="81"/>
      <c r="P32" s="81">
        <f t="shared" si="0"/>
        <v>0</v>
      </c>
      <c r="Q32" s="81">
        <f>IF(F32="X",0,IF(G32="X",0,VLOOKUP(G32,'5'!$K$3:$L$16,2,FALSE)))</f>
        <v>200</v>
      </c>
      <c r="R32" s="81">
        <f t="shared" si="1"/>
        <v>0</v>
      </c>
      <c r="U32" s="81"/>
      <c r="V32" s="81"/>
    </row>
    <row r="33" spans="1:22">
      <c r="A33" s="6" t="s">
        <v>328</v>
      </c>
      <c r="B33" s="6"/>
      <c r="C33" s="6"/>
      <c r="D33" s="79" t="s">
        <v>405</v>
      </c>
      <c r="E33" s="7" t="s">
        <v>296</v>
      </c>
      <c r="F33" s="7"/>
      <c r="G33" s="79" t="s">
        <v>45</v>
      </c>
      <c r="H33" s="81"/>
      <c r="I33" s="81">
        <v>15</v>
      </c>
      <c r="J33" s="81"/>
      <c r="K33" s="81"/>
      <c r="L33" s="81"/>
      <c r="N33" s="81">
        <v>10.4</v>
      </c>
      <c r="P33" s="81">
        <f t="shared" si="0"/>
        <v>25.4</v>
      </c>
      <c r="Q33" s="81">
        <f>IF(F33="X",0,IF(G33="X",0,VLOOKUP(G33,'5'!$K$3:$L$16,2,FALSE)))</f>
        <v>200</v>
      </c>
      <c r="R33" s="81">
        <f t="shared" si="1"/>
        <v>5080</v>
      </c>
      <c r="U33" s="81"/>
      <c r="V33" s="81">
        <v>7.6</v>
      </c>
    </row>
    <row r="34" spans="1:22">
      <c r="A34" s="6" t="s">
        <v>328</v>
      </c>
      <c r="B34" s="6"/>
      <c r="C34" s="6"/>
      <c r="D34" s="79" t="s">
        <v>406</v>
      </c>
      <c r="E34" s="7" t="s">
        <v>476</v>
      </c>
      <c r="F34" s="7"/>
      <c r="G34" s="79" t="s">
        <v>47</v>
      </c>
      <c r="H34" s="81">
        <v>18</v>
      </c>
      <c r="I34" s="81"/>
      <c r="J34" s="81"/>
      <c r="K34" s="81"/>
      <c r="L34" s="81"/>
      <c r="P34" s="81">
        <f t="shared" si="0"/>
        <v>18</v>
      </c>
      <c r="Q34" s="81">
        <f>IF(F34="X",0,IF(G34="X",0,VLOOKUP(G34,'5'!$K$3:$L$16,2,FALSE)))</f>
        <v>200</v>
      </c>
      <c r="R34" s="81">
        <f t="shared" si="1"/>
        <v>3600</v>
      </c>
      <c r="T34">
        <v>5.2</v>
      </c>
      <c r="U34" s="81">
        <v>5.2</v>
      </c>
      <c r="V34" s="81">
        <v>13</v>
      </c>
    </row>
    <row r="35" spans="1:22">
      <c r="A35" s="6" t="s">
        <v>328</v>
      </c>
      <c r="B35" s="6"/>
      <c r="C35" s="6"/>
      <c r="D35" s="79" t="s">
        <v>408</v>
      </c>
      <c r="E35" s="7" t="s">
        <v>339</v>
      </c>
      <c r="F35" s="7"/>
      <c r="G35" s="79" t="s">
        <v>44</v>
      </c>
      <c r="H35" s="81"/>
      <c r="I35" s="81">
        <v>51</v>
      </c>
      <c r="J35" s="81"/>
      <c r="K35" s="81"/>
      <c r="L35" s="81"/>
      <c r="P35" s="81">
        <f t="shared" si="0"/>
        <v>51</v>
      </c>
      <c r="Q35" s="81">
        <f>IF(F35="X",0,IF(G35="X",0,VLOOKUP(G35,'5'!$K$3:$L$16,2,FALSE)))</f>
        <v>200</v>
      </c>
      <c r="R35" s="81">
        <f t="shared" si="1"/>
        <v>10200</v>
      </c>
      <c r="T35">
        <v>7.5</v>
      </c>
      <c r="U35" s="81">
        <v>7.5</v>
      </c>
      <c r="V35" s="81">
        <v>1.4</v>
      </c>
    </row>
    <row r="36" spans="1:22">
      <c r="A36" s="6" t="s">
        <v>328</v>
      </c>
      <c r="B36" s="6"/>
      <c r="C36" s="6"/>
      <c r="D36" s="79" t="s">
        <v>409</v>
      </c>
      <c r="E36" s="7" t="s">
        <v>339</v>
      </c>
      <c r="F36" s="7"/>
      <c r="G36" s="79" t="s">
        <v>44</v>
      </c>
      <c r="H36" s="81"/>
      <c r="I36" s="81">
        <v>57</v>
      </c>
      <c r="J36" s="81"/>
      <c r="K36" s="81"/>
      <c r="L36" s="81"/>
      <c r="P36" s="81">
        <f t="shared" si="0"/>
        <v>57</v>
      </c>
      <c r="Q36" s="81">
        <f>IF(F36="X",0,IF(G36="X",0,VLOOKUP(G36,'5'!$K$3:$L$16,2,FALSE)))</f>
        <v>200</v>
      </c>
      <c r="R36" s="81">
        <f t="shared" si="1"/>
        <v>11400</v>
      </c>
      <c r="T36">
        <v>15</v>
      </c>
      <c r="U36" s="81">
        <v>15</v>
      </c>
      <c r="V36" s="81">
        <v>10</v>
      </c>
    </row>
    <row r="37" spans="1:22">
      <c r="A37" s="6" t="s">
        <v>328</v>
      </c>
      <c r="B37" s="6"/>
      <c r="C37" s="6"/>
      <c r="D37" s="79" t="s">
        <v>410</v>
      </c>
      <c r="E37" s="7" t="s">
        <v>339</v>
      </c>
      <c r="F37" s="7"/>
      <c r="G37" s="79" t="s">
        <v>44</v>
      </c>
      <c r="H37" s="81"/>
      <c r="I37" s="81">
        <v>47</v>
      </c>
      <c r="J37" s="81"/>
      <c r="K37" s="81"/>
      <c r="L37" s="81"/>
      <c r="P37" s="81">
        <f t="shared" si="0"/>
        <v>47</v>
      </c>
      <c r="Q37" s="81">
        <f>IF(F37="X",0,IF(G37="X",0,VLOOKUP(G37,'5'!$K$3:$L$16,2,FALSE)))</f>
        <v>200</v>
      </c>
      <c r="R37" s="81">
        <f t="shared" si="1"/>
        <v>9400</v>
      </c>
      <c r="T37">
        <v>10.6</v>
      </c>
      <c r="U37" s="81">
        <v>10.6</v>
      </c>
      <c r="V37" s="81">
        <v>3.5</v>
      </c>
    </row>
    <row r="38" spans="1:22">
      <c r="A38" s="6" t="s">
        <v>328</v>
      </c>
      <c r="B38" s="6"/>
      <c r="C38" s="6"/>
      <c r="D38" s="79" t="s">
        <v>374</v>
      </c>
      <c r="E38" s="7" t="s">
        <v>289</v>
      </c>
      <c r="F38" s="7"/>
      <c r="G38" s="79" t="s">
        <v>137</v>
      </c>
      <c r="H38" s="81"/>
      <c r="I38" s="81"/>
      <c r="J38" s="81">
        <v>7</v>
      </c>
      <c r="K38" s="81"/>
      <c r="L38" s="81"/>
      <c r="P38" s="81">
        <f t="shared" si="0"/>
        <v>7</v>
      </c>
      <c r="Q38" s="81">
        <f>IF(F38="X",0,IF(G38="X",0,VLOOKUP(G38,'5'!$K$3:$L$16,2,FALSE)))</f>
        <v>200</v>
      </c>
      <c r="R38" s="81">
        <f t="shared" si="1"/>
        <v>1400</v>
      </c>
      <c r="U38" s="81"/>
      <c r="V38" s="81">
        <v>0.7</v>
      </c>
    </row>
    <row r="39" spans="1:22">
      <c r="A39" s="6" t="s">
        <v>328</v>
      </c>
      <c r="B39" s="6"/>
      <c r="C39" s="6"/>
      <c r="D39" s="79" t="s">
        <v>371</v>
      </c>
      <c r="E39" s="7" t="s">
        <v>300</v>
      </c>
      <c r="F39" s="7"/>
      <c r="G39" s="79" t="s">
        <v>329</v>
      </c>
      <c r="H39" s="81"/>
      <c r="I39" s="81">
        <v>14</v>
      </c>
      <c r="J39" s="81"/>
      <c r="K39" s="81"/>
      <c r="L39" s="81"/>
      <c r="P39" s="81">
        <f t="shared" si="0"/>
        <v>14</v>
      </c>
      <c r="Q39" s="81">
        <f>IF(F39="X",0,IF(G39="X",0,VLOOKUP(G39,'5'!$K$3:$L$16,2,FALSE)))</f>
        <v>0</v>
      </c>
      <c r="R39" s="81">
        <f t="shared" si="1"/>
        <v>0</v>
      </c>
      <c r="U39" s="81"/>
      <c r="V39" s="81"/>
    </row>
    <row r="40" spans="1:22">
      <c r="A40" s="6" t="s">
        <v>328</v>
      </c>
      <c r="B40" s="6"/>
      <c r="C40" s="6"/>
      <c r="D40" s="79" t="s">
        <v>313</v>
      </c>
      <c r="E40" s="7" t="s">
        <v>339</v>
      </c>
      <c r="F40" s="7"/>
      <c r="G40" s="79" t="s">
        <v>44</v>
      </c>
      <c r="H40" s="81"/>
      <c r="I40" s="81">
        <v>73</v>
      </c>
      <c r="J40" s="81"/>
      <c r="K40" s="81"/>
      <c r="L40" s="81"/>
      <c r="P40" s="81">
        <f t="shared" si="0"/>
        <v>73</v>
      </c>
      <c r="Q40" s="81">
        <f>IF(F40="X",0,IF(G40="X",0,VLOOKUP(G40,'5'!$K$3:$L$16,2,FALSE)))</f>
        <v>200</v>
      </c>
      <c r="R40" s="81">
        <f t="shared" si="1"/>
        <v>14600</v>
      </c>
      <c r="T40">
        <v>10</v>
      </c>
      <c r="U40" s="81">
        <v>10</v>
      </c>
      <c r="V40" s="81">
        <v>7.7</v>
      </c>
    </row>
    <row r="41" spans="1:22">
      <c r="A41" s="6" t="s">
        <v>328</v>
      </c>
      <c r="B41" s="6"/>
      <c r="C41" s="6"/>
      <c r="D41" s="79" t="s">
        <v>395</v>
      </c>
      <c r="E41" s="7" t="s">
        <v>298</v>
      </c>
      <c r="F41" s="7"/>
      <c r="G41" s="79" t="s">
        <v>50</v>
      </c>
      <c r="H41" s="81"/>
      <c r="I41" s="81">
        <v>19</v>
      </c>
      <c r="J41" s="81"/>
      <c r="K41" s="81"/>
      <c r="L41" s="81"/>
      <c r="P41" s="81">
        <f t="shared" si="0"/>
        <v>19</v>
      </c>
      <c r="Q41" s="81">
        <f>IF(F41="X",0,IF(G41="X",0,VLOOKUP(G41,'5'!$K$3:$L$16,2,FALSE)))</f>
        <v>12</v>
      </c>
      <c r="R41" s="81">
        <f t="shared" si="1"/>
        <v>228</v>
      </c>
      <c r="U41" s="81"/>
      <c r="V41" s="81"/>
    </row>
    <row r="42" spans="1:22">
      <c r="A42" s="6" t="s">
        <v>328</v>
      </c>
      <c r="B42" s="6"/>
      <c r="C42" s="6"/>
      <c r="D42" s="79" t="s">
        <v>304</v>
      </c>
      <c r="E42" s="7" t="s">
        <v>339</v>
      </c>
      <c r="F42" s="7"/>
      <c r="G42" s="79" t="s">
        <v>44</v>
      </c>
      <c r="H42" s="81"/>
      <c r="I42" s="81">
        <v>55</v>
      </c>
      <c r="J42" s="81"/>
      <c r="K42" s="81"/>
      <c r="L42" s="81"/>
      <c r="P42" s="81">
        <f t="shared" si="0"/>
        <v>55</v>
      </c>
      <c r="Q42" s="81">
        <f>IF(F42="X",0,IF(G42="X",0,VLOOKUP(G42,'5'!$K$3:$L$16,2,FALSE)))</f>
        <v>200</v>
      </c>
      <c r="R42" s="81">
        <f t="shared" si="1"/>
        <v>11000</v>
      </c>
      <c r="T42">
        <v>10</v>
      </c>
      <c r="U42" s="81">
        <v>10</v>
      </c>
      <c r="V42" s="81">
        <v>7.7</v>
      </c>
    </row>
    <row r="43" spans="1:22">
      <c r="A43" s="6" t="s">
        <v>328</v>
      </c>
      <c r="B43" s="6"/>
      <c r="C43" s="6"/>
      <c r="D43" s="79" t="s">
        <v>314</v>
      </c>
      <c r="E43" s="7" t="s">
        <v>298</v>
      </c>
      <c r="F43" s="7"/>
      <c r="G43" s="79" t="s">
        <v>50</v>
      </c>
      <c r="H43" s="81"/>
      <c r="I43" s="81">
        <v>7</v>
      </c>
      <c r="J43" s="81"/>
      <c r="K43" s="81"/>
      <c r="L43" s="81"/>
      <c r="P43" s="81">
        <f t="shared" si="0"/>
        <v>7</v>
      </c>
      <c r="Q43" s="81">
        <f>IF(F43="X",0,IF(G43="X",0,VLOOKUP(G43,'5'!$K$3:$L$16,2,FALSE)))</f>
        <v>12</v>
      </c>
      <c r="R43" s="81">
        <f t="shared" si="1"/>
        <v>84</v>
      </c>
      <c r="U43" s="81"/>
      <c r="V43" s="81"/>
    </row>
    <row r="44" spans="1:22">
      <c r="A44" s="6" t="s">
        <v>328</v>
      </c>
      <c r="B44" s="6"/>
      <c r="C44" s="6"/>
      <c r="D44" s="79" t="s">
        <v>306</v>
      </c>
      <c r="E44" s="7" t="s">
        <v>339</v>
      </c>
      <c r="F44" s="7"/>
      <c r="G44" s="79" t="s">
        <v>44</v>
      </c>
      <c r="H44" s="81"/>
      <c r="I44" s="81">
        <v>53</v>
      </c>
      <c r="J44" s="81"/>
      <c r="K44" s="81"/>
      <c r="L44" s="81"/>
      <c r="P44" s="81">
        <f t="shared" si="0"/>
        <v>53</v>
      </c>
      <c r="Q44" s="81">
        <f>IF(F44="X",0,IF(G44="X",0,VLOOKUP(G44,'5'!$K$3:$L$16,2,FALSE)))</f>
        <v>200</v>
      </c>
      <c r="R44" s="81">
        <f t="shared" si="1"/>
        <v>10600</v>
      </c>
      <c r="T44">
        <v>7.15</v>
      </c>
      <c r="U44" s="81">
        <v>7.15</v>
      </c>
      <c r="V44" s="81">
        <v>0.7</v>
      </c>
    </row>
    <row r="45" spans="1:22">
      <c r="A45" s="6" t="s">
        <v>328</v>
      </c>
      <c r="B45" s="6"/>
      <c r="C45" s="6"/>
      <c r="D45" s="79" t="s">
        <v>297</v>
      </c>
      <c r="E45" s="7" t="s">
        <v>339</v>
      </c>
      <c r="F45" s="7"/>
      <c r="G45" s="79" t="s">
        <v>44</v>
      </c>
      <c r="H45" s="81"/>
      <c r="I45" s="81">
        <v>57</v>
      </c>
      <c r="J45" s="81"/>
      <c r="K45" s="81"/>
      <c r="L45" s="81"/>
      <c r="P45" s="81">
        <f t="shared" si="0"/>
        <v>57</v>
      </c>
      <c r="Q45" s="81">
        <f>IF(F45="X",0,IF(G45="X",0,VLOOKUP(G45,'5'!$K$3:$L$16,2,FALSE)))</f>
        <v>200</v>
      </c>
      <c r="R45" s="81">
        <f t="shared" si="1"/>
        <v>11400</v>
      </c>
      <c r="T45">
        <v>11</v>
      </c>
      <c r="U45" s="81">
        <v>11</v>
      </c>
      <c r="V45" s="81">
        <v>2.1</v>
      </c>
    </row>
    <row r="46" spans="1:22">
      <c r="A46" s="6" t="s">
        <v>328</v>
      </c>
      <c r="B46" s="6"/>
      <c r="C46" s="6"/>
      <c r="D46" s="79" t="s">
        <v>322</v>
      </c>
      <c r="E46" s="7" t="s">
        <v>467</v>
      </c>
      <c r="F46" s="7"/>
      <c r="G46" s="79" t="s">
        <v>47</v>
      </c>
      <c r="H46" s="81">
        <v>19</v>
      </c>
      <c r="I46" s="81"/>
      <c r="J46" s="81"/>
      <c r="K46" s="81"/>
      <c r="L46" s="81"/>
      <c r="P46" s="81">
        <f t="shared" si="0"/>
        <v>19</v>
      </c>
      <c r="Q46" s="81">
        <f>IF(F46="X",0,IF(G46="X",0,VLOOKUP(G46,'5'!$K$3:$L$16,2,FALSE)))</f>
        <v>200</v>
      </c>
      <c r="R46" s="81">
        <f t="shared" si="1"/>
        <v>3800</v>
      </c>
      <c r="T46">
        <v>3.75</v>
      </c>
      <c r="U46" s="81">
        <v>3.75</v>
      </c>
      <c r="V46" s="81">
        <v>3.4</v>
      </c>
    </row>
    <row r="47" spans="1:22">
      <c r="A47" s="6" t="s">
        <v>328</v>
      </c>
      <c r="B47" s="6"/>
      <c r="C47" s="6"/>
      <c r="D47" s="79" t="s">
        <v>478</v>
      </c>
      <c r="E47" s="7" t="s">
        <v>319</v>
      </c>
      <c r="F47" s="7"/>
      <c r="G47" s="79" t="s">
        <v>329</v>
      </c>
      <c r="H47" s="81"/>
      <c r="I47" s="81">
        <v>3</v>
      </c>
      <c r="J47" s="81"/>
      <c r="K47" s="81"/>
      <c r="L47" s="81"/>
      <c r="P47" s="81">
        <f t="shared" si="0"/>
        <v>3</v>
      </c>
      <c r="Q47" s="81">
        <f>IF(F47="X",0,IF(G47="X",0,VLOOKUP(G47,'5'!$K$3:$L$16,2,FALSE)))</f>
        <v>0</v>
      </c>
      <c r="R47" s="81">
        <f t="shared" si="1"/>
        <v>0</v>
      </c>
      <c r="U47" s="81"/>
      <c r="V47" s="81"/>
    </row>
    <row r="48" spans="1:22">
      <c r="A48" s="6" t="s">
        <v>328</v>
      </c>
      <c r="B48" s="6"/>
      <c r="C48" s="6"/>
      <c r="D48" s="79" t="s">
        <v>320</v>
      </c>
      <c r="E48" s="7" t="s">
        <v>414</v>
      </c>
      <c r="F48" s="7"/>
      <c r="G48" s="79" t="s">
        <v>45</v>
      </c>
      <c r="H48" s="81"/>
      <c r="I48" s="81">
        <v>33</v>
      </c>
      <c r="J48" s="81"/>
      <c r="K48" s="81"/>
      <c r="L48" s="81"/>
      <c r="P48" s="81">
        <f t="shared" si="0"/>
        <v>33</v>
      </c>
      <c r="Q48" s="81">
        <f>IF(F48="X",0,IF(G48="X",0,VLOOKUP(G48,'5'!$K$3:$L$16,2,FALSE)))</f>
        <v>200</v>
      </c>
      <c r="R48" s="81">
        <f t="shared" si="1"/>
        <v>6600</v>
      </c>
      <c r="T48">
        <v>10</v>
      </c>
      <c r="U48" s="81">
        <v>10</v>
      </c>
      <c r="V48" s="81">
        <v>5.2</v>
      </c>
    </row>
    <row r="49" spans="1:22">
      <c r="A49" s="6"/>
      <c r="B49" s="6"/>
      <c r="C49" s="6"/>
      <c r="D49" s="79"/>
      <c r="E49" s="7"/>
      <c r="F49" s="7"/>
      <c r="G49" s="79"/>
      <c r="H49" s="81"/>
      <c r="I49" s="81"/>
      <c r="J49" s="81"/>
      <c r="K49" s="81"/>
      <c r="L49" s="81"/>
      <c r="P49" s="81"/>
      <c r="Q49" s="81"/>
      <c r="R49" s="81"/>
    </row>
    <row r="50" spans="1:22">
      <c r="A50" s="6" t="s">
        <v>367</v>
      </c>
      <c r="B50" s="6"/>
      <c r="C50" s="6"/>
      <c r="D50" s="79" t="s">
        <v>479</v>
      </c>
      <c r="E50" s="7" t="s">
        <v>414</v>
      </c>
      <c r="F50" s="7"/>
      <c r="G50" s="79" t="s">
        <v>45</v>
      </c>
      <c r="H50" s="81"/>
      <c r="I50" s="81">
        <v>20</v>
      </c>
      <c r="J50" s="81"/>
      <c r="K50" s="81"/>
      <c r="L50" s="81"/>
      <c r="P50" s="81">
        <f t="shared" si="0"/>
        <v>20</v>
      </c>
      <c r="Q50" s="81">
        <f>IF(F50="X",0,IF(G50="X",0,VLOOKUP(G50,'5'!$K$3:$L$16,2,FALSE)))</f>
        <v>200</v>
      </c>
      <c r="R50" s="81">
        <f t="shared" si="1"/>
        <v>4000</v>
      </c>
      <c r="V50" s="81">
        <v>2.6</v>
      </c>
    </row>
    <row r="51" spans="1:22">
      <c r="A51" s="6" t="s">
        <v>367</v>
      </c>
      <c r="B51" s="6"/>
      <c r="C51" s="6"/>
      <c r="D51" s="79" t="s">
        <v>480</v>
      </c>
      <c r="E51" s="7" t="s">
        <v>349</v>
      </c>
      <c r="F51" s="7"/>
      <c r="G51" s="79" t="s">
        <v>45</v>
      </c>
      <c r="H51" s="81"/>
      <c r="I51" s="81">
        <v>52</v>
      </c>
      <c r="J51" s="81"/>
      <c r="K51" s="81"/>
      <c r="L51" s="81"/>
      <c r="P51" s="81">
        <f t="shared" si="0"/>
        <v>52</v>
      </c>
      <c r="Q51" s="81">
        <f>IF(F51="X",0,IF(G51="X",0,VLOOKUP(G51,'5'!$K$3:$L$16,2,FALSE)))</f>
        <v>200</v>
      </c>
      <c r="R51" s="81">
        <f t="shared" si="1"/>
        <v>10400</v>
      </c>
      <c r="T51" s="81">
        <v>4.2</v>
      </c>
      <c r="U51" s="81">
        <v>4.2</v>
      </c>
      <c r="V51" s="81">
        <v>1.8</v>
      </c>
    </row>
    <row r="52" spans="1:22">
      <c r="A52" s="6" t="s">
        <v>367</v>
      </c>
      <c r="B52" s="6"/>
      <c r="C52" s="6"/>
      <c r="D52" s="79" t="s">
        <v>481</v>
      </c>
      <c r="E52" s="7" t="s">
        <v>482</v>
      </c>
      <c r="F52" s="7"/>
      <c r="G52" s="79" t="s">
        <v>47</v>
      </c>
      <c r="H52" s="81"/>
      <c r="I52" s="81">
        <v>83</v>
      </c>
      <c r="J52" s="81"/>
      <c r="K52" s="81"/>
      <c r="L52" s="81"/>
      <c r="P52" s="81">
        <f t="shared" si="0"/>
        <v>83</v>
      </c>
      <c r="Q52" s="81">
        <f>IF(F52="X",0,IF(G52="X",0,VLOOKUP(G52,'5'!$K$3:$L$16,2,FALSE)))</f>
        <v>200</v>
      </c>
      <c r="R52" s="81">
        <f t="shared" si="1"/>
        <v>16600</v>
      </c>
      <c r="T52" s="81"/>
      <c r="U52" s="81"/>
      <c r="V52" s="81"/>
    </row>
    <row r="53" spans="1:22">
      <c r="A53" s="6" t="s">
        <v>367</v>
      </c>
      <c r="B53" s="6"/>
      <c r="C53" s="6"/>
      <c r="D53" s="79" t="s">
        <v>483</v>
      </c>
      <c r="E53" s="7" t="s">
        <v>349</v>
      </c>
      <c r="F53" s="7"/>
      <c r="G53" s="79" t="s">
        <v>45</v>
      </c>
      <c r="H53" s="81"/>
      <c r="I53" s="81">
        <v>71</v>
      </c>
      <c r="J53" s="81"/>
      <c r="K53" s="81"/>
      <c r="L53" s="81"/>
      <c r="P53" s="81">
        <f t="shared" si="0"/>
        <v>71</v>
      </c>
      <c r="Q53" s="81">
        <f>IF(F53="X",0,IF(G53="X",0,VLOOKUP(G53,'5'!$K$3:$L$16,2,FALSE)))</f>
        <v>200</v>
      </c>
      <c r="R53" s="81">
        <f t="shared" si="1"/>
        <v>14200</v>
      </c>
      <c r="T53" s="81"/>
      <c r="U53" s="81"/>
      <c r="V53" s="81"/>
    </row>
    <row r="54" spans="1:22">
      <c r="A54" s="6" t="s">
        <v>367</v>
      </c>
      <c r="B54" s="6"/>
      <c r="C54" s="6"/>
      <c r="D54" s="79" t="s">
        <v>484</v>
      </c>
      <c r="E54" s="7" t="s">
        <v>302</v>
      </c>
      <c r="F54" s="7"/>
      <c r="G54" s="79" t="s">
        <v>47</v>
      </c>
      <c r="H54" s="81">
        <v>32</v>
      </c>
      <c r="I54" s="81"/>
      <c r="J54" s="81"/>
      <c r="K54" s="81"/>
      <c r="L54" s="81"/>
      <c r="P54" s="81">
        <f>SUM(H54:O54)</f>
        <v>32</v>
      </c>
      <c r="Q54" s="81">
        <f>IF(F54="X",0,IF(G54="X",0,VLOOKUP(G54,'5'!$K$3:$L$16,2,FALSE)))</f>
        <v>200</v>
      </c>
      <c r="R54" s="81">
        <f t="shared" si="1"/>
        <v>6400</v>
      </c>
      <c r="T54" s="81">
        <v>7</v>
      </c>
      <c r="U54" s="81">
        <v>7</v>
      </c>
      <c r="V54" s="81">
        <v>7.4</v>
      </c>
    </row>
    <row r="55" spans="1:22">
      <c r="A55" s="6" t="s">
        <v>367</v>
      </c>
      <c r="B55" s="6"/>
      <c r="C55" s="6"/>
      <c r="D55" s="79" t="s">
        <v>485</v>
      </c>
      <c r="E55" s="7" t="s">
        <v>474</v>
      </c>
      <c r="F55" s="7"/>
      <c r="G55" s="79" t="s">
        <v>45</v>
      </c>
      <c r="H55" s="81">
        <v>9</v>
      </c>
      <c r="I55" s="81"/>
      <c r="J55" s="81"/>
      <c r="K55" s="81"/>
      <c r="L55" s="81"/>
      <c r="P55" s="81">
        <f t="shared" si="0"/>
        <v>9</v>
      </c>
      <c r="Q55" s="81">
        <f>IF(F55="X",0,IF(G55="X",0,VLOOKUP(G55,'5'!$K$3:$L$16,2,FALSE)))</f>
        <v>200</v>
      </c>
      <c r="R55" s="81">
        <f t="shared" si="1"/>
        <v>1800</v>
      </c>
      <c r="T55" s="81"/>
      <c r="U55" s="81"/>
      <c r="V55" s="81"/>
    </row>
    <row r="56" spans="1:22">
      <c r="A56" s="6" t="s">
        <v>367</v>
      </c>
      <c r="B56" s="6"/>
      <c r="C56" s="6"/>
      <c r="D56" s="79" t="s">
        <v>486</v>
      </c>
      <c r="E56" s="7" t="s">
        <v>487</v>
      </c>
      <c r="F56" s="7"/>
      <c r="G56" s="79" t="s">
        <v>47</v>
      </c>
      <c r="H56" s="81">
        <v>18</v>
      </c>
      <c r="I56" s="81"/>
      <c r="J56" s="81"/>
      <c r="K56" s="81"/>
      <c r="L56" s="81"/>
      <c r="P56" s="81">
        <f t="shared" si="0"/>
        <v>18</v>
      </c>
      <c r="Q56" s="81">
        <f>IF(F56="X",0,IF(G56="X",0,VLOOKUP(G56,'5'!$K$3:$L$16,2,FALSE)))</f>
        <v>200</v>
      </c>
      <c r="R56" s="81">
        <f t="shared" si="1"/>
        <v>3600</v>
      </c>
      <c r="T56" s="81">
        <v>3.5</v>
      </c>
      <c r="U56" s="81">
        <v>3.5</v>
      </c>
      <c r="V56" s="81">
        <v>1.4</v>
      </c>
    </row>
    <row r="57" spans="1:22">
      <c r="A57" s="6" t="s">
        <v>367</v>
      </c>
      <c r="B57" s="6"/>
      <c r="C57" s="6"/>
      <c r="D57" s="79" t="s">
        <v>488</v>
      </c>
      <c r="E57" s="7" t="s">
        <v>489</v>
      </c>
      <c r="F57" s="7"/>
      <c r="G57" s="79" t="s">
        <v>47</v>
      </c>
      <c r="H57" s="81"/>
      <c r="I57" s="81"/>
      <c r="J57" s="81"/>
      <c r="K57" s="81"/>
      <c r="L57" s="81"/>
      <c r="O57" s="216">
        <v>15</v>
      </c>
      <c r="P57" s="81">
        <f>SUM(H57:O57)</f>
        <v>15</v>
      </c>
      <c r="Q57" s="81">
        <f>IF(F57="X",0,IF(G57="X",0,VLOOKUP(G57,'5'!$K$3:$L$16,2,FALSE)))</f>
        <v>200</v>
      </c>
      <c r="R57" s="81">
        <f t="shared" si="1"/>
        <v>3000</v>
      </c>
      <c r="T57" s="81">
        <v>3.7</v>
      </c>
      <c r="U57" s="81">
        <v>3.7</v>
      </c>
      <c r="V57" s="81">
        <v>1.4</v>
      </c>
    </row>
    <row r="58" spans="1:22">
      <c r="A58" s="6" t="s">
        <v>367</v>
      </c>
      <c r="B58" s="6"/>
      <c r="C58" s="6"/>
      <c r="D58" s="79" t="s">
        <v>490</v>
      </c>
      <c r="E58" s="7" t="s">
        <v>380</v>
      </c>
      <c r="F58" s="7"/>
      <c r="G58" s="79" t="s">
        <v>137</v>
      </c>
      <c r="H58" s="81"/>
      <c r="I58" s="81"/>
      <c r="J58" s="81"/>
      <c r="K58" s="81"/>
      <c r="L58" s="81"/>
      <c r="N58" s="81">
        <v>8</v>
      </c>
      <c r="O58" s="216"/>
      <c r="P58" s="81">
        <f t="shared" si="0"/>
        <v>8</v>
      </c>
      <c r="Q58" s="81">
        <f>IF(F58="X",0,IF(G58="X",0,VLOOKUP(G58,'5'!$K$3:$L$16,2,FALSE)))</f>
        <v>200</v>
      </c>
      <c r="R58" s="81">
        <f t="shared" si="1"/>
        <v>1600</v>
      </c>
      <c r="T58" s="81"/>
      <c r="U58" s="81"/>
      <c r="V58" s="81">
        <v>1.4</v>
      </c>
    </row>
    <row r="59" spans="1:22">
      <c r="A59" s="6" t="s">
        <v>367</v>
      </c>
      <c r="B59" s="6"/>
      <c r="C59" s="6"/>
      <c r="D59" s="79" t="s">
        <v>439</v>
      </c>
      <c r="E59" s="7" t="s">
        <v>437</v>
      </c>
      <c r="F59" s="7"/>
      <c r="G59" s="79" t="s">
        <v>47</v>
      </c>
      <c r="H59" s="81"/>
      <c r="I59" s="81"/>
      <c r="J59" s="81"/>
      <c r="K59" s="81"/>
      <c r="L59" s="81"/>
      <c r="O59" s="216">
        <v>29</v>
      </c>
      <c r="P59" s="81">
        <f>SUM(H59:O59)</f>
        <v>29</v>
      </c>
      <c r="Q59" s="81">
        <f>IF(F59="X",0,IF(G59="X",0,VLOOKUP(G59,'5'!$K$3:$L$16,2,FALSE)))</f>
        <v>200</v>
      </c>
      <c r="R59" s="81">
        <f t="shared" si="1"/>
        <v>5800</v>
      </c>
      <c r="T59" s="81">
        <v>4.5</v>
      </c>
      <c r="U59" s="81">
        <v>4.5</v>
      </c>
      <c r="V59" s="81">
        <v>1</v>
      </c>
    </row>
    <row r="60" spans="1:22">
      <c r="A60" s="6" t="s">
        <v>367</v>
      </c>
      <c r="B60" s="6"/>
      <c r="C60" s="6"/>
      <c r="D60" s="79" t="s">
        <v>441</v>
      </c>
      <c r="E60" s="7" t="s">
        <v>293</v>
      </c>
      <c r="F60" s="7"/>
      <c r="G60" s="79" t="s">
        <v>44</v>
      </c>
      <c r="H60" s="81"/>
      <c r="I60" s="81"/>
      <c r="J60" s="81"/>
      <c r="K60" s="81"/>
      <c r="L60" s="81"/>
      <c r="O60" s="216">
        <v>32</v>
      </c>
      <c r="P60" s="81">
        <f>SUM(H60:O60)</f>
        <v>32</v>
      </c>
      <c r="Q60" s="81">
        <f>IF(F60="X",0,IF(G60="X",0,VLOOKUP(G60,'5'!$K$3:$L$16,2,FALSE)))</f>
        <v>200</v>
      </c>
      <c r="R60" s="81">
        <f t="shared" si="1"/>
        <v>6400</v>
      </c>
      <c r="T60" s="81">
        <v>4.5</v>
      </c>
      <c r="U60" s="81">
        <v>4.5</v>
      </c>
      <c r="V60" s="81">
        <v>1.4</v>
      </c>
    </row>
    <row r="61" spans="1:22">
      <c r="A61" s="6" t="s">
        <v>367</v>
      </c>
      <c r="B61" s="6"/>
      <c r="C61" s="6"/>
      <c r="D61" s="79" t="s">
        <v>440</v>
      </c>
      <c r="E61" s="7" t="s">
        <v>476</v>
      </c>
      <c r="F61" s="7"/>
      <c r="G61" s="79" t="s">
        <v>47</v>
      </c>
      <c r="H61" s="81"/>
      <c r="I61" s="81"/>
      <c r="J61" s="81"/>
      <c r="K61" s="81"/>
      <c r="L61" s="81"/>
      <c r="O61" s="216">
        <v>24</v>
      </c>
      <c r="P61" s="81">
        <f>SUM(H61:O61)</f>
        <v>24</v>
      </c>
      <c r="Q61" s="81">
        <f>IF(F61="X",0,IF(G61="X",0,VLOOKUP(G61,'5'!$K$3:$L$16,2,FALSE)))</f>
        <v>200</v>
      </c>
      <c r="R61" s="81">
        <f t="shared" si="1"/>
        <v>4800</v>
      </c>
      <c r="T61" s="81">
        <v>3.5</v>
      </c>
      <c r="U61" s="81">
        <v>3.5</v>
      </c>
      <c r="V61" s="81">
        <v>1.4</v>
      </c>
    </row>
    <row r="62" spans="1:22">
      <c r="A62" s="6" t="s">
        <v>367</v>
      </c>
      <c r="B62" s="6"/>
      <c r="C62" s="6"/>
      <c r="D62" s="79" t="s">
        <v>443</v>
      </c>
      <c r="E62" s="7" t="s">
        <v>349</v>
      </c>
      <c r="F62" s="7"/>
      <c r="G62" s="79" t="s">
        <v>45</v>
      </c>
      <c r="H62" s="81"/>
      <c r="I62" s="81">
        <v>23</v>
      </c>
      <c r="J62" s="81"/>
      <c r="K62" s="81"/>
      <c r="L62" s="81"/>
      <c r="P62" s="81">
        <f t="shared" si="0"/>
        <v>23</v>
      </c>
      <c r="Q62" s="81">
        <f>IF(F62="X",0,IF(G62="X",0,VLOOKUP(G62,'5'!$K$3:$L$16,2,FALSE)))</f>
        <v>200</v>
      </c>
      <c r="R62" s="81">
        <f t="shared" si="1"/>
        <v>4600</v>
      </c>
      <c r="V62">
        <v>5.2</v>
      </c>
    </row>
    <row r="63" spans="1:22">
      <c r="A63" s="6" t="s">
        <v>367</v>
      </c>
      <c r="B63" s="6"/>
      <c r="C63" s="6"/>
      <c r="D63" s="79" t="s">
        <v>438</v>
      </c>
      <c r="E63" s="7" t="s">
        <v>293</v>
      </c>
      <c r="F63" s="7"/>
      <c r="G63" s="79" t="s">
        <v>44</v>
      </c>
      <c r="H63" s="81"/>
      <c r="I63" s="81">
        <v>57</v>
      </c>
      <c r="J63" s="81"/>
      <c r="K63" s="81"/>
      <c r="L63" s="81"/>
      <c r="P63" s="81">
        <f t="shared" si="0"/>
        <v>57</v>
      </c>
      <c r="Q63" s="81">
        <f>IF(F63="X",0,IF(G63="X",0,VLOOKUP(G63,'5'!$K$3:$L$16,2,FALSE)))</f>
        <v>200</v>
      </c>
      <c r="R63" s="81">
        <f t="shared" si="1"/>
        <v>11400</v>
      </c>
      <c r="T63" s="81">
        <v>7</v>
      </c>
      <c r="U63" s="81">
        <v>7</v>
      </c>
      <c r="V63" s="81">
        <v>4</v>
      </c>
    </row>
    <row r="64" spans="1:22">
      <c r="A64" s="6" t="s">
        <v>367</v>
      </c>
      <c r="B64" s="6"/>
      <c r="C64" s="6"/>
      <c r="D64" s="79" t="s">
        <v>360</v>
      </c>
      <c r="E64" s="7" t="s">
        <v>349</v>
      </c>
      <c r="F64" s="7"/>
      <c r="G64" s="79" t="s">
        <v>45</v>
      </c>
      <c r="H64" s="81"/>
      <c r="I64" s="81"/>
      <c r="J64" s="81">
        <v>37</v>
      </c>
      <c r="K64" s="81"/>
      <c r="L64" s="81"/>
      <c r="P64" s="81">
        <f t="shared" si="0"/>
        <v>37</v>
      </c>
      <c r="Q64" s="81">
        <f>IF(F64="X",0,IF(G64="X",0,VLOOKUP(G64,'5'!$K$3:$L$16,2,FALSE)))</f>
        <v>200</v>
      </c>
      <c r="R64" s="81">
        <f t="shared" si="1"/>
        <v>7400</v>
      </c>
    </row>
    <row r="65" spans="1:23">
      <c r="A65" s="6" t="s">
        <v>367</v>
      </c>
      <c r="B65" s="6"/>
      <c r="C65" s="6"/>
      <c r="D65" s="79" t="s">
        <v>354</v>
      </c>
      <c r="E65" s="7" t="s">
        <v>491</v>
      </c>
      <c r="F65" s="7"/>
      <c r="G65" s="79" t="s">
        <v>329</v>
      </c>
      <c r="H65" s="81"/>
      <c r="I65" s="81">
        <v>6</v>
      </c>
      <c r="J65" s="81"/>
      <c r="K65" s="81"/>
      <c r="L65" s="81"/>
      <c r="P65" s="81">
        <f t="shared" si="0"/>
        <v>6</v>
      </c>
      <c r="Q65" s="81">
        <f>IF(F65="X",0,IF(G65="X",0,VLOOKUP(G65,'5'!$K$3:$L$16,2,FALSE)))</f>
        <v>0</v>
      </c>
      <c r="R65" s="81">
        <f t="shared" si="1"/>
        <v>0</v>
      </c>
    </row>
    <row r="66" spans="1:23">
      <c r="A66" s="6" t="s">
        <v>367</v>
      </c>
      <c r="B66" s="6"/>
      <c r="C66" s="6"/>
      <c r="D66" s="79" t="s">
        <v>492</v>
      </c>
      <c r="E66" s="7" t="s">
        <v>333</v>
      </c>
      <c r="F66" s="7"/>
      <c r="G66" s="79" t="s">
        <v>47</v>
      </c>
      <c r="H66" s="81"/>
      <c r="I66" s="81"/>
      <c r="J66" s="81">
        <v>41</v>
      </c>
      <c r="K66" s="81"/>
      <c r="L66" s="81"/>
      <c r="P66" s="81">
        <f t="shared" si="0"/>
        <v>41</v>
      </c>
      <c r="Q66" s="81">
        <f>IF(F66="X",0,IF(G66="X",0,VLOOKUP(G66,'5'!$K$3:$L$16,2,FALSE)))</f>
        <v>200</v>
      </c>
      <c r="R66" s="81">
        <f t="shared" si="1"/>
        <v>8200</v>
      </c>
      <c r="T66" s="81">
        <v>13</v>
      </c>
      <c r="U66" s="81">
        <v>13</v>
      </c>
      <c r="V66" s="81"/>
      <c r="W66" s="81"/>
    </row>
    <row r="67" spans="1:23">
      <c r="A67" s="6" t="s">
        <v>367</v>
      </c>
      <c r="B67" s="6"/>
      <c r="C67" s="6"/>
      <c r="D67" s="79" t="s">
        <v>493</v>
      </c>
      <c r="E67" s="7" t="s">
        <v>494</v>
      </c>
      <c r="F67" s="7"/>
      <c r="G67" s="79" t="s">
        <v>49</v>
      </c>
      <c r="H67" s="81"/>
      <c r="I67" s="81">
        <v>10</v>
      </c>
      <c r="J67" s="81"/>
      <c r="K67" s="81"/>
      <c r="L67" s="81"/>
      <c r="P67" s="81">
        <f t="shared" si="0"/>
        <v>10</v>
      </c>
      <c r="Q67" s="81">
        <f>IF(F67="X",0,IF(G67="X",0,VLOOKUP(G67,'5'!$K$3:$L$16,2,FALSE)))</f>
        <v>200</v>
      </c>
      <c r="R67" s="81">
        <f t="shared" si="1"/>
        <v>2000</v>
      </c>
      <c r="T67" s="81"/>
      <c r="U67" s="81"/>
      <c r="V67" s="81"/>
      <c r="W67" s="81"/>
    </row>
    <row r="68" spans="1:23">
      <c r="A68" s="6" t="s">
        <v>367</v>
      </c>
      <c r="B68" s="6"/>
      <c r="C68" s="6"/>
      <c r="D68" s="79" t="s">
        <v>495</v>
      </c>
      <c r="E68" s="7" t="s">
        <v>437</v>
      </c>
      <c r="F68" s="7"/>
      <c r="G68" s="79" t="s">
        <v>47</v>
      </c>
      <c r="H68" s="81">
        <v>31</v>
      </c>
      <c r="I68" s="81"/>
      <c r="J68" s="81"/>
      <c r="K68" s="81"/>
      <c r="L68" s="81"/>
      <c r="P68" s="81">
        <f t="shared" ref="P68:P94" si="2">SUM(H68:O68)</f>
        <v>31</v>
      </c>
      <c r="Q68" s="81">
        <f>IF(F68="X",0,IF(G68="X",0,VLOOKUP(G68,'5'!$K$3:$L$16,2,FALSE)))</f>
        <v>200</v>
      </c>
      <c r="R68" s="81">
        <f t="shared" ref="R68:R94" si="3">P68*Q68</f>
        <v>6200</v>
      </c>
      <c r="T68" s="81">
        <v>5</v>
      </c>
      <c r="U68" s="81">
        <v>5</v>
      </c>
      <c r="V68" s="81">
        <v>0.7</v>
      </c>
      <c r="W68" s="81"/>
    </row>
    <row r="69" spans="1:23">
      <c r="A69" s="6" t="s">
        <v>367</v>
      </c>
      <c r="B69" s="6"/>
      <c r="C69" s="6"/>
      <c r="D69" s="79" t="s">
        <v>355</v>
      </c>
      <c r="E69" s="7" t="s">
        <v>349</v>
      </c>
      <c r="F69" s="7"/>
      <c r="G69" s="79" t="s">
        <v>45</v>
      </c>
      <c r="H69" s="81"/>
      <c r="I69" s="81"/>
      <c r="J69" s="81">
        <v>17.3</v>
      </c>
      <c r="K69" s="81"/>
      <c r="L69" s="81"/>
      <c r="P69" s="81">
        <f t="shared" si="2"/>
        <v>17.3</v>
      </c>
      <c r="Q69" s="81">
        <f>IF(F69="X",0,IF(G69="X",0,VLOOKUP(G69,'5'!$K$3:$L$16,2,FALSE)))</f>
        <v>200</v>
      </c>
      <c r="R69" s="81">
        <f t="shared" si="3"/>
        <v>3460</v>
      </c>
      <c r="T69" s="81"/>
      <c r="U69" s="81"/>
      <c r="V69" s="81">
        <v>2.6</v>
      </c>
      <c r="W69" s="81">
        <v>3</v>
      </c>
    </row>
    <row r="70" spans="1:23">
      <c r="A70" s="6" t="s">
        <v>367</v>
      </c>
      <c r="B70" s="6"/>
      <c r="C70" s="6"/>
      <c r="D70" s="79" t="s">
        <v>350</v>
      </c>
      <c r="E70" s="7" t="s">
        <v>414</v>
      </c>
      <c r="F70" s="7"/>
      <c r="G70" s="79" t="s">
        <v>45</v>
      </c>
      <c r="H70" s="81"/>
      <c r="I70" s="81"/>
      <c r="J70" s="81">
        <v>18</v>
      </c>
      <c r="K70" s="81"/>
      <c r="L70" s="81"/>
      <c r="P70" s="81">
        <f t="shared" si="2"/>
        <v>18</v>
      </c>
      <c r="Q70" s="81">
        <f>IF(F70="X",0,IF(G70="X",0,VLOOKUP(G70,'5'!$K$3:$L$16,2,FALSE)))</f>
        <v>200</v>
      </c>
      <c r="R70" s="81">
        <f t="shared" si="3"/>
        <v>3600</v>
      </c>
      <c r="T70" s="81"/>
      <c r="U70" s="81"/>
      <c r="V70" s="81">
        <v>9.5</v>
      </c>
      <c r="W70" s="81"/>
    </row>
    <row r="71" spans="1:23">
      <c r="A71" s="6" t="s">
        <v>367</v>
      </c>
      <c r="B71" s="6"/>
      <c r="C71" s="6"/>
      <c r="D71" s="79" t="s">
        <v>365</v>
      </c>
      <c r="E71" s="7" t="s">
        <v>494</v>
      </c>
      <c r="F71" s="7"/>
      <c r="G71" s="79" t="s">
        <v>49</v>
      </c>
      <c r="H71" s="81"/>
      <c r="I71" s="81"/>
      <c r="J71" s="81">
        <v>7</v>
      </c>
      <c r="K71" s="81"/>
      <c r="L71" s="81"/>
      <c r="P71" s="81">
        <f t="shared" si="2"/>
        <v>7</v>
      </c>
      <c r="Q71" s="81">
        <f>IF(F71="X",0,IF(G71="X",0,VLOOKUP(G71,'5'!$K$3:$L$16,2,FALSE)))</f>
        <v>200</v>
      </c>
      <c r="R71" s="81">
        <f t="shared" si="3"/>
        <v>1400</v>
      </c>
    </row>
    <row r="72" spans="1:23">
      <c r="A72" s="6" t="s">
        <v>367</v>
      </c>
      <c r="B72" s="6"/>
      <c r="C72" s="6"/>
      <c r="D72" s="79" t="s">
        <v>366</v>
      </c>
      <c r="E72" s="7" t="s">
        <v>496</v>
      </c>
      <c r="F72" s="7"/>
      <c r="G72" s="79" t="s">
        <v>47</v>
      </c>
      <c r="H72" s="81">
        <v>31</v>
      </c>
      <c r="I72" s="81"/>
      <c r="J72" s="81"/>
      <c r="K72" s="81"/>
      <c r="L72" s="81"/>
      <c r="P72" s="81">
        <f t="shared" si="2"/>
        <v>31</v>
      </c>
      <c r="Q72" s="81">
        <f>IF(F72="X",0,IF(G72="X",0,VLOOKUP(G72,'5'!$K$3:$L$16,2,FALSE)))</f>
        <v>200</v>
      </c>
      <c r="R72" s="81">
        <f t="shared" si="3"/>
        <v>6200</v>
      </c>
      <c r="T72" s="81">
        <v>12</v>
      </c>
      <c r="U72" s="81">
        <v>12</v>
      </c>
      <c r="V72" s="81"/>
    </row>
    <row r="73" spans="1:23">
      <c r="A73" s="6" t="s">
        <v>367</v>
      </c>
      <c r="B73" s="6"/>
      <c r="C73" s="6"/>
      <c r="D73" s="79" t="s">
        <v>362</v>
      </c>
      <c r="E73" s="7" t="s">
        <v>489</v>
      </c>
      <c r="F73" s="7"/>
      <c r="G73" s="79" t="s">
        <v>47</v>
      </c>
      <c r="H73" s="81">
        <v>15</v>
      </c>
      <c r="I73" s="81"/>
      <c r="J73" s="81"/>
      <c r="K73" s="81"/>
      <c r="L73" s="81"/>
      <c r="P73" s="81">
        <f t="shared" si="2"/>
        <v>15</v>
      </c>
      <c r="Q73" s="81">
        <f>IF(F73="X",0,IF(G73="X",0,VLOOKUP(G73,'5'!$K$3:$L$16,2,FALSE)))</f>
        <v>200</v>
      </c>
      <c r="R73" s="81">
        <f t="shared" si="3"/>
        <v>3000</v>
      </c>
      <c r="T73" s="81"/>
      <c r="U73" s="81"/>
      <c r="V73" s="81">
        <v>0.6</v>
      </c>
    </row>
    <row r="74" spans="1:23">
      <c r="A74" s="6" t="s">
        <v>367</v>
      </c>
      <c r="B74" s="6"/>
      <c r="C74" s="6"/>
      <c r="D74" s="79" t="s">
        <v>364</v>
      </c>
      <c r="E74" s="7" t="s">
        <v>497</v>
      </c>
      <c r="F74" s="89"/>
      <c r="G74" s="79" t="s">
        <v>47</v>
      </c>
      <c r="H74" s="81">
        <v>31</v>
      </c>
      <c r="I74" s="81"/>
      <c r="J74" s="91"/>
      <c r="K74" s="91"/>
      <c r="L74" s="91"/>
      <c r="M74" s="91"/>
      <c r="N74" s="91"/>
      <c r="O74" s="91"/>
      <c r="P74" s="81">
        <f t="shared" si="2"/>
        <v>31</v>
      </c>
      <c r="Q74" s="81">
        <f>IF(F74="X",0,IF(G74="X",0,VLOOKUP(G74,'5'!$K$3:$L$16,2,FALSE)))</f>
        <v>200</v>
      </c>
      <c r="R74" s="81">
        <f t="shared" si="3"/>
        <v>6200</v>
      </c>
      <c r="T74" s="81">
        <v>11</v>
      </c>
      <c r="U74" s="81">
        <v>11</v>
      </c>
      <c r="V74" s="81"/>
    </row>
    <row r="75" spans="1:23">
      <c r="A75" s="6" t="s">
        <v>367</v>
      </c>
      <c r="B75" s="6"/>
      <c r="C75" s="6"/>
      <c r="D75" s="79" t="s">
        <v>498</v>
      </c>
      <c r="E75" s="7" t="s">
        <v>499</v>
      </c>
      <c r="F75" s="7"/>
      <c r="G75" s="79" t="s">
        <v>47</v>
      </c>
      <c r="H75" s="81"/>
      <c r="I75" s="81"/>
      <c r="J75" s="81">
        <v>21.25</v>
      </c>
      <c r="K75" s="81"/>
      <c r="L75" s="81"/>
      <c r="P75" s="81">
        <f t="shared" si="2"/>
        <v>21.25</v>
      </c>
      <c r="Q75" s="81">
        <f>IF(F75="X",0,IF(G75="X",0,VLOOKUP(G75,'5'!$K$3:$L$16,2,FALSE)))</f>
        <v>200</v>
      </c>
      <c r="R75" s="81">
        <f t="shared" si="3"/>
        <v>4250</v>
      </c>
      <c r="T75" s="81"/>
      <c r="U75" s="81"/>
      <c r="V75" s="81">
        <v>29.6</v>
      </c>
    </row>
    <row r="76" spans="1:23">
      <c r="A76" s="6" t="s">
        <v>367</v>
      </c>
      <c r="B76" s="6"/>
      <c r="C76" s="6"/>
      <c r="D76" s="79" t="s">
        <v>500</v>
      </c>
      <c r="E76" s="7" t="s">
        <v>501</v>
      </c>
      <c r="F76" s="7"/>
      <c r="G76" s="79" t="s">
        <v>45</v>
      </c>
      <c r="H76" s="81"/>
      <c r="I76" s="81"/>
      <c r="J76" s="81">
        <v>7.7</v>
      </c>
      <c r="K76" s="81"/>
      <c r="L76" s="81"/>
      <c r="P76" s="81">
        <f t="shared" si="2"/>
        <v>7.7</v>
      </c>
      <c r="Q76" s="81">
        <f>IF(F76="X",0,IF(G76="X",0,VLOOKUP(G76,'5'!$K$3:$L$16,2,FALSE)))</f>
        <v>200</v>
      </c>
      <c r="R76" s="81">
        <f t="shared" si="3"/>
        <v>1540</v>
      </c>
      <c r="T76" s="81">
        <v>4.8</v>
      </c>
      <c r="U76" s="81">
        <v>4.8</v>
      </c>
      <c r="V76" s="81"/>
    </row>
    <row r="77" spans="1:23">
      <c r="A77" s="6" t="s">
        <v>367</v>
      </c>
      <c r="B77" s="6"/>
      <c r="C77" s="6"/>
      <c r="D77" s="79" t="s">
        <v>361</v>
      </c>
      <c r="E77" s="7" t="s">
        <v>467</v>
      </c>
      <c r="F77" s="7"/>
      <c r="G77" s="79" t="s">
        <v>47</v>
      </c>
      <c r="H77" s="81">
        <v>34</v>
      </c>
      <c r="I77" s="81"/>
      <c r="J77" s="81"/>
      <c r="K77" s="81"/>
      <c r="L77" s="81"/>
      <c r="P77" s="81">
        <f t="shared" si="2"/>
        <v>34</v>
      </c>
      <c r="Q77" s="81">
        <f>IF(F77="X",0,IF(G77="X",0,VLOOKUP(G77,'5'!$K$3:$L$16,2,FALSE)))</f>
        <v>200</v>
      </c>
      <c r="R77" s="81">
        <f t="shared" si="3"/>
        <v>6800</v>
      </c>
      <c r="T77" s="81">
        <v>7</v>
      </c>
      <c r="U77" s="81">
        <v>7</v>
      </c>
      <c r="V77" s="81"/>
    </row>
    <row r="78" spans="1:23">
      <c r="A78" s="6" t="s">
        <v>367</v>
      </c>
      <c r="B78" s="6"/>
      <c r="C78" s="6"/>
      <c r="D78" s="79" t="s">
        <v>348</v>
      </c>
      <c r="E78" s="7" t="s">
        <v>476</v>
      </c>
      <c r="F78" s="7"/>
      <c r="G78" s="79" t="s">
        <v>47</v>
      </c>
      <c r="H78" s="81">
        <v>33</v>
      </c>
      <c r="I78" s="81"/>
      <c r="J78" s="81"/>
      <c r="K78" s="81"/>
      <c r="L78" s="81"/>
      <c r="P78" s="81">
        <f t="shared" si="2"/>
        <v>33</v>
      </c>
      <c r="Q78" s="81">
        <f>IF(F78="X",0,IF(G78="X",0,VLOOKUP(G78,'5'!$K$3:$L$16,2,FALSE)))</f>
        <v>200</v>
      </c>
      <c r="R78" s="81">
        <f t="shared" si="3"/>
        <v>6600</v>
      </c>
      <c r="T78" s="81">
        <v>11</v>
      </c>
      <c r="U78" s="81">
        <v>11</v>
      </c>
      <c r="V78" s="81"/>
    </row>
    <row r="79" spans="1:23">
      <c r="A79" s="6" t="s">
        <v>367</v>
      </c>
      <c r="B79" s="6"/>
      <c r="C79" s="6"/>
      <c r="D79" s="79" t="s">
        <v>358</v>
      </c>
      <c r="E79" s="7" t="s">
        <v>502</v>
      </c>
      <c r="F79" s="7"/>
      <c r="G79" s="79" t="s">
        <v>329</v>
      </c>
      <c r="H79" s="81">
        <v>19</v>
      </c>
      <c r="I79" s="81"/>
      <c r="J79" s="81"/>
      <c r="K79" s="81"/>
      <c r="L79" s="81"/>
      <c r="P79" s="81">
        <f t="shared" si="2"/>
        <v>19</v>
      </c>
      <c r="Q79" s="81">
        <f>IF(F79="X",0,IF(G79="X",0,VLOOKUP(G79,'5'!$K$3:$L$16,2,FALSE)))</f>
        <v>0</v>
      </c>
      <c r="R79" s="81">
        <f t="shared" si="3"/>
        <v>0</v>
      </c>
      <c r="T79" s="81">
        <v>3</v>
      </c>
      <c r="U79" s="81">
        <v>3</v>
      </c>
      <c r="V79" s="81"/>
    </row>
    <row r="80" spans="1:23">
      <c r="A80" s="6" t="s">
        <v>367</v>
      </c>
      <c r="B80" s="6"/>
      <c r="C80" s="6"/>
      <c r="D80" s="79" t="s">
        <v>353</v>
      </c>
      <c r="E80" s="7" t="s">
        <v>503</v>
      </c>
      <c r="F80" s="7"/>
      <c r="G80" s="79" t="s">
        <v>45</v>
      </c>
      <c r="H80" s="81"/>
      <c r="I80" s="81"/>
      <c r="J80" s="81">
        <v>7</v>
      </c>
      <c r="K80" s="81"/>
      <c r="L80" s="81"/>
      <c r="P80" s="81">
        <f t="shared" si="2"/>
        <v>7</v>
      </c>
      <c r="Q80" s="81">
        <f>IF(F80="X",0,IF(G80="X",0,VLOOKUP(G80,'5'!$K$3:$L$16,2,FALSE)))</f>
        <v>200</v>
      </c>
      <c r="R80" s="81">
        <f t="shared" si="3"/>
        <v>1400</v>
      </c>
      <c r="T80" s="81"/>
      <c r="U80" s="81"/>
      <c r="V80" s="81"/>
    </row>
    <row r="81" spans="1:22">
      <c r="A81" s="6" t="s">
        <v>367</v>
      </c>
      <c r="B81" s="6"/>
      <c r="C81" s="6"/>
      <c r="D81" s="79" t="s">
        <v>356</v>
      </c>
      <c r="E81" s="7" t="s">
        <v>380</v>
      </c>
      <c r="F81" s="7"/>
      <c r="G81" s="79" t="s">
        <v>137</v>
      </c>
      <c r="H81" s="81"/>
      <c r="I81" s="81"/>
      <c r="J81" s="81"/>
      <c r="K81" s="81"/>
      <c r="L81" s="81"/>
      <c r="N81" s="81">
        <v>11</v>
      </c>
      <c r="P81" s="81">
        <f t="shared" si="2"/>
        <v>11</v>
      </c>
      <c r="Q81" s="81">
        <f>IF(F81="X",0,IF(G81="X",0,VLOOKUP(G81,'5'!$K$3:$L$16,2,FALSE)))</f>
        <v>200</v>
      </c>
      <c r="R81" s="81">
        <f t="shared" si="3"/>
        <v>2200</v>
      </c>
      <c r="V81" s="81">
        <v>0.7</v>
      </c>
    </row>
    <row r="82" spans="1:22">
      <c r="A82" s="6" t="s">
        <v>367</v>
      </c>
      <c r="B82" s="6"/>
      <c r="C82" s="6"/>
      <c r="D82" s="79" t="s">
        <v>448</v>
      </c>
      <c r="E82" s="7" t="s">
        <v>341</v>
      </c>
      <c r="F82" s="7"/>
      <c r="G82" s="79" t="s">
        <v>45</v>
      </c>
      <c r="H82" s="81"/>
      <c r="I82" s="81">
        <v>9</v>
      </c>
      <c r="J82" s="81"/>
      <c r="K82" s="81"/>
      <c r="L82" s="81"/>
      <c r="N82" s="81"/>
      <c r="P82" s="81">
        <f t="shared" si="2"/>
        <v>9</v>
      </c>
      <c r="Q82" s="81">
        <f>IF(F82="X",0,IF(G82="X",0,VLOOKUP(G82,'5'!$K$3:$L$16,2,FALSE)))</f>
        <v>200</v>
      </c>
      <c r="R82" s="81">
        <f t="shared" si="3"/>
        <v>1800</v>
      </c>
      <c r="V82" s="81">
        <v>1.4</v>
      </c>
    </row>
    <row r="83" spans="1:22">
      <c r="A83" s="6" t="s">
        <v>367</v>
      </c>
      <c r="B83" s="6"/>
      <c r="C83" s="6"/>
      <c r="D83" s="79" t="s">
        <v>504</v>
      </c>
      <c r="E83" s="7" t="s">
        <v>380</v>
      </c>
      <c r="F83" s="7"/>
      <c r="G83" s="79" t="s">
        <v>137</v>
      </c>
      <c r="H83" s="81"/>
      <c r="I83" s="81"/>
      <c r="J83" s="81"/>
      <c r="K83" s="81"/>
      <c r="L83" s="81"/>
      <c r="N83" s="81">
        <v>6</v>
      </c>
      <c r="P83" s="81">
        <f t="shared" si="2"/>
        <v>6</v>
      </c>
      <c r="Q83" s="81">
        <f>IF(F83="X",0,IF(G83="X",0,VLOOKUP(G83,'5'!$K$3:$L$16,2,FALSE)))</f>
        <v>200</v>
      </c>
      <c r="R83" s="81">
        <f t="shared" si="3"/>
        <v>1200</v>
      </c>
      <c r="V83" s="81">
        <v>1.4</v>
      </c>
    </row>
    <row r="84" spans="1:22">
      <c r="A84" s="6" t="s">
        <v>367</v>
      </c>
      <c r="B84" s="6"/>
      <c r="C84" s="6"/>
      <c r="D84" s="79" t="s">
        <v>449</v>
      </c>
      <c r="E84" s="7" t="s">
        <v>496</v>
      </c>
      <c r="F84" s="7"/>
      <c r="G84" s="79" t="s">
        <v>47</v>
      </c>
      <c r="H84" s="81">
        <v>51</v>
      </c>
      <c r="I84" s="81"/>
      <c r="J84" s="81"/>
      <c r="K84" s="81"/>
      <c r="L84" s="81"/>
      <c r="N84" s="81"/>
      <c r="P84" s="81">
        <f t="shared" si="2"/>
        <v>51</v>
      </c>
      <c r="Q84" s="81">
        <f>IF(F84="X",0,IF(G84="X",0,VLOOKUP(G84,'5'!$K$3:$L$16,2,FALSE)))</f>
        <v>200</v>
      </c>
      <c r="R84" s="81">
        <f t="shared" si="3"/>
        <v>10200</v>
      </c>
      <c r="T84" s="81">
        <v>13.5</v>
      </c>
      <c r="U84" s="81">
        <v>13.5</v>
      </c>
      <c r="V84" s="81"/>
    </row>
    <row r="85" spans="1:22">
      <c r="A85" s="6" t="s">
        <v>367</v>
      </c>
      <c r="B85" s="6"/>
      <c r="C85" s="6"/>
      <c r="D85" s="79" t="s">
        <v>451</v>
      </c>
      <c r="E85" s="7" t="s">
        <v>398</v>
      </c>
      <c r="F85" s="7"/>
      <c r="G85" s="79" t="s">
        <v>50</v>
      </c>
      <c r="H85" s="81"/>
      <c r="I85" s="81">
        <v>9</v>
      </c>
      <c r="J85" s="81"/>
      <c r="K85" s="81"/>
      <c r="L85" s="81"/>
      <c r="N85" s="81"/>
      <c r="P85" s="81">
        <f t="shared" si="2"/>
        <v>9</v>
      </c>
      <c r="Q85" s="81">
        <f>IF(F85="X",0,IF(G85="X",0,VLOOKUP(G85,'5'!$K$3:$L$16,2,FALSE)))</f>
        <v>12</v>
      </c>
      <c r="R85" s="81">
        <f t="shared" si="3"/>
        <v>108</v>
      </c>
      <c r="T85" s="81">
        <v>5</v>
      </c>
      <c r="U85" s="81">
        <v>5</v>
      </c>
      <c r="V85" s="81">
        <v>4.7</v>
      </c>
    </row>
    <row r="86" spans="1:22">
      <c r="A86" s="6" t="s">
        <v>367</v>
      </c>
      <c r="B86" s="6"/>
      <c r="C86" s="6"/>
      <c r="D86" s="79" t="s">
        <v>445</v>
      </c>
      <c r="E86" s="7" t="s">
        <v>298</v>
      </c>
      <c r="F86" s="7"/>
      <c r="G86" s="79" t="s">
        <v>50</v>
      </c>
      <c r="H86" s="81"/>
      <c r="I86" s="81">
        <v>7</v>
      </c>
      <c r="J86" s="81"/>
      <c r="K86" s="81"/>
      <c r="L86" s="81"/>
      <c r="N86" s="81"/>
      <c r="P86" s="81">
        <f t="shared" si="2"/>
        <v>7</v>
      </c>
      <c r="Q86" s="81">
        <f>IF(F86="X",0,IF(G86="X",0,VLOOKUP(G86,'5'!$K$3:$L$16,2,FALSE)))</f>
        <v>12</v>
      </c>
      <c r="R86" s="81">
        <f t="shared" si="3"/>
        <v>84</v>
      </c>
      <c r="T86" s="81"/>
      <c r="U86" s="81"/>
      <c r="V86" s="81"/>
    </row>
    <row r="87" spans="1:22">
      <c r="A87" s="6" t="s">
        <v>367</v>
      </c>
      <c r="B87" s="6"/>
      <c r="C87" s="6"/>
      <c r="D87" s="79" t="s">
        <v>450</v>
      </c>
      <c r="E87" s="7" t="s">
        <v>287</v>
      </c>
      <c r="F87" s="7"/>
      <c r="G87" s="79" t="s">
        <v>137</v>
      </c>
      <c r="H87" s="81"/>
      <c r="I87" s="81"/>
      <c r="J87" s="81"/>
      <c r="K87" s="81"/>
      <c r="L87" s="81"/>
      <c r="N87" s="81">
        <v>5</v>
      </c>
      <c r="P87" s="81">
        <f t="shared" si="2"/>
        <v>5</v>
      </c>
      <c r="Q87" s="81">
        <f>IF(F87="X",0,IF(G87="X",0,VLOOKUP(G87,'5'!$K$3:$L$16,2,FALSE)))</f>
        <v>200</v>
      </c>
      <c r="R87" s="81">
        <f t="shared" si="3"/>
        <v>1000</v>
      </c>
      <c r="T87" s="81"/>
      <c r="U87" s="81"/>
      <c r="V87" s="81"/>
    </row>
    <row r="88" spans="1:22">
      <c r="A88" s="6" t="s">
        <v>367</v>
      </c>
      <c r="B88" s="6"/>
      <c r="C88" s="6"/>
      <c r="D88" s="79" t="s">
        <v>444</v>
      </c>
      <c r="E88" s="7" t="s">
        <v>319</v>
      </c>
      <c r="F88" s="7"/>
      <c r="G88" s="79" t="s">
        <v>329</v>
      </c>
      <c r="H88" s="81"/>
      <c r="I88" s="81"/>
      <c r="J88" s="81"/>
      <c r="K88" s="81"/>
      <c r="L88" s="81"/>
      <c r="N88" s="81">
        <v>4</v>
      </c>
      <c r="P88" s="81">
        <f t="shared" si="2"/>
        <v>4</v>
      </c>
      <c r="Q88" s="81">
        <f>IF(F88="X",0,IF(G88="X",0,VLOOKUP(G88,'5'!$K$3:$L$16,2,FALSE)))</f>
        <v>0</v>
      </c>
      <c r="R88" s="81">
        <f t="shared" si="3"/>
        <v>0</v>
      </c>
      <c r="T88" s="81"/>
      <c r="U88" s="81"/>
      <c r="V88" s="81"/>
    </row>
    <row r="89" spans="1:22">
      <c r="A89" s="6" t="s">
        <v>367</v>
      </c>
      <c r="B89" s="6"/>
      <c r="C89" s="6"/>
      <c r="D89" s="79" t="s">
        <v>505</v>
      </c>
      <c r="E89" s="7" t="s">
        <v>293</v>
      </c>
      <c r="F89" s="7"/>
      <c r="G89" s="79" t="s">
        <v>44</v>
      </c>
      <c r="H89" s="81"/>
      <c r="I89" s="81">
        <v>58</v>
      </c>
      <c r="J89" s="81"/>
      <c r="K89" s="81"/>
      <c r="L89" s="81"/>
      <c r="P89" s="81">
        <f t="shared" si="2"/>
        <v>58</v>
      </c>
      <c r="Q89" s="81">
        <f>IF(F89="X",0,IF(G89="X",0,VLOOKUP(G89,'5'!$K$3:$L$16,2,FALSE)))</f>
        <v>200</v>
      </c>
      <c r="R89" s="81">
        <f t="shared" si="3"/>
        <v>11600</v>
      </c>
      <c r="T89" s="81">
        <v>12</v>
      </c>
      <c r="U89" s="81">
        <v>12</v>
      </c>
      <c r="V89" s="81">
        <v>3</v>
      </c>
    </row>
    <row r="90" spans="1:22">
      <c r="A90" s="6" t="s">
        <v>367</v>
      </c>
      <c r="B90" s="6"/>
      <c r="C90" s="6"/>
      <c r="D90" s="79" t="s">
        <v>506</v>
      </c>
      <c r="E90" s="7" t="s">
        <v>293</v>
      </c>
      <c r="F90" s="7"/>
      <c r="G90" s="79" t="s">
        <v>44</v>
      </c>
      <c r="H90" s="81"/>
      <c r="I90" s="81">
        <v>55</v>
      </c>
      <c r="J90" s="81"/>
      <c r="K90" s="81"/>
      <c r="L90" s="81"/>
      <c r="P90" s="81">
        <f t="shared" si="2"/>
        <v>55</v>
      </c>
      <c r="Q90" s="81">
        <f>IF(F90="X",0,IF(G90="X",0,VLOOKUP(G90,'5'!$K$3:$L$16,2,FALSE)))</f>
        <v>200</v>
      </c>
      <c r="R90" s="81">
        <f t="shared" si="3"/>
        <v>11000</v>
      </c>
      <c r="T90" s="81">
        <v>7</v>
      </c>
      <c r="U90" s="81">
        <v>7</v>
      </c>
      <c r="V90" s="81">
        <v>1.4</v>
      </c>
    </row>
    <row r="91" spans="1:22">
      <c r="A91" s="6" t="s">
        <v>367</v>
      </c>
      <c r="B91" s="6"/>
      <c r="C91" s="6"/>
      <c r="D91" s="79" t="s">
        <v>507</v>
      </c>
      <c r="E91" s="7" t="s">
        <v>298</v>
      </c>
      <c r="F91" s="7"/>
      <c r="G91" s="79" t="s">
        <v>50</v>
      </c>
      <c r="H91" s="81"/>
      <c r="I91" s="81">
        <v>9</v>
      </c>
      <c r="J91" s="81"/>
      <c r="K91" s="81"/>
      <c r="L91" s="81"/>
      <c r="P91" s="81">
        <f t="shared" si="2"/>
        <v>9</v>
      </c>
      <c r="Q91" s="81">
        <f>IF(F91="X",0,IF(G91="X",0,VLOOKUP(G91,'5'!$K$3:$L$16,2,FALSE)))</f>
        <v>12</v>
      </c>
      <c r="R91" s="81">
        <f t="shared" si="3"/>
        <v>108</v>
      </c>
      <c r="T91" s="81"/>
      <c r="U91" s="81"/>
      <c r="V91" s="81"/>
    </row>
    <row r="92" spans="1:22">
      <c r="A92" s="6" t="s">
        <v>367</v>
      </c>
      <c r="B92" s="6"/>
      <c r="C92" s="6"/>
      <c r="D92" s="79" t="s">
        <v>508</v>
      </c>
      <c r="E92" s="7" t="s">
        <v>312</v>
      </c>
      <c r="F92" s="7"/>
      <c r="G92" s="79" t="s">
        <v>51</v>
      </c>
      <c r="H92" s="81"/>
      <c r="I92" s="81"/>
      <c r="J92" s="81"/>
      <c r="K92" s="81"/>
      <c r="L92" s="81"/>
      <c r="M92" s="81">
        <v>72</v>
      </c>
      <c r="P92" s="81">
        <f t="shared" si="2"/>
        <v>72</v>
      </c>
      <c r="Q92" s="81">
        <f>IF(F92="X",0,IF(G92="X",0,VLOOKUP(G92,'5'!$K$3:$L$16,2,FALSE)))</f>
        <v>200</v>
      </c>
      <c r="R92" s="81">
        <f t="shared" si="3"/>
        <v>14400</v>
      </c>
      <c r="T92" s="81">
        <v>13</v>
      </c>
      <c r="U92" s="81">
        <v>13</v>
      </c>
      <c r="V92" s="81">
        <v>0.7</v>
      </c>
    </row>
    <row r="93" spans="1:22">
      <c r="A93" s="6" t="s">
        <v>367</v>
      </c>
      <c r="B93" s="6"/>
      <c r="C93" s="6"/>
      <c r="D93" s="79" t="s">
        <v>509</v>
      </c>
      <c r="E93" s="7" t="s">
        <v>298</v>
      </c>
      <c r="F93" s="7"/>
      <c r="G93" s="79" t="s">
        <v>50</v>
      </c>
      <c r="H93" s="81"/>
      <c r="I93" s="81">
        <v>9</v>
      </c>
      <c r="J93" s="81"/>
      <c r="K93" s="81"/>
      <c r="L93" s="81"/>
      <c r="P93" s="81">
        <f t="shared" si="2"/>
        <v>9</v>
      </c>
      <c r="Q93" s="81">
        <f>IF(F93="X",0,IF(G93="X",0,VLOOKUP(G93,'5'!$K$3:$L$16,2,FALSE)))</f>
        <v>12</v>
      </c>
      <c r="R93" s="81">
        <f t="shared" si="3"/>
        <v>108</v>
      </c>
    </row>
    <row r="94" spans="1:22">
      <c r="A94" s="6" t="s">
        <v>367</v>
      </c>
      <c r="B94" s="6"/>
      <c r="C94" s="6"/>
      <c r="D94" s="79" t="s">
        <v>479</v>
      </c>
      <c r="E94" s="7" t="s">
        <v>414</v>
      </c>
      <c r="F94" s="7"/>
      <c r="G94" s="79" t="s">
        <v>45</v>
      </c>
      <c r="H94" s="81"/>
      <c r="I94" s="81">
        <v>20</v>
      </c>
      <c r="J94" s="81"/>
      <c r="K94" s="81"/>
      <c r="L94" s="81"/>
      <c r="P94" s="81">
        <f t="shared" si="2"/>
        <v>20</v>
      </c>
      <c r="Q94" s="81">
        <f>IF(F94="X",0,IF(G94="X",0,VLOOKUP(G94,'5'!$K$3:$L$16,2,FALSE)))</f>
        <v>200</v>
      </c>
      <c r="R94" s="81">
        <f t="shared" si="3"/>
        <v>4000</v>
      </c>
    </row>
    <row r="95" spans="1:22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22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4">SUM(H4:H494)</f>
        <v>418.6</v>
      </c>
      <c r="I495" s="64">
        <f t="shared" si="4"/>
        <v>1614.6</v>
      </c>
      <c r="J495" s="64">
        <f t="shared" si="4"/>
        <v>163.25</v>
      </c>
      <c r="K495" s="64">
        <f t="shared" si="4"/>
        <v>0</v>
      </c>
      <c r="L495" s="64">
        <f t="shared" si="4"/>
        <v>0</v>
      </c>
      <c r="M495" s="64">
        <f t="shared" si="4"/>
        <v>72</v>
      </c>
      <c r="N495" s="64">
        <f t="shared" si="4"/>
        <v>115.4</v>
      </c>
      <c r="O495" s="64">
        <f t="shared" si="4"/>
        <v>100</v>
      </c>
      <c r="S495" s="52" t="s">
        <v>126</v>
      </c>
      <c r="T495" s="64">
        <f t="shared" ref="T495:Y495" si="5">SUM(T4:T494)</f>
        <v>432.29999999999995</v>
      </c>
      <c r="U495" s="64">
        <f t="shared" si="5"/>
        <v>432.29999999999995</v>
      </c>
      <c r="V495" s="64">
        <f t="shared" si="5"/>
        <v>245.99999999999991</v>
      </c>
      <c r="W495" s="64">
        <f t="shared" si="5"/>
        <v>3</v>
      </c>
      <c r="X495" s="64">
        <f t="shared" si="5"/>
        <v>0</v>
      </c>
      <c r="Y495" s="64">
        <f t="shared" si="5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IF('5'!K3="", "Vrije categorie",'5'!K3)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747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32</v>
      </c>
      <c r="P499" s="65">
        <f>SUM(H499:O499)</f>
        <v>779</v>
      </c>
      <c r="Q499" s="54"/>
      <c r="R499" s="65" cm="1">
        <f t="array" ref="R499">SUMPRODUCT(--($G$4:$G$494=E499),--($F$4:$F$494=""),$R$4:$R$494)</f>
        <v>155800</v>
      </c>
    </row>
    <row r="500" spans="5:18">
      <c r="E500" s="54" t="str">
        <f>IF('5'!K4="", "Vrije categorie",'5'!K4)</f>
        <v>B</v>
      </c>
      <c r="H500" s="65" cm="1">
        <f t="array" ref="H500">SUMPRODUCT(--($G$4:$G$494=E500),--($F$4:$F$494=""),$H$4:$H$494)</f>
        <v>361</v>
      </c>
      <c r="I500" s="65" cm="1">
        <f t="array" ref="I500">SUMPRODUCT(--($G$4:$G$494=E500),--($F$4:$F$494=""),$I$4:$I$494)</f>
        <v>83</v>
      </c>
      <c r="J500" s="65" cm="1">
        <f t="array" ref="J500">SUMPRODUCT(--($G$4:$G$494=E500),--($F$4:$F$494=""),$J$4:$J$494)</f>
        <v>62.25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68</v>
      </c>
      <c r="P500" s="65">
        <f t="shared" ref="P500:P512" si="6">SUM(H500:O500)</f>
        <v>574.25</v>
      </c>
      <c r="Q500" s="54"/>
      <c r="R500" s="65" cm="1">
        <f t="array" ref="R500">SUMPRODUCT(--($G$4:$G$494=E500),--($F$4:$F$494=""),$R$4:$R$494)</f>
        <v>114850</v>
      </c>
    </row>
    <row r="501" spans="5:18">
      <c r="E501" s="54" t="str">
        <f>IF('5'!K5="", "Vrije categorie",'5'!K5)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122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6"/>
        <v>122</v>
      </c>
      <c r="Q501" s="54"/>
      <c r="R501" s="65" cm="1">
        <f t="array" ref="R501">SUMPRODUCT(--($G$4:$G$494=E501),--($F$4:$F$494=""),$R$4:$R$494)</f>
        <v>24400</v>
      </c>
    </row>
    <row r="502" spans="5:18">
      <c r="E502" s="54" t="str">
        <f>IF('5'!K6="", "Vrije categorie",'5'!K6)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10</v>
      </c>
      <c r="J502" s="65" cm="1">
        <f t="array" ref="J502">SUMPRODUCT(--($G$4:$G$494=E502),--($F$4:$F$494=""),$J$4:$J$494)</f>
        <v>7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6"/>
        <v>17</v>
      </c>
      <c r="Q502" s="54"/>
      <c r="R502" s="65" cm="1">
        <f t="array" ref="R502">SUMPRODUCT(--($G$4:$G$494=E502),--($F$4:$F$494=""),$R$4:$R$494)</f>
        <v>3400</v>
      </c>
    </row>
    <row r="503" spans="5:18">
      <c r="E503" s="54" t="str">
        <f>IF('5'!K7="", "Vrije categorie",'5'!K7)</f>
        <v>E</v>
      </c>
      <c r="H503" s="65" cm="1">
        <f t="array" ref="H503">SUMPRODUCT(--($G$4:$G$494=E503),--($F$4:$F$494=""),$H$4:$H$494)</f>
        <v>38.6</v>
      </c>
      <c r="I503" s="65" cm="1">
        <f t="array" ref="I503">SUMPRODUCT(--($G$4:$G$494=E503),--($F$4:$F$494=""),$I$4:$I$494)</f>
        <v>551.6</v>
      </c>
      <c r="J503" s="65" cm="1">
        <f t="array" ref="J503">SUMPRODUCT(--($G$4:$G$494=E503),--($F$4:$F$494=""),$J$4:$J$494)</f>
        <v>87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35.4</v>
      </c>
      <c r="O503" s="65" cm="1">
        <f t="array" ref="O503">SUMPRODUCT(--($G$4:$G$494=E503),--($F$4:$F$494=""),$O$4:$O$494)</f>
        <v>0</v>
      </c>
      <c r="P503" s="65">
        <f t="shared" si="6"/>
        <v>712.6</v>
      </c>
      <c r="Q503" s="54"/>
      <c r="R503" s="65" cm="1">
        <f t="array" ref="R503">SUMPRODUCT(--($G$4:$G$494=E503),--($F$4:$F$494=""),$R$4:$R$494)</f>
        <v>142520</v>
      </c>
    </row>
    <row r="504" spans="5:18">
      <c r="E504" s="54" t="str">
        <f>IF('5'!K8="", "Vrije categorie",'5'!K8)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74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29</v>
      </c>
      <c r="O504" s="65" cm="1">
        <f t="array" ref="O504">SUMPRODUCT(--($G$4:$G$494=E504),--($F$4:$F$494=""),$O$4:$O$494)</f>
        <v>0</v>
      </c>
      <c r="P504" s="65">
        <f t="shared" si="6"/>
        <v>103</v>
      </c>
      <c r="Q504" s="54"/>
      <c r="R504" s="65" cm="1">
        <f t="array" ref="R504">SUMPRODUCT(--($G$4:$G$494=E504),--($F$4:$F$494=""),$R$4:$R$494)</f>
        <v>1236</v>
      </c>
    </row>
    <row r="505" spans="5:18">
      <c r="E505" s="54" t="str">
        <f>IF('5'!K9="", "Vrije categorie",'5'!K9)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7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0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34</v>
      </c>
      <c r="O505" s="65" cm="1">
        <f t="array" ref="O505">SUMPRODUCT(--($G$4:$G$494=E505),--($F$4:$F$494=""),$O$4:$O$494)</f>
        <v>0</v>
      </c>
      <c r="P505" s="65">
        <f t="shared" si="6"/>
        <v>41</v>
      </c>
      <c r="Q505" s="54"/>
      <c r="R505" s="65" cm="1">
        <f t="array" ref="R505">SUMPRODUCT(--($G$4:$G$494=E505),--($F$4:$F$494=""),$R$4:$R$494)</f>
        <v>8200</v>
      </c>
    </row>
    <row r="506" spans="5:18">
      <c r="E506" s="54" t="str">
        <f>IF('5'!K10="", "Vrije categorie",'5'!K10)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0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72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6"/>
        <v>72</v>
      </c>
      <c r="Q506" s="54"/>
      <c r="R506" s="65" cm="1">
        <f t="array" ref="R506">SUMPRODUCT(--($G$4:$G$494=E506),--($F$4:$F$494=""),$R$4:$R$494)</f>
        <v>14400</v>
      </c>
    </row>
    <row r="507" spans="5:18">
      <c r="E507" s="54" t="str">
        <f>IF('5'!K11="", "Vrije categorie",'5'!K11)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6"/>
        <v>0</v>
      </c>
      <c r="Q507" s="54"/>
      <c r="R507" s="65" cm="1">
        <f t="array" ref="R507">SUMPRODUCT(--($G$4:$G$494=E507),--($F$4:$F$494=""),$R$4:$R$494)</f>
        <v>0</v>
      </c>
    </row>
    <row r="508" spans="5:18">
      <c r="E508" s="54" t="str">
        <f>IF('5'!K12="", "Vrije categorie",'5'!K12)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6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IF('5'!K13="", "Vrije categorie",'5'!K13)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6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tr">
        <f>IF('5'!K14="", "Vrije categorie",'5'!K14)</f>
        <v>Vrije categorie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6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tr">
        <f>IF('5'!K15="", "Vrije categorie",'5'!K15)</f>
        <v>Vrije categorie</v>
      </c>
      <c r="H511" s="65" cm="1">
        <f t="array" ref="H511">SUMPRODUCT(--($G$4:$G$494=E511),--($F$4:$F$494=""),$H$4:$H$494)</f>
        <v>0</v>
      </c>
      <c r="I511" s="65" cm="1">
        <f t="array" ref="I511">SUMPRODUCT(--($G$4:$G$494=E511),--($F$4:$F$494=""),$I$4:$I$494)</f>
        <v>0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0</v>
      </c>
      <c r="O511" s="65" cm="1">
        <f t="array" ref="O511">SUMPRODUCT(--($G$4:$G$494=E511),--($F$4:$F$494=""),$O$4:$O$494)</f>
        <v>0</v>
      </c>
      <c r="P511" s="65">
        <f t="shared" si="6"/>
        <v>0</v>
      </c>
      <c r="Q511" s="54"/>
      <c r="R511" s="65" cm="1">
        <f t="array" ref="R511">SUMPRODUCT(--($G$4:$G$494=E511),--($F$4:$F$494=""),$R$4:$R$494)</f>
        <v>0</v>
      </c>
    </row>
    <row r="512" spans="5:18" ht="15.75" thickBot="1">
      <c r="E512" s="67" t="s">
        <v>128</v>
      </c>
      <c r="F512" s="63"/>
      <c r="G512" s="63"/>
      <c r="H512" s="66">
        <f>SUM(H499:H511)</f>
        <v>399.6</v>
      </c>
      <c r="I512" s="66">
        <f t="shared" ref="I512:O512" si="7">SUM(I499:I511)</f>
        <v>1587.6</v>
      </c>
      <c r="J512" s="66">
        <f t="shared" si="7"/>
        <v>163.25</v>
      </c>
      <c r="K512" s="66">
        <f t="shared" si="7"/>
        <v>0</v>
      </c>
      <c r="L512" s="66">
        <f t="shared" si="7"/>
        <v>0</v>
      </c>
      <c r="M512" s="66">
        <f t="shared" si="7"/>
        <v>72</v>
      </c>
      <c r="N512" s="66">
        <f t="shared" si="7"/>
        <v>98.4</v>
      </c>
      <c r="O512" s="66">
        <f t="shared" si="7"/>
        <v>100</v>
      </c>
      <c r="P512" s="66">
        <f t="shared" si="6"/>
        <v>2420.85</v>
      </c>
      <c r="Q512" s="66"/>
      <c r="R512" s="66">
        <f>SUM(R499:R511)</f>
        <v>464806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19</v>
      </c>
      <c r="I514" s="66" cm="1">
        <f t="array" ref="I514">SUMPRODUCT(--($G$4:$G$494="X"),I4:I494)</f>
        <v>27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0</v>
      </c>
      <c r="M514" s="66" cm="1">
        <f t="array" ref="M514">SUMPRODUCT(--($G$4:$G$494="X"),M4:M494)</f>
        <v>0</v>
      </c>
      <c r="N514" s="66" cm="1">
        <f t="array" ref="N514">SUMPRODUCT(--($G$4:$G$494="X"),N4:N494)</f>
        <v>17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30" si="8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9">SUM(H519:O519)</f>
        <v>0</v>
      </c>
    </row>
    <row r="520" spans="5:18">
      <c r="E520" s="68" t="str">
        <f t="shared" si="8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9"/>
        <v>0</v>
      </c>
    </row>
    <row r="521" spans="5:18">
      <c r="E521" s="68" t="str">
        <f t="shared" si="8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9"/>
        <v>0</v>
      </c>
    </row>
    <row r="522" spans="5:18">
      <c r="E522" s="68" t="str">
        <f t="shared" si="8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9"/>
        <v>0</v>
      </c>
    </row>
    <row r="523" spans="5:18">
      <c r="E523" s="68" t="str">
        <f t="shared" si="8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9"/>
        <v>0</v>
      </c>
    </row>
    <row r="524" spans="5:18">
      <c r="E524" s="68" t="str">
        <f t="shared" si="8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9"/>
        <v>0</v>
      </c>
    </row>
    <row r="525" spans="5:18">
      <c r="E525" s="68" t="str">
        <f t="shared" si="8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9"/>
        <v>0</v>
      </c>
    </row>
    <row r="526" spans="5:18">
      <c r="E526" s="68" t="str">
        <f t="shared" si="8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9"/>
        <v>0</v>
      </c>
    </row>
    <row r="527" spans="5:18">
      <c r="E527" s="68" t="str">
        <f t="shared" si="8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9"/>
        <v>0</v>
      </c>
    </row>
    <row r="528" spans="5:18">
      <c r="E528" s="68" t="str">
        <f t="shared" si="8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9"/>
        <v>0</v>
      </c>
    </row>
    <row r="529" spans="5:16">
      <c r="E529" s="68" t="str">
        <f t="shared" si="8"/>
        <v>Vrije categorie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9"/>
        <v>0</v>
      </c>
    </row>
    <row r="530" spans="5:16">
      <c r="E530" s="68" t="str">
        <f t="shared" si="8"/>
        <v>Vrije categorie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9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10">SUM(I518:I530)</f>
        <v>0</v>
      </c>
      <c r="J531" s="73">
        <f t="shared" si="10"/>
        <v>0</v>
      </c>
      <c r="K531" s="73">
        <f t="shared" si="10"/>
        <v>0</v>
      </c>
      <c r="L531" s="73">
        <f t="shared" si="10"/>
        <v>0</v>
      </c>
      <c r="M531" s="73">
        <f t="shared" si="10"/>
        <v>0</v>
      </c>
      <c r="N531" s="73">
        <f t="shared" si="10"/>
        <v>0</v>
      </c>
      <c r="O531" s="73">
        <f t="shared" si="10"/>
        <v>0</v>
      </c>
      <c r="P531" s="73">
        <f>SUM(P518:P530)</f>
        <v>0</v>
      </c>
    </row>
    <row r="532" spans="5:16" ht="15.75" thickTop="1"/>
  </sheetData>
  <sheetProtection algorithmName="SHA-512" hashValue="rNr2ijdZEZeDfU5cFWxY9T1hdprfvs1h+P/63YKdtPBQa2h0TWm4PEJaEIcl8n51Mejay8eYas526jByiOopzg==" saltValue="VRLtpM5evpI70nVs6Us2gg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K22" sqref="K22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6,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'6a'!R498/M3</f>
        <v>#DIV/0!</v>
      </c>
    </row>
    <row r="4" spans="1:14">
      <c r="A4" s="16" t="s">
        <v>72</v>
      </c>
      <c r="B4" s="264" t="str">
        <f>VLOOKUP(H5,'Kosten NEN2075 (her)controles'!A5:E50,3)</f>
        <v>Sinne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'6a'!R499/M4</f>
        <v>#DIV/0!</v>
      </c>
    </row>
    <row r="5" spans="1:14">
      <c r="A5" s="17" t="s">
        <v>73</v>
      </c>
      <c r="B5" s="265" t="str">
        <f>VLOOKUP(H5,'Kosten NEN2075 (her)controles'!A5:E50,4)</f>
        <v>Simmerdyk 5</v>
      </c>
      <c r="C5" s="265"/>
      <c r="D5" s="265"/>
      <c r="E5" s="265"/>
      <c r="F5" s="279" t="s">
        <v>75</v>
      </c>
      <c r="G5" s="279"/>
      <c r="H5" s="13">
        <f>'Kosten NEN2075 (her)controles'!A10</f>
        <v>6</v>
      </c>
      <c r="K5" s="34" t="s">
        <v>48</v>
      </c>
      <c r="L5" s="46">
        <v>200</v>
      </c>
      <c r="M5" s="213"/>
      <c r="N5" s="86" t="e">
        <f>'6a'!R500/M5</f>
        <v>#DIV/0!</v>
      </c>
    </row>
    <row r="6" spans="1:14">
      <c r="A6" s="18" t="s">
        <v>74</v>
      </c>
      <c r="B6" s="266" t="str">
        <f>VLOOKUP(H5,'Kosten NEN2075 (her)controles'!A5:E50,5)</f>
        <v>Sneek</v>
      </c>
      <c r="C6" s="266"/>
      <c r="D6" s="266"/>
      <c r="E6" s="266"/>
      <c r="F6" s="280" t="s">
        <v>76</v>
      </c>
      <c r="G6" s="280"/>
      <c r="H6" s="14" t="str">
        <f>CONCATENATE(H5,"a")</f>
        <v>6a</v>
      </c>
      <c r="K6" s="34" t="s">
        <v>49</v>
      </c>
      <c r="L6" s="46">
        <v>200</v>
      </c>
      <c r="M6" s="213"/>
      <c r="N6" s="86" t="e">
        <f>'6a'!R501/M6</f>
        <v>#DIV/0!</v>
      </c>
    </row>
    <row r="7" spans="1:14">
      <c r="K7" s="34" t="s">
        <v>45</v>
      </c>
      <c r="L7" s="46">
        <v>200</v>
      </c>
      <c r="M7" s="213"/>
      <c r="N7" s="86" t="e">
        <f>'6a'!R502/M7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'6a'!R503/M8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'6a'!R504/M9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'6a'!R505/M10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'6a'!R506/M11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'6a'!R507/M12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'6a'!P511</f>
        <v>2366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'6a'!R508/M13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2"/>
      <c r="N14" s="86"/>
    </row>
    <row r="15" spans="1:14">
      <c r="K15" s="34"/>
      <c r="L15" s="46"/>
      <c r="M15" s="242"/>
      <c r="N15" s="86"/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'6a'!R511</f>
        <v>460980</v>
      </c>
      <c r="E17" s="276" t="s">
        <v>119</v>
      </c>
      <c r="F17" s="276"/>
      <c r="G17" s="44">
        <f>D17/E8</f>
        <v>2304.9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'6a'!I511</f>
        <v>1288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1288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1288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1288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'6a'!H511-E27</f>
        <v>272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'6a'!U494</f>
        <v>220.66999999999996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'6a'!T494</f>
        <v>220.66999999999996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'6a'!V494</f>
        <v>248.09999999999997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 hidden="1">
      <c r="A32" s="250" t="s">
        <v>114</v>
      </c>
      <c r="B32" s="251"/>
      <c r="C32" s="251"/>
      <c r="D32" s="252"/>
      <c r="E32" s="25">
        <f>'6a'!W494</f>
        <v>0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'6a'!X494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'6a'!Y494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'6a'!P504</f>
        <v>163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cjaFIpxep+lQD27B6xbLzIUheNv3AWKlPf0lqAO8QiNck4jf7ZpcqsYWGCwP+Zxp8+1uo4P15wWHAFTlohb17Q==" saltValue="xLcNZJYxj5q1Q7+YsCKdv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Z531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3" width="5.42578125" customWidth="1"/>
    <col min="4" max="4" width="5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'6'!H5</f>
        <v>6</v>
      </c>
      <c r="D1" s="281" t="s">
        <v>72</v>
      </c>
      <c r="E1" s="282"/>
      <c r="F1" s="283" t="str">
        <f>VLOOKUP(A1,'Kosten NEN2075 (her)controles'!A5:J50,3)</f>
        <v>Sinne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Simmerdyk 5 te Sneek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101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6"/>
      <c r="C5" s="6"/>
      <c r="D5" s="79" t="s">
        <v>283</v>
      </c>
      <c r="E5" s="7" t="s">
        <v>284</v>
      </c>
      <c r="F5" s="7"/>
      <c r="G5" s="79" t="s">
        <v>45</v>
      </c>
      <c r="H5" s="81">
        <v>15</v>
      </c>
      <c r="I5" s="81"/>
      <c r="J5" s="81"/>
      <c r="K5" s="81"/>
      <c r="L5" s="81"/>
      <c r="P5" s="81">
        <f t="shared" ref="P5:P67" si="0">SUM(H5:O5)</f>
        <v>15</v>
      </c>
      <c r="Q5" s="81">
        <f>IF(F5="X",0,IF(G5="X",0,VLOOKUP(G5,'6'!$K$3:$L$16,2,FALSE)))</f>
        <v>200</v>
      </c>
      <c r="R5" s="81">
        <f t="shared" ref="R5:R67" si="1">P5*Q5</f>
        <v>3000</v>
      </c>
      <c r="T5">
        <v>1.2</v>
      </c>
      <c r="U5">
        <v>1.2</v>
      </c>
    </row>
    <row r="6" spans="1:26">
      <c r="A6" s="6" t="s">
        <v>328</v>
      </c>
      <c r="B6" s="6"/>
      <c r="C6" s="6"/>
      <c r="D6" s="79" t="s">
        <v>316</v>
      </c>
      <c r="E6" s="7" t="s">
        <v>336</v>
      </c>
      <c r="F6" s="7"/>
      <c r="G6" s="79" t="s">
        <v>45</v>
      </c>
      <c r="H6" s="81">
        <v>100</v>
      </c>
      <c r="I6" s="81"/>
      <c r="J6" s="81"/>
      <c r="K6" s="81"/>
      <c r="L6" s="81"/>
      <c r="P6" s="81">
        <f t="shared" si="0"/>
        <v>100</v>
      </c>
      <c r="Q6" s="81">
        <f>IF(F6="X",0,IF(G6="X",0,VLOOKUP(G6,'6'!$K$3:$L$16,2,FALSE)))</f>
        <v>200</v>
      </c>
      <c r="R6" s="81">
        <f t="shared" si="1"/>
        <v>20000</v>
      </c>
    </row>
    <row r="7" spans="1:26">
      <c r="A7" s="6" t="s">
        <v>328</v>
      </c>
      <c r="B7" s="6"/>
      <c r="C7" s="6"/>
      <c r="D7" s="79" t="s">
        <v>295</v>
      </c>
      <c r="E7" s="7" t="s">
        <v>414</v>
      </c>
      <c r="F7" s="7"/>
      <c r="G7" s="79" t="s">
        <v>45</v>
      </c>
      <c r="H7" s="81">
        <v>11</v>
      </c>
      <c r="I7" s="81"/>
      <c r="J7" s="81"/>
      <c r="K7" s="81"/>
      <c r="L7" s="81"/>
      <c r="P7" s="81">
        <f t="shared" si="0"/>
        <v>11</v>
      </c>
      <c r="Q7" s="81">
        <f>IF(F7="X",0,IF(G7="X",0,VLOOKUP(G7,'6'!$K$3:$L$16,2,FALSE)))</f>
        <v>200</v>
      </c>
      <c r="R7" s="81">
        <f t="shared" si="1"/>
        <v>2200</v>
      </c>
      <c r="V7">
        <v>11.5</v>
      </c>
    </row>
    <row r="8" spans="1:26">
      <c r="A8" s="6" t="s">
        <v>328</v>
      </c>
      <c r="B8" s="6"/>
      <c r="C8" s="6"/>
      <c r="D8" s="79" t="s">
        <v>511</v>
      </c>
      <c r="E8" s="7" t="s">
        <v>319</v>
      </c>
      <c r="F8" s="7"/>
      <c r="G8" s="79" t="s">
        <v>329</v>
      </c>
      <c r="H8" s="81"/>
      <c r="I8" s="81"/>
      <c r="J8" s="81"/>
      <c r="K8" s="81"/>
      <c r="L8" s="81">
        <v>1</v>
      </c>
      <c r="P8" s="81">
        <f t="shared" si="0"/>
        <v>1</v>
      </c>
      <c r="Q8" s="81">
        <f>IF(F8="X",0,IF(G8="X",0,VLOOKUP(G8,'6'!$K$3:$L$16,2,FALSE)))</f>
        <v>0</v>
      </c>
      <c r="R8" s="81">
        <f t="shared" si="1"/>
        <v>0</v>
      </c>
    </row>
    <row r="9" spans="1:26">
      <c r="A9" s="6" t="s">
        <v>328</v>
      </c>
      <c r="B9" s="6"/>
      <c r="C9" s="6"/>
      <c r="D9" s="79" t="s">
        <v>290</v>
      </c>
      <c r="E9" s="7" t="s">
        <v>512</v>
      </c>
      <c r="F9" s="7"/>
      <c r="G9" s="79" t="s">
        <v>48</v>
      </c>
      <c r="H9" s="81"/>
      <c r="I9" s="81"/>
      <c r="J9" s="81"/>
      <c r="K9" s="81"/>
      <c r="L9" s="81">
        <v>55</v>
      </c>
      <c r="P9" s="81">
        <f t="shared" si="0"/>
        <v>55</v>
      </c>
      <c r="Q9" s="81">
        <f>IF(F9="X",0,IF(G9="X",0,VLOOKUP(G9,'6'!$K$3:$L$16,2,FALSE)))</f>
        <v>200</v>
      </c>
      <c r="R9" s="81">
        <f t="shared" si="1"/>
        <v>11000</v>
      </c>
      <c r="T9">
        <v>5.5</v>
      </c>
      <c r="U9">
        <v>5.5</v>
      </c>
    </row>
    <row r="10" spans="1:26">
      <c r="A10" s="6" t="s">
        <v>328</v>
      </c>
      <c r="B10" s="6"/>
      <c r="C10" s="6"/>
      <c r="D10" s="79" t="s">
        <v>326</v>
      </c>
      <c r="E10" s="7" t="s">
        <v>325</v>
      </c>
      <c r="F10" s="7"/>
      <c r="G10" s="79" t="s">
        <v>49</v>
      </c>
      <c r="H10" s="81"/>
      <c r="I10" s="81"/>
      <c r="J10" s="81"/>
      <c r="K10" s="81"/>
      <c r="L10" s="81">
        <v>43</v>
      </c>
      <c r="P10" s="81">
        <f t="shared" si="0"/>
        <v>43</v>
      </c>
      <c r="Q10" s="81">
        <f>IF(F10="X",0,IF(G10="X",0,VLOOKUP(G10,'6'!$K$3:$L$16,2,FALSE)))</f>
        <v>200</v>
      </c>
      <c r="R10" s="81">
        <f t="shared" si="1"/>
        <v>8600</v>
      </c>
      <c r="T10">
        <v>1.5</v>
      </c>
      <c r="U10">
        <v>1.5</v>
      </c>
    </row>
    <row r="11" spans="1:26">
      <c r="A11" s="6" t="s">
        <v>328</v>
      </c>
      <c r="B11" s="6"/>
      <c r="C11" s="6"/>
      <c r="D11" s="79" t="s">
        <v>322</v>
      </c>
      <c r="E11" s="7" t="s">
        <v>513</v>
      </c>
      <c r="F11" s="7"/>
      <c r="G11" s="79" t="s">
        <v>44</v>
      </c>
      <c r="H11" s="81"/>
      <c r="I11" s="81">
        <v>17</v>
      </c>
      <c r="J11" s="81"/>
      <c r="K11" s="81"/>
      <c r="L11" s="81"/>
      <c r="P11" s="81">
        <f t="shared" si="0"/>
        <v>17</v>
      </c>
      <c r="Q11" s="81">
        <f>IF(F11="X",0,IF(G11="X",0,VLOOKUP(G11,'6'!$K$3:$L$16,2,FALSE)))</f>
        <v>200</v>
      </c>
      <c r="R11" s="81">
        <f t="shared" si="1"/>
        <v>3400</v>
      </c>
    </row>
    <row r="12" spans="1:26">
      <c r="A12" s="6" t="s">
        <v>328</v>
      </c>
      <c r="B12" s="6"/>
      <c r="C12" s="6"/>
      <c r="D12" s="79" t="s">
        <v>320</v>
      </c>
      <c r="E12" s="7" t="s">
        <v>514</v>
      </c>
      <c r="F12" s="7"/>
      <c r="G12" s="79" t="s">
        <v>47</v>
      </c>
      <c r="H12" s="81"/>
      <c r="I12" s="81">
        <v>6</v>
      </c>
      <c r="J12" s="81"/>
      <c r="K12" s="81"/>
      <c r="L12" s="81"/>
      <c r="P12" s="81">
        <f t="shared" si="0"/>
        <v>6</v>
      </c>
      <c r="Q12" s="81">
        <f>IF(F12="X",0,IF(G12="X",0,VLOOKUP(G12,'6'!$K$3:$L$16,2,FALSE)))</f>
        <v>200</v>
      </c>
      <c r="R12" s="81">
        <f t="shared" si="1"/>
        <v>1200</v>
      </c>
      <c r="T12">
        <v>3.06</v>
      </c>
      <c r="U12">
        <v>3.06</v>
      </c>
      <c r="V12">
        <v>5.6</v>
      </c>
    </row>
    <row r="13" spans="1:26">
      <c r="A13" s="6" t="s">
        <v>328</v>
      </c>
      <c r="B13" s="6"/>
      <c r="C13" s="6"/>
      <c r="D13" s="79" t="s">
        <v>299</v>
      </c>
      <c r="E13" s="7" t="s">
        <v>349</v>
      </c>
      <c r="F13" s="7"/>
      <c r="G13" s="79" t="s">
        <v>45</v>
      </c>
      <c r="H13" s="81"/>
      <c r="I13" s="81">
        <v>62</v>
      </c>
      <c r="J13" s="81"/>
      <c r="K13" s="81"/>
      <c r="L13" s="81"/>
      <c r="P13" s="81">
        <f t="shared" si="0"/>
        <v>62</v>
      </c>
      <c r="Q13" s="81">
        <f>IF(F13="X",0,IF(G13="X",0,VLOOKUP(G13,'6'!$K$3:$L$16,2,FALSE)))</f>
        <v>200</v>
      </c>
      <c r="R13" s="81">
        <f t="shared" si="1"/>
        <v>12400</v>
      </c>
    </row>
    <row r="14" spans="1:26">
      <c r="A14" s="6" t="s">
        <v>328</v>
      </c>
      <c r="B14" s="6"/>
      <c r="C14" s="6"/>
      <c r="D14" s="79" t="s">
        <v>288</v>
      </c>
      <c r="E14" s="7" t="s">
        <v>289</v>
      </c>
      <c r="F14" s="7"/>
      <c r="G14" s="79" t="s">
        <v>137</v>
      </c>
      <c r="H14" s="81"/>
      <c r="I14" s="81"/>
      <c r="J14" s="81"/>
      <c r="K14" s="81"/>
      <c r="L14" s="81">
        <v>6</v>
      </c>
      <c r="P14" s="81">
        <f t="shared" si="0"/>
        <v>6</v>
      </c>
      <c r="Q14" s="81">
        <f>IF(F14="X",0,IF(G14="X",0,VLOOKUP(G14,'6'!$K$3:$L$16,2,FALSE)))</f>
        <v>200</v>
      </c>
      <c r="R14" s="81">
        <f t="shared" si="1"/>
        <v>1200</v>
      </c>
      <c r="V14">
        <v>1</v>
      </c>
    </row>
    <row r="15" spans="1:26">
      <c r="A15" s="6" t="s">
        <v>328</v>
      </c>
      <c r="B15" s="6"/>
      <c r="C15" s="6"/>
      <c r="D15" s="79" t="s">
        <v>318</v>
      </c>
      <c r="E15" s="7" t="s">
        <v>487</v>
      </c>
      <c r="F15" s="7"/>
      <c r="G15" s="79" t="s">
        <v>47</v>
      </c>
      <c r="H15" s="81"/>
      <c r="I15" s="81">
        <v>17</v>
      </c>
      <c r="J15" s="81"/>
      <c r="K15" s="81"/>
      <c r="L15" s="81"/>
      <c r="P15" s="81">
        <f t="shared" si="0"/>
        <v>17</v>
      </c>
      <c r="Q15" s="81">
        <f>IF(F15="X",0,IF(G15="X",0,VLOOKUP(G15,'6'!$K$3:$L$16,2,FALSE)))</f>
        <v>200</v>
      </c>
      <c r="R15" s="81">
        <f t="shared" si="1"/>
        <v>3400</v>
      </c>
      <c r="T15">
        <v>3.06</v>
      </c>
      <c r="U15">
        <v>3.06</v>
      </c>
      <c r="V15">
        <v>5.6</v>
      </c>
    </row>
    <row r="16" spans="1:26">
      <c r="A16" s="6" t="s">
        <v>328</v>
      </c>
      <c r="B16" s="6"/>
      <c r="C16" s="6"/>
      <c r="D16" s="79" t="s">
        <v>315</v>
      </c>
      <c r="E16" s="7" t="s">
        <v>339</v>
      </c>
      <c r="F16" s="7"/>
      <c r="G16" s="79" t="s">
        <v>44</v>
      </c>
      <c r="H16" s="81"/>
      <c r="I16" s="81">
        <v>59</v>
      </c>
      <c r="J16" s="81"/>
      <c r="K16" s="81"/>
      <c r="L16" s="81"/>
      <c r="P16" s="81">
        <f t="shared" si="0"/>
        <v>59</v>
      </c>
      <c r="Q16" s="81">
        <f>IF(F16="X",0,IF(G16="X",0,VLOOKUP(G16,'6'!$K$3:$L$16,2,FALSE)))</f>
        <v>200</v>
      </c>
      <c r="R16" s="81">
        <f t="shared" si="1"/>
        <v>11800</v>
      </c>
      <c r="T16">
        <v>11.45</v>
      </c>
      <c r="U16">
        <v>11.45</v>
      </c>
      <c r="V16">
        <v>5.2</v>
      </c>
    </row>
    <row r="17" spans="1:22">
      <c r="A17" s="6" t="s">
        <v>328</v>
      </c>
      <c r="B17" s="6"/>
      <c r="C17" s="6"/>
      <c r="D17" s="79" t="s">
        <v>317</v>
      </c>
      <c r="E17" s="7" t="s">
        <v>298</v>
      </c>
      <c r="F17" s="7"/>
      <c r="G17" s="79" t="s">
        <v>50</v>
      </c>
      <c r="H17" s="81"/>
      <c r="I17" s="81">
        <v>2</v>
      </c>
      <c r="J17" s="81"/>
      <c r="K17" s="81"/>
      <c r="L17" s="81"/>
      <c r="P17" s="81">
        <f t="shared" si="0"/>
        <v>2</v>
      </c>
      <c r="Q17" s="81">
        <f>IF(F17="X",0,IF(G17="X",0,VLOOKUP(G17,'6'!$K$3:$L$16,2,FALSE)))</f>
        <v>12</v>
      </c>
      <c r="R17" s="81">
        <f t="shared" si="1"/>
        <v>24</v>
      </c>
    </row>
    <row r="18" spans="1:22">
      <c r="A18" s="6" t="s">
        <v>328</v>
      </c>
      <c r="B18" s="6"/>
      <c r="C18" s="6"/>
      <c r="D18" s="79" t="s">
        <v>515</v>
      </c>
      <c r="E18" s="7" t="s">
        <v>287</v>
      </c>
      <c r="F18" s="7"/>
      <c r="G18" s="79" t="s">
        <v>137</v>
      </c>
      <c r="H18" s="81"/>
      <c r="I18" s="81"/>
      <c r="J18" s="81"/>
      <c r="K18" s="81"/>
      <c r="L18" s="81">
        <v>4</v>
      </c>
      <c r="P18" s="81">
        <f t="shared" si="0"/>
        <v>4</v>
      </c>
      <c r="Q18" s="81">
        <f>IF(F18="X",0,IF(G18="X",0,VLOOKUP(G18,'6'!$K$3:$L$16,2,FALSE)))</f>
        <v>200</v>
      </c>
      <c r="R18" s="81">
        <f t="shared" si="1"/>
        <v>800</v>
      </c>
    </row>
    <row r="19" spans="1:22">
      <c r="A19" s="6" t="s">
        <v>328</v>
      </c>
      <c r="B19" s="6"/>
      <c r="C19" s="6"/>
      <c r="D19" s="79" t="s">
        <v>288</v>
      </c>
      <c r="E19" s="7" t="s">
        <v>339</v>
      </c>
      <c r="F19" s="7"/>
      <c r="G19" s="79" t="s">
        <v>44</v>
      </c>
      <c r="H19" s="81"/>
      <c r="I19" s="81">
        <v>60</v>
      </c>
      <c r="J19" s="81"/>
      <c r="K19" s="81"/>
      <c r="L19" s="81"/>
      <c r="P19" s="81">
        <f t="shared" si="0"/>
        <v>60</v>
      </c>
      <c r="Q19" s="81">
        <f>IF(F19="X",0,IF(G19="X",0,VLOOKUP(G19,'6'!$K$3:$L$16,2,FALSE)))</f>
        <v>200</v>
      </c>
      <c r="R19" s="81">
        <f t="shared" si="1"/>
        <v>12000</v>
      </c>
      <c r="T19">
        <v>11.45</v>
      </c>
      <c r="U19">
        <v>11.45</v>
      </c>
      <c r="V19">
        <v>5.2</v>
      </c>
    </row>
    <row r="20" spans="1:22">
      <c r="A20" s="6" t="s">
        <v>328</v>
      </c>
      <c r="B20" s="6"/>
      <c r="C20" s="6"/>
      <c r="D20" s="79" t="s">
        <v>297</v>
      </c>
      <c r="E20" s="7" t="s">
        <v>298</v>
      </c>
      <c r="F20" s="7"/>
      <c r="G20" s="79" t="s">
        <v>50</v>
      </c>
      <c r="H20" s="81"/>
      <c r="I20" s="81">
        <v>2</v>
      </c>
      <c r="J20" s="81"/>
      <c r="K20" s="81"/>
      <c r="L20" s="81"/>
      <c r="P20" s="81">
        <f t="shared" si="0"/>
        <v>2</v>
      </c>
      <c r="Q20" s="81">
        <f>IF(F20="X",0,IF(G20="X",0,VLOOKUP(G20,'6'!$K$3:$L$16,2,FALSE)))</f>
        <v>12</v>
      </c>
      <c r="R20" s="81">
        <f t="shared" si="1"/>
        <v>24</v>
      </c>
    </row>
    <row r="21" spans="1:22">
      <c r="A21" s="6" t="s">
        <v>328</v>
      </c>
      <c r="B21" s="6"/>
      <c r="C21" s="6"/>
      <c r="D21" s="79" t="s">
        <v>404</v>
      </c>
      <c r="E21" s="7" t="s">
        <v>296</v>
      </c>
      <c r="F21" s="7"/>
      <c r="G21" s="79" t="s">
        <v>45</v>
      </c>
      <c r="H21" s="81"/>
      <c r="I21" s="81"/>
      <c r="J21" s="81"/>
      <c r="K21" s="81"/>
      <c r="L21" s="81"/>
      <c r="P21" s="81">
        <f t="shared" si="0"/>
        <v>0</v>
      </c>
      <c r="Q21" s="81">
        <f>IF(F21="X",0,IF(G21="X",0,VLOOKUP(G21,'6'!$K$3:$L$16,2,FALSE)))</f>
        <v>200</v>
      </c>
      <c r="R21" s="81">
        <f t="shared" si="1"/>
        <v>0</v>
      </c>
      <c r="V21">
        <v>4.5</v>
      </c>
    </row>
    <row r="22" spans="1:22">
      <c r="A22" s="6" t="s">
        <v>328</v>
      </c>
      <c r="B22" s="6"/>
      <c r="C22" s="6"/>
      <c r="D22" s="79" t="s">
        <v>405</v>
      </c>
      <c r="E22" s="7" t="s">
        <v>319</v>
      </c>
      <c r="F22" s="7"/>
      <c r="G22" s="79" t="s">
        <v>329</v>
      </c>
      <c r="H22" s="81"/>
      <c r="I22" s="81"/>
      <c r="J22" s="81"/>
      <c r="K22" s="81"/>
      <c r="L22" s="81">
        <v>3</v>
      </c>
      <c r="P22" s="81">
        <f t="shared" si="0"/>
        <v>3</v>
      </c>
      <c r="Q22" s="81">
        <f>IF(F22="X",0,IF(G22="X",0,VLOOKUP(G22,'6'!$K$3:$L$16,2,FALSE)))</f>
        <v>0</v>
      </c>
      <c r="R22" s="81">
        <f t="shared" si="1"/>
        <v>0</v>
      </c>
    </row>
    <row r="23" spans="1:22">
      <c r="A23" s="6" t="s">
        <v>328</v>
      </c>
      <c r="B23" s="6"/>
      <c r="C23" s="6"/>
      <c r="D23" s="79" t="s">
        <v>406</v>
      </c>
      <c r="E23" s="7" t="s">
        <v>340</v>
      </c>
      <c r="F23" s="7"/>
      <c r="G23" s="79" t="s">
        <v>329</v>
      </c>
      <c r="H23" s="81"/>
      <c r="I23" s="81"/>
      <c r="J23" s="81"/>
      <c r="K23" s="81"/>
      <c r="L23" s="81">
        <v>10</v>
      </c>
      <c r="P23" s="81">
        <f t="shared" si="0"/>
        <v>10</v>
      </c>
      <c r="Q23" s="81">
        <f>IF(F23="X",0,IF(G23="X",0,VLOOKUP(G23,'6'!$K$3:$L$16,2,FALSE)))</f>
        <v>0</v>
      </c>
      <c r="R23" s="81">
        <f t="shared" si="1"/>
        <v>0</v>
      </c>
    </row>
    <row r="24" spans="1:22">
      <c r="A24" s="6" t="s">
        <v>328</v>
      </c>
      <c r="B24" s="6"/>
      <c r="C24" s="6"/>
      <c r="D24" s="79" t="s">
        <v>408</v>
      </c>
      <c r="E24" s="7" t="s">
        <v>349</v>
      </c>
      <c r="F24" s="7"/>
      <c r="G24" s="79" t="s">
        <v>45</v>
      </c>
      <c r="H24" s="81"/>
      <c r="I24" s="81">
        <v>44</v>
      </c>
      <c r="J24" s="81"/>
      <c r="K24" s="81"/>
      <c r="L24" s="81"/>
      <c r="P24" s="81">
        <f t="shared" si="0"/>
        <v>44</v>
      </c>
      <c r="Q24" s="81">
        <f>IF(F24="X",0,IF(G24="X",0,VLOOKUP(G24,'6'!$K$3:$L$16,2,FALSE)))</f>
        <v>200</v>
      </c>
      <c r="R24" s="81">
        <f t="shared" si="1"/>
        <v>8800</v>
      </c>
      <c r="T24">
        <v>2.2999999999999998</v>
      </c>
      <c r="U24">
        <v>2.2999999999999998</v>
      </c>
    </row>
    <row r="25" spans="1:22">
      <c r="A25" s="6" t="s">
        <v>328</v>
      </c>
      <c r="B25" s="6"/>
      <c r="C25" s="6"/>
      <c r="D25" s="79" t="s">
        <v>516</v>
      </c>
      <c r="E25" s="7" t="s">
        <v>517</v>
      </c>
      <c r="F25" s="7"/>
      <c r="G25" s="79" t="s">
        <v>137</v>
      </c>
      <c r="H25" s="81"/>
      <c r="I25" s="81"/>
      <c r="J25" s="81"/>
      <c r="K25" s="81"/>
      <c r="L25" s="81">
        <v>20</v>
      </c>
      <c r="P25" s="81">
        <f t="shared" si="0"/>
        <v>20</v>
      </c>
      <c r="Q25" s="81">
        <f>IF(F25="X",0,IF(G25="X",0,VLOOKUP(G25,'6'!$K$3:$L$16,2,FALSE)))</f>
        <v>200</v>
      </c>
      <c r="R25" s="81">
        <f t="shared" si="1"/>
        <v>4000</v>
      </c>
      <c r="T25">
        <v>2.2999999999999998</v>
      </c>
      <c r="U25">
        <v>2.2999999999999998</v>
      </c>
    </row>
    <row r="26" spans="1:22">
      <c r="A26" s="6" t="s">
        <v>328</v>
      </c>
      <c r="B26" s="6"/>
      <c r="C26" s="6"/>
      <c r="D26" s="79" t="s">
        <v>518</v>
      </c>
      <c r="E26" s="7" t="s">
        <v>323</v>
      </c>
      <c r="F26" s="7"/>
      <c r="G26" s="79" t="s">
        <v>137</v>
      </c>
      <c r="H26" s="81"/>
      <c r="I26" s="81"/>
      <c r="J26" s="81"/>
      <c r="K26" s="81"/>
      <c r="L26" s="81">
        <v>2</v>
      </c>
      <c r="P26" s="81">
        <f t="shared" si="0"/>
        <v>2</v>
      </c>
      <c r="Q26" s="81">
        <f>IF(F26="X",0,IF(G26="X",0,VLOOKUP(G26,'6'!$K$3:$L$16,2,FALSE)))</f>
        <v>200</v>
      </c>
      <c r="R26" s="81">
        <f t="shared" si="1"/>
        <v>400</v>
      </c>
    </row>
    <row r="27" spans="1:22">
      <c r="A27" s="6" t="s">
        <v>328</v>
      </c>
      <c r="B27" s="6"/>
      <c r="C27" s="6"/>
      <c r="D27" s="79" t="s">
        <v>391</v>
      </c>
      <c r="E27" s="7" t="s">
        <v>519</v>
      </c>
      <c r="F27" s="7"/>
      <c r="G27" s="79" t="s">
        <v>137</v>
      </c>
      <c r="H27" s="81"/>
      <c r="I27" s="81"/>
      <c r="J27" s="81"/>
      <c r="K27" s="81"/>
      <c r="L27" s="81">
        <v>6</v>
      </c>
      <c r="P27" s="81">
        <f t="shared" si="0"/>
        <v>6</v>
      </c>
      <c r="Q27" s="81">
        <f>IF(F27="X",0,IF(G27="X",0,VLOOKUP(G27,'6'!$K$3:$L$16,2,FALSE)))</f>
        <v>200</v>
      </c>
      <c r="R27" s="81">
        <f t="shared" si="1"/>
        <v>1200</v>
      </c>
    </row>
    <row r="28" spans="1:22">
      <c r="A28" s="6" t="s">
        <v>328</v>
      </c>
      <c r="B28" s="6"/>
      <c r="C28" s="6"/>
      <c r="D28" s="79" t="s">
        <v>381</v>
      </c>
      <c r="E28" s="7" t="s">
        <v>517</v>
      </c>
      <c r="F28" s="7"/>
      <c r="G28" s="79" t="s">
        <v>137</v>
      </c>
      <c r="H28" s="81"/>
      <c r="I28" s="81"/>
      <c r="J28" s="81"/>
      <c r="K28" s="81"/>
      <c r="L28" s="81">
        <v>20</v>
      </c>
      <c r="P28" s="81">
        <f t="shared" si="0"/>
        <v>20</v>
      </c>
      <c r="Q28" s="81">
        <f>IF(F28="X",0,IF(G28="X",0,VLOOKUP(G28,'6'!$K$3:$L$16,2,FALSE)))</f>
        <v>200</v>
      </c>
      <c r="R28" s="81">
        <f t="shared" si="1"/>
        <v>4000</v>
      </c>
    </row>
    <row r="29" spans="1:22">
      <c r="A29" s="6" t="s">
        <v>328</v>
      </c>
      <c r="B29" s="6"/>
      <c r="C29" s="6"/>
      <c r="D29" s="79" t="s">
        <v>385</v>
      </c>
      <c r="E29" s="7" t="s">
        <v>380</v>
      </c>
      <c r="F29" s="7"/>
      <c r="G29" s="79" t="s">
        <v>137</v>
      </c>
      <c r="H29" s="81"/>
      <c r="I29" s="81"/>
      <c r="J29" s="81"/>
      <c r="K29" s="81"/>
      <c r="L29" s="81">
        <v>2</v>
      </c>
      <c r="P29" s="81">
        <f t="shared" si="0"/>
        <v>2</v>
      </c>
      <c r="Q29" s="81">
        <f>IF(F29="X",0,IF(G29="X",0,VLOOKUP(G29,'6'!$K$3:$L$16,2,FALSE)))</f>
        <v>200</v>
      </c>
      <c r="R29" s="81">
        <f t="shared" si="1"/>
        <v>400</v>
      </c>
    </row>
    <row r="30" spans="1:22">
      <c r="A30" s="6" t="s">
        <v>328</v>
      </c>
      <c r="B30" s="6"/>
      <c r="C30" s="6"/>
      <c r="D30" s="79" t="s">
        <v>375</v>
      </c>
      <c r="E30" s="7" t="s">
        <v>519</v>
      </c>
      <c r="F30" s="7"/>
      <c r="G30" s="79" t="s">
        <v>45</v>
      </c>
      <c r="H30" s="81"/>
      <c r="I30" s="81"/>
      <c r="J30" s="81"/>
      <c r="K30" s="81"/>
      <c r="L30" s="81">
        <v>6</v>
      </c>
      <c r="P30" s="81">
        <f t="shared" si="0"/>
        <v>6</v>
      </c>
      <c r="Q30" s="81">
        <f>IF(F30="X",0,IF(G30="X",0,VLOOKUP(G30,'6'!$K$3:$L$16,2,FALSE)))</f>
        <v>200</v>
      </c>
      <c r="R30" s="81">
        <f t="shared" si="1"/>
        <v>1200</v>
      </c>
    </row>
    <row r="31" spans="1:22">
      <c r="A31" s="6" t="s">
        <v>328</v>
      </c>
      <c r="B31" s="6"/>
      <c r="C31" s="6"/>
      <c r="D31" s="79" t="s">
        <v>520</v>
      </c>
      <c r="E31" s="7" t="s">
        <v>521</v>
      </c>
      <c r="F31" s="7"/>
      <c r="G31" s="79" t="s">
        <v>47</v>
      </c>
      <c r="H31" s="81"/>
      <c r="I31" s="81"/>
      <c r="J31" s="81"/>
      <c r="K31" s="81"/>
      <c r="L31" s="81">
        <v>11</v>
      </c>
      <c r="P31" s="81">
        <f t="shared" si="0"/>
        <v>11</v>
      </c>
      <c r="Q31" s="81">
        <f>IF(F31="X",0,IF(G31="X",0,VLOOKUP(G31,'6'!$K$3:$L$16,2,FALSE)))</f>
        <v>200</v>
      </c>
      <c r="R31" s="81">
        <f t="shared" si="1"/>
        <v>2200</v>
      </c>
    </row>
    <row r="32" spans="1:22">
      <c r="A32" s="6" t="s">
        <v>328</v>
      </c>
      <c r="B32" s="6"/>
      <c r="C32" s="6"/>
      <c r="D32" s="79" t="s">
        <v>522</v>
      </c>
      <c r="E32" s="7" t="s">
        <v>523</v>
      </c>
      <c r="F32" s="7"/>
      <c r="G32" s="79" t="s">
        <v>47</v>
      </c>
      <c r="H32" s="81"/>
      <c r="I32" s="81"/>
      <c r="J32" s="81"/>
      <c r="K32" s="81"/>
      <c r="L32" s="81">
        <v>10</v>
      </c>
      <c r="P32" s="81">
        <f t="shared" si="0"/>
        <v>10</v>
      </c>
      <c r="Q32" s="81">
        <f>IF(F32="X",0,IF(G32="X",0,VLOOKUP(G32,'6'!$K$3:$L$16,2,FALSE)))</f>
        <v>200</v>
      </c>
      <c r="R32" s="81">
        <f t="shared" si="1"/>
        <v>2000</v>
      </c>
    </row>
    <row r="33" spans="1:25">
      <c r="A33" s="6" t="s">
        <v>328</v>
      </c>
      <c r="B33" s="6"/>
      <c r="C33" s="6"/>
      <c r="D33" s="79" t="s">
        <v>524</v>
      </c>
      <c r="E33" s="7" t="s">
        <v>525</v>
      </c>
      <c r="F33" s="7"/>
      <c r="G33" s="79" t="s">
        <v>137</v>
      </c>
      <c r="H33" s="81"/>
      <c r="I33" s="81"/>
      <c r="J33" s="81"/>
      <c r="K33" s="81"/>
      <c r="L33" s="81">
        <v>2</v>
      </c>
      <c r="P33" s="81">
        <f t="shared" si="0"/>
        <v>2</v>
      </c>
      <c r="Q33" s="81">
        <f>IF(F33="X",0,IF(G33="X",0,VLOOKUP(G33,'6'!$K$3:$L$16,2,FALSE)))</f>
        <v>200</v>
      </c>
      <c r="R33" s="81">
        <f t="shared" si="1"/>
        <v>400</v>
      </c>
      <c r="X33" s="7"/>
      <c r="Y33" s="7"/>
    </row>
    <row r="34" spans="1:25">
      <c r="A34" s="6" t="s">
        <v>328</v>
      </c>
      <c r="B34" s="6"/>
      <c r="C34" s="6"/>
      <c r="D34" s="79" t="s">
        <v>526</v>
      </c>
      <c r="E34" s="7" t="s">
        <v>523</v>
      </c>
      <c r="F34" s="7"/>
      <c r="G34" s="79" t="s">
        <v>47</v>
      </c>
      <c r="H34" s="81"/>
      <c r="I34" s="81"/>
      <c r="J34" s="81"/>
      <c r="K34" s="81"/>
      <c r="L34" s="81">
        <v>10</v>
      </c>
      <c r="P34" s="81">
        <f t="shared" si="0"/>
        <v>10</v>
      </c>
      <c r="Q34" s="81">
        <f>IF(F34="X",0,IF(G34="X",0,VLOOKUP(G34,'6'!$K$3:$L$16,2,FALSE)))</f>
        <v>200</v>
      </c>
      <c r="R34" s="81">
        <f t="shared" si="1"/>
        <v>2000</v>
      </c>
    </row>
    <row r="35" spans="1:25">
      <c r="A35" s="6" t="s">
        <v>328</v>
      </c>
      <c r="B35" s="6"/>
      <c r="C35" s="6"/>
      <c r="D35" s="79" t="s">
        <v>415</v>
      </c>
      <c r="E35" s="7" t="s">
        <v>525</v>
      </c>
      <c r="F35" s="7"/>
      <c r="G35" s="79" t="s">
        <v>137</v>
      </c>
      <c r="H35" s="81"/>
      <c r="I35" s="81"/>
      <c r="J35" s="81"/>
      <c r="K35" s="81"/>
      <c r="L35" s="81">
        <v>2</v>
      </c>
      <c r="P35" s="81">
        <f t="shared" si="0"/>
        <v>2</v>
      </c>
      <c r="Q35" s="81">
        <f>IF(F35="X",0,IF(G35="X",0,VLOOKUP(G35,'6'!$K$3:$L$16,2,FALSE)))</f>
        <v>200</v>
      </c>
      <c r="R35" s="81">
        <f t="shared" si="1"/>
        <v>400</v>
      </c>
    </row>
    <row r="36" spans="1:25">
      <c r="A36" s="6" t="s">
        <v>328</v>
      </c>
      <c r="B36" s="6"/>
      <c r="C36" s="6"/>
      <c r="D36" s="79" t="s">
        <v>412</v>
      </c>
      <c r="E36" s="7" t="s">
        <v>517</v>
      </c>
      <c r="F36" s="7"/>
      <c r="G36" s="79" t="s">
        <v>137</v>
      </c>
      <c r="H36" s="81"/>
      <c r="I36" s="81"/>
      <c r="J36" s="81"/>
      <c r="K36" s="81"/>
      <c r="L36" s="81">
        <v>20</v>
      </c>
      <c r="P36" s="81">
        <f t="shared" si="0"/>
        <v>20</v>
      </c>
      <c r="Q36" s="81">
        <f>IF(F36="X",0,IF(G36="X",0,VLOOKUP(G36,'6'!$K$3:$L$16,2,FALSE)))</f>
        <v>200</v>
      </c>
      <c r="R36" s="81">
        <f t="shared" si="1"/>
        <v>4000</v>
      </c>
    </row>
    <row r="37" spans="1:25">
      <c r="A37" s="6" t="s">
        <v>328</v>
      </c>
      <c r="B37" s="6"/>
      <c r="C37" s="6"/>
      <c r="D37" s="79" t="s">
        <v>411</v>
      </c>
      <c r="E37" s="7" t="s">
        <v>380</v>
      </c>
      <c r="F37" s="7"/>
      <c r="G37" s="79" t="s">
        <v>137</v>
      </c>
      <c r="H37" s="81"/>
      <c r="I37" s="81"/>
      <c r="J37" s="81"/>
      <c r="K37" s="81"/>
      <c r="L37" s="81">
        <v>1</v>
      </c>
      <c r="P37" s="81">
        <f t="shared" si="0"/>
        <v>1</v>
      </c>
      <c r="Q37" s="81">
        <f>IF(F37="X",0,IF(G37="X",0,VLOOKUP(G37,'6'!$K$3:$L$16,2,FALSE)))</f>
        <v>200</v>
      </c>
      <c r="R37" s="81">
        <f t="shared" si="1"/>
        <v>200</v>
      </c>
    </row>
    <row r="38" spans="1:25">
      <c r="A38" s="6" t="s">
        <v>328</v>
      </c>
      <c r="B38" s="6"/>
      <c r="C38" s="6"/>
      <c r="D38" s="79" t="s">
        <v>371</v>
      </c>
      <c r="E38" s="7" t="s">
        <v>519</v>
      </c>
      <c r="F38" s="7"/>
      <c r="G38" s="79" t="s">
        <v>137</v>
      </c>
      <c r="H38" s="81"/>
      <c r="I38" s="81"/>
      <c r="J38" s="81"/>
      <c r="K38" s="81"/>
      <c r="L38" s="81">
        <v>6</v>
      </c>
      <c r="P38" s="81">
        <f t="shared" si="0"/>
        <v>6</v>
      </c>
      <c r="Q38" s="81">
        <f>IF(F38="X",0,IF(G38="X",0,VLOOKUP(G38,'6'!$K$3:$L$16,2,FALSE)))</f>
        <v>200</v>
      </c>
      <c r="R38" s="81">
        <f t="shared" si="1"/>
        <v>1200</v>
      </c>
    </row>
    <row r="39" spans="1:25">
      <c r="A39" s="6" t="s">
        <v>328</v>
      </c>
      <c r="B39" s="6"/>
      <c r="C39" s="6"/>
      <c r="D39" s="79" t="s">
        <v>374</v>
      </c>
      <c r="E39" s="7" t="s">
        <v>517</v>
      </c>
      <c r="F39" s="7"/>
      <c r="G39" s="79" t="s">
        <v>137</v>
      </c>
      <c r="H39" s="81"/>
      <c r="I39" s="81"/>
      <c r="J39" s="81"/>
      <c r="K39" s="81"/>
      <c r="L39" s="81">
        <v>23</v>
      </c>
      <c r="P39" s="81">
        <f t="shared" si="0"/>
        <v>23</v>
      </c>
      <c r="Q39" s="81">
        <f>IF(F39="X",0,IF(G39="X",0,VLOOKUP(G39,'6'!$K$3:$L$16,2,FALSE)))</f>
        <v>200</v>
      </c>
      <c r="R39" s="81">
        <f t="shared" si="1"/>
        <v>4600</v>
      </c>
    </row>
    <row r="40" spans="1:25">
      <c r="A40" s="6" t="s">
        <v>328</v>
      </c>
      <c r="B40" s="6"/>
      <c r="C40" s="6"/>
      <c r="D40" s="79" t="s">
        <v>410</v>
      </c>
      <c r="E40" s="7" t="s">
        <v>519</v>
      </c>
      <c r="F40" s="7"/>
      <c r="G40" s="79" t="s">
        <v>137</v>
      </c>
      <c r="H40" s="81"/>
      <c r="I40" s="81"/>
      <c r="J40" s="81"/>
      <c r="K40" s="81"/>
      <c r="L40" s="81">
        <v>5</v>
      </c>
      <c r="P40" s="81">
        <f t="shared" si="0"/>
        <v>5</v>
      </c>
      <c r="Q40" s="81">
        <f>IF(F40="X",0,IF(G40="X",0,VLOOKUP(G40,'6'!$K$3:$L$16,2,FALSE)))</f>
        <v>200</v>
      </c>
      <c r="R40" s="81">
        <f t="shared" si="1"/>
        <v>1000</v>
      </c>
    </row>
    <row r="41" spans="1:25">
      <c r="A41" s="6" t="s">
        <v>328</v>
      </c>
      <c r="B41" s="6"/>
      <c r="C41" s="6"/>
      <c r="D41" s="79" t="s">
        <v>409</v>
      </c>
      <c r="E41" s="7" t="s">
        <v>380</v>
      </c>
      <c r="F41" s="7"/>
      <c r="G41" s="79" t="s">
        <v>137</v>
      </c>
      <c r="H41" s="81"/>
      <c r="I41" s="81"/>
      <c r="J41" s="81"/>
      <c r="K41" s="81"/>
      <c r="L41" s="81">
        <v>2</v>
      </c>
      <c r="P41" s="81">
        <f t="shared" si="0"/>
        <v>2</v>
      </c>
      <c r="Q41" s="81">
        <f>IF(F41="X",0,IF(G41="X",0,VLOOKUP(G41,'6'!$K$3:$L$16,2,FALSE)))</f>
        <v>200</v>
      </c>
      <c r="R41" s="81">
        <f t="shared" si="1"/>
        <v>400</v>
      </c>
    </row>
    <row r="42" spans="1:25">
      <c r="A42" s="6" t="s">
        <v>328</v>
      </c>
      <c r="B42" s="6"/>
      <c r="C42" s="6"/>
      <c r="D42" s="79" t="s">
        <v>424</v>
      </c>
      <c r="E42" s="7" t="s">
        <v>527</v>
      </c>
      <c r="F42" s="7"/>
      <c r="G42" s="79" t="s">
        <v>52</v>
      </c>
      <c r="H42" s="81"/>
      <c r="I42" s="81"/>
      <c r="J42" s="81"/>
      <c r="K42" s="81"/>
      <c r="L42" s="81"/>
      <c r="M42" s="81">
        <v>502</v>
      </c>
      <c r="P42" s="81">
        <f t="shared" si="0"/>
        <v>502</v>
      </c>
      <c r="Q42" s="81">
        <f>IF(F42="X",0,IF(G42="X",0,VLOOKUP(G42,'6'!$K$3:$L$16,2,FALSE)))</f>
        <v>200</v>
      </c>
      <c r="R42" s="81">
        <f t="shared" si="1"/>
        <v>100400</v>
      </c>
      <c r="T42">
        <v>11.5</v>
      </c>
      <c r="U42">
        <v>11.5</v>
      </c>
    </row>
    <row r="43" spans="1:25">
      <c r="A43" s="6" t="s">
        <v>328</v>
      </c>
      <c r="B43" s="6"/>
      <c r="C43" s="6"/>
      <c r="D43" s="79" t="s">
        <v>426</v>
      </c>
      <c r="E43" s="7" t="s">
        <v>528</v>
      </c>
      <c r="F43" s="7"/>
      <c r="G43" s="79" t="s">
        <v>45</v>
      </c>
      <c r="H43" s="81">
        <v>12</v>
      </c>
      <c r="I43" s="81"/>
      <c r="J43" s="81"/>
      <c r="K43" s="81"/>
      <c r="L43" s="81"/>
      <c r="P43" s="81">
        <f t="shared" si="0"/>
        <v>12</v>
      </c>
      <c r="Q43" s="81">
        <f>IF(F43="X",0,IF(G43="X",0,VLOOKUP(G43,'6'!$K$3:$L$16,2,FALSE)))</f>
        <v>200</v>
      </c>
      <c r="R43" s="81">
        <f t="shared" si="1"/>
        <v>2400</v>
      </c>
      <c r="T43">
        <v>2.2999999999999998</v>
      </c>
      <c r="U43">
        <v>2.2999999999999998</v>
      </c>
      <c r="V43">
        <v>16.8</v>
      </c>
    </row>
    <row r="44" spans="1:25">
      <c r="A44" s="6" t="s">
        <v>328</v>
      </c>
      <c r="B44" s="6"/>
      <c r="C44" s="6"/>
      <c r="D44" s="79" t="s">
        <v>529</v>
      </c>
      <c r="E44" s="7" t="s">
        <v>298</v>
      </c>
      <c r="F44" s="7"/>
      <c r="G44" s="79" t="s">
        <v>50</v>
      </c>
      <c r="H44" s="81"/>
      <c r="I44" s="81">
        <v>7</v>
      </c>
      <c r="J44" s="81"/>
      <c r="K44" s="81"/>
      <c r="L44" s="81"/>
      <c r="P44" s="81">
        <f t="shared" si="0"/>
        <v>7</v>
      </c>
      <c r="Q44" s="81">
        <f>IF(F44="X",0,IF(G44="X",0,VLOOKUP(G44,'6'!$K$3:$L$16,2,FALSE)))</f>
        <v>12</v>
      </c>
      <c r="R44" s="81">
        <f t="shared" si="1"/>
        <v>84</v>
      </c>
    </row>
    <row r="45" spans="1:25">
      <c r="A45" s="6" t="s">
        <v>328</v>
      </c>
      <c r="B45" s="6"/>
      <c r="C45" s="6"/>
      <c r="D45" s="79" t="s">
        <v>424</v>
      </c>
      <c r="E45" s="7" t="s">
        <v>338</v>
      </c>
      <c r="F45" s="7"/>
      <c r="G45" s="79" t="s">
        <v>45</v>
      </c>
      <c r="H45" s="81"/>
      <c r="I45" s="81"/>
      <c r="J45" s="81"/>
      <c r="K45" s="81"/>
      <c r="L45" s="81"/>
      <c r="P45" s="81">
        <f t="shared" si="0"/>
        <v>0</v>
      </c>
      <c r="Q45" s="81">
        <f>IF(F45="X",0,IF(G45="X",0,VLOOKUP(G45,'6'!$K$3:$L$16,2,FALSE)))</f>
        <v>200</v>
      </c>
      <c r="R45" s="81">
        <f t="shared" si="1"/>
        <v>0</v>
      </c>
    </row>
    <row r="46" spans="1:25">
      <c r="A46" s="6" t="s">
        <v>328</v>
      </c>
      <c r="B46" s="6"/>
      <c r="C46" s="6"/>
      <c r="D46" s="79" t="s">
        <v>301</v>
      </c>
      <c r="E46" s="7" t="s">
        <v>289</v>
      </c>
      <c r="F46" s="7"/>
      <c r="G46" s="79" t="s">
        <v>137</v>
      </c>
      <c r="H46" s="81"/>
      <c r="I46" s="81"/>
      <c r="J46" s="81"/>
      <c r="K46" s="81"/>
      <c r="L46" s="81">
        <v>6</v>
      </c>
      <c r="P46" s="81">
        <f t="shared" si="0"/>
        <v>6</v>
      </c>
      <c r="Q46" s="81">
        <f>IF(F46="X",0,IF(G46="X",0,VLOOKUP(G46,'6'!$K$3:$L$16,2,FALSE)))</f>
        <v>200</v>
      </c>
      <c r="R46" s="81">
        <f t="shared" si="1"/>
        <v>1200</v>
      </c>
      <c r="V46">
        <v>1</v>
      </c>
    </row>
    <row r="47" spans="1:25">
      <c r="A47" s="6" t="s">
        <v>328</v>
      </c>
      <c r="B47" s="6"/>
      <c r="C47" s="6"/>
      <c r="D47" s="79" t="s">
        <v>303</v>
      </c>
      <c r="E47" s="7" t="s">
        <v>530</v>
      </c>
      <c r="F47" s="7"/>
      <c r="G47" s="79" t="s">
        <v>44</v>
      </c>
      <c r="H47" s="81"/>
      <c r="I47" s="81">
        <v>58</v>
      </c>
      <c r="J47" s="81"/>
      <c r="K47" s="81"/>
      <c r="L47" s="81"/>
      <c r="P47" s="81">
        <f t="shared" si="0"/>
        <v>58</v>
      </c>
      <c r="Q47" s="81">
        <f>IF(F47="X",0,IF(G47="X",0,VLOOKUP(G47,'6'!$K$3:$L$16,2,FALSE)))</f>
        <v>200</v>
      </c>
      <c r="R47" s="81">
        <f t="shared" si="1"/>
        <v>11600</v>
      </c>
      <c r="T47">
        <v>11.45</v>
      </c>
      <c r="U47">
        <v>11.45</v>
      </c>
      <c r="V47">
        <v>5.2</v>
      </c>
    </row>
    <row r="48" spans="1:25">
      <c r="A48" s="6" t="s">
        <v>328</v>
      </c>
      <c r="B48" s="6"/>
      <c r="C48" s="6"/>
      <c r="D48" s="79" t="s">
        <v>305</v>
      </c>
      <c r="E48" s="7" t="s">
        <v>414</v>
      </c>
      <c r="F48" s="7"/>
      <c r="G48" s="79" t="s">
        <v>45</v>
      </c>
      <c r="H48" s="81"/>
      <c r="I48" s="81">
        <v>20</v>
      </c>
      <c r="J48" s="81"/>
      <c r="K48" s="81"/>
      <c r="L48" s="81"/>
      <c r="P48" s="81">
        <f t="shared" si="0"/>
        <v>20</v>
      </c>
      <c r="Q48" s="81">
        <f>IF(F48="X",0,IF(G48="X",0,VLOOKUP(G48,'6'!$K$3:$L$16,2,FALSE)))</f>
        <v>200</v>
      </c>
      <c r="R48" s="81">
        <f t="shared" si="1"/>
        <v>4000</v>
      </c>
      <c r="T48">
        <v>4.7</v>
      </c>
      <c r="U48">
        <v>4.7</v>
      </c>
      <c r="V48">
        <v>10.5</v>
      </c>
    </row>
    <row r="49" spans="1:22">
      <c r="A49" s="6" t="s">
        <v>328</v>
      </c>
      <c r="B49" s="6"/>
      <c r="C49" s="6"/>
      <c r="D49" s="79" t="s">
        <v>531</v>
      </c>
      <c r="E49" s="7" t="s">
        <v>319</v>
      </c>
      <c r="F49" s="7"/>
      <c r="G49" s="79" t="s">
        <v>329</v>
      </c>
      <c r="H49" s="81"/>
      <c r="I49" s="81"/>
      <c r="J49" s="81"/>
      <c r="K49" s="81"/>
      <c r="L49" s="81">
        <v>3</v>
      </c>
      <c r="P49" s="81">
        <f t="shared" si="0"/>
        <v>3</v>
      </c>
      <c r="Q49" s="81">
        <f>IF(F49="X",0,IF(G49="X",0,VLOOKUP(G49,'6'!$K$3:$L$16,2,FALSE)))</f>
        <v>0</v>
      </c>
      <c r="R49" s="81">
        <f t="shared" si="1"/>
        <v>0</v>
      </c>
    </row>
    <row r="50" spans="1:22">
      <c r="A50" s="6" t="s">
        <v>328</v>
      </c>
      <c r="B50" s="6"/>
      <c r="C50" s="6"/>
      <c r="D50" s="79" t="s">
        <v>306</v>
      </c>
      <c r="E50" s="7" t="s">
        <v>532</v>
      </c>
      <c r="F50" s="7"/>
      <c r="G50" s="79" t="s">
        <v>44</v>
      </c>
      <c r="H50" s="81"/>
      <c r="I50" s="81">
        <v>58</v>
      </c>
      <c r="J50" s="81"/>
      <c r="K50" s="81"/>
      <c r="L50" s="81"/>
      <c r="P50" s="81">
        <f t="shared" si="0"/>
        <v>58</v>
      </c>
      <c r="Q50" s="81">
        <f>IF(F50="X",0,IF(G50="X",0,VLOOKUP(G50,'6'!$K$3:$L$16,2,FALSE)))</f>
        <v>200</v>
      </c>
      <c r="R50" s="81">
        <f t="shared" si="1"/>
        <v>11600</v>
      </c>
      <c r="T50">
        <v>11.45</v>
      </c>
      <c r="U50">
        <v>11.45</v>
      </c>
      <c r="V50">
        <v>5.2</v>
      </c>
    </row>
    <row r="51" spans="1:22">
      <c r="A51" s="6" t="s">
        <v>328</v>
      </c>
      <c r="B51" s="6"/>
      <c r="C51" s="6"/>
      <c r="D51" s="79" t="s">
        <v>457</v>
      </c>
      <c r="E51" s="7" t="s">
        <v>298</v>
      </c>
      <c r="F51" s="7"/>
      <c r="G51" s="79" t="s">
        <v>50</v>
      </c>
      <c r="H51" s="81"/>
      <c r="I51" s="81">
        <v>4</v>
      </c>
      <c r="J51" s="81"/>
      <c r="K51" s="81"/>
      <c r="L51" s="81"/>
      <c r="P51" s="81">
        <f t="shared" si="0"/>
        <v>4</v>
      </c>
      <c r="Q51" s="81">
        <f>IF(F51="X",0,IF(G51="X",0,VLOOKUP(G51,'6'!$K$3:$L$16,2,FALSE)))</f>
        <v>12</v>
      </c>
      <c r="R51" s="81">
        <f t="shared" si="1"/>
        <v>48</v>
      </c>
    </row>
    <row r="52" spans="1:22">
      <c r="A52" s="6" t="s">
        <v>328</v>
      </c>
      <c r="B52" s="6"/>
      <c r="C52" s="6"/>
      <c r="D52" s="79" t="s">
        <v>294</v>
      </c>
      <c r="E52" s="7" t="s">
        <v>380</v>
      </c>
      <c r="F52" s="7"/>
      <c r="G52" s="79" t="s">
        <v>137</v>
      </c>
      <c r="H52" s="81"/>
      <c r="I52" s="81"/>
      <c r="J52" s="81"/>
      <c r="K52" s="81"/>
      <c r="L52" s="81">
        <v>7</v>
      </c>
      <c r="P52" s="81">
        <f t="shared" si="0"/>
        <v>7</v>
      </c>
      <c r="Q52" s="81">
        <f>IF(F52="X",0,IF(G52="X",0,VLOOKUP(G52,'6'!$K$3:$L$16,2,FALSE)))</f>
        <v>200</v>
      </c>
      <c r="R52" s="81">
        <f t="shared" si="1"/>
        <v>1400</v>
      </c>
    </row>
    <row r="53" spans="1:22">
      <c r="A53" s="6" t="s">
        <v>328</v>
      </c>
      <c r="B53" s="6"/>
      <c r="C53" s="6"/>
      <c r="D53" s="79" t="s">
        <v>292</v>
      </c>
      <c r="E53" s="7" t="s">
        <v>287</v>
      </c>
      <c r="F53" s="7"/>
      <c r="G53" s="79" t="s">
        <v>137</v>
      </c>
      <c r="H53" s="81"/>
      <c r="I53" s="81"/>
      <c r="J53" s="81"/>
      <c r="K53" s="81"/>
      <c r="L53" s="81">
        <v>5</v>
      </c>
      <c r="P53" s="81">
        <f t="shared" si="0"/>
        <v>5</v>
      </c>
      <c r="Q53" s="81">
        <f>IF(F53="X",0,IF(G53="X",0,VLOOKUP(G53,'6'!$K$3:$L$16,2,FALSE)))</f>
        <v>200</v>
      </c>
      <c r="R53" s="81">
        <f t="shared" si="1"/>
        <v>1000</v>
      </c>
    </row>
    <row r="54" spans="1:22">
      <c r="A54" s="6" t="s">
        <v>328</v>
      </c>
      <c r="B54" s="6"/>
      <c r="C54" s="6"/>
      <c r="D54" s="79" t="s">
        <v>435</v>
      </c>
      <c r="E54" s="7" t="s">
        <v>533</v>
      </c>
      <c r="F54" s="7"/>
      <c r="G54" s="79" t="s">
        <v>47</v>
      </c>
      <c r="H54" s="81"/>
      <c r="I54" s="81"/>
      <c r="J54" s="81"/>
      <c r="K54" s="81"/>
      <c r="L54" s="81"/>
      <c r="P54" s="81">
        <f t="shared" si="0"/>
        <v>0</v>
      </c>
      <c r="Q54" s="81">
        <f>IF(F54="X",0,IF(G54="X",0,VLOOKUP(G54,'6'!$K$3:$L$16,2,FALSE)))</f>
        <v>200</v>
      </c>
      <c r="R54" s="81">
        <f t="shared" si="1"/>
        <v>0</v>
      </c>
      <c r="V54">
        <v>3.8</v>
      </c>
    </row>
    <row r="55" spans="1:22">
      <c r="A55" s="6" t="s">
        <v>328</v>
      </c>
      <c r="B55" s="6"/>
      <c r="C55" s="6"/>
      <c r="D55" s="79" t="s">
        <v>308</v>
      </c>
      <c r="E55" s="7" t="s">
        <v>489</v>
      </c>
      <c r="F55" s="7"/>
      <c r="G55" s="79" t="s">
        <v>47</v>
      </c>
      <c r="H55" s="81">
        <v>10</v>
      </c>
      <c r="I55" s="81"/>
      <c r="J55" s="81"/>
      <c r="K55" s="81"/>
      <c r="L55" s="81"/>
      <c r="P55" s="81">
        <f t="shared" si="0"/>
        <v>10</v>
      </c>
      <c r="Q55" s="81">
        <f>IF(F55="X",0,IF(G55="X",0,VLOOKUP(G55,'6'!$K$3:$L$16,2,FALSE)))</f>
        <v>200</v>
      </c>
      <c r="R55" s="81">
        <f t="shared" si="1"/>
        <v>2000</v>
      </c>
      <c r="T55">
        <v>5.65</v>
      </c>
      <c r="U55">
        <v>5.65</v>
      </c>
      <c r="V55">
        <v>3.5</v>
      </c>
    </row>
    <row r="56" spans="1:22">
      <c r="A56" s="6" t="s">
        <v>328</v>
      </c>
      <c r="B56" s="6"/>
      <c r="C56" s="6"/>
      <c r="D56" s="79" t="s">
        <v>304</v>
      </c>
      <c r="E56" s="7" t="s">
        <v>534</v>
      </c>
      <c r="F56" s="7"/>
      <c r="G56" s="79" t="s">
        <v>44</v>
      </c>
      <c r="H56" s="81"/>
      <c r="I56" s="81">
        <v>28</v>
      </c>
      <c r="J56" s="81"/>
      <c r="K56" s="81"/>
      <c r="L56" s="81"/>
      <c r="P56" s="81">
        <f t="shared" si="0"/>
        <v>28</v>
      </c>
      <c r="Q56" s="81">
        <f>IF(F56="X",0,IF(G56="X",0,VLOOKUP(G56,'6'!$K$3:$L$16,2,FALSE)))</f>
        <v>200</v>
      </c>
      <c r="R56" s="81">
        <f t="shared" si="1"/>
        <v>5600</v>
      </c>
    </row>
    <row r="57" spans="1:22">
      <c r="A57" s="6" t="s">
        <v>328</v>
      </c>
      <c r="B57" s="6"/>
      <c r="C57" s="6"/>
      <c r="D57" s="79" t="s">
        <v>314</v>
      </c>
      <c r="E57" s="7" t="s">
        <v>298</v>
      </c>
      <c r="F57" s="7"/>
      <c r="G57" s="79" t="s">
        <v>50</v>
      </c>
      <c r="H57" s="81"/>
      <c r="I57" s="81">
        <v>7</v>
      </c>
      <c r="J57" s="81"/>
      <c r="K57" s="81"/>
      <c r="L57" s="81"/>
      <c r="P57" s="81">
        <f t="shared" si="0"/>
        <v>7</v>
      </c>
      <c r="Q57" s="81">
        <f>IF(F57="X",0,IF(G57="X",0,VLOOKUP(G57,'6'!$K$3:$L$16,2,FALSE)))</f>
        <v>12</v>
      </c>
      <c r="R57" s="81">
        <f t="shared" si="1"/>
        <v>84</v>
      </c>
      <c r="T57">
        <v>4.5999999999999996</v>
      </c>
      <c r="U57">
        <v>4.5999999999999996</v>
      </c>
      <c r="V57">
        <v>3.5</v>
      </c>
    </row>
    <row r="58" spans="1:22">
      <c r="A58" s="6" t="s">
        <v>328</v>
      </c>
      <c r="B58" s="6"/>
      <c r="C58" s="6"/>
      <c r="D58" s="79" t="s">
        <v>346</v>
      </c>
      <c r="E58" s="7" t="s">
        <v>535</v>
      </c>
      <c r="F58" s="7"/>
      <c r="G58" s="79" t="s">
        <v>44</v>
      </c>
      <c r="H58" s="81"/>
      <c r="I58" s="81">
        <v>38</v>
      </c>
      <c r="J58" s="81"/>
      <c r="K58" s="81"/>
      <c r="L58" s="81"/>
      <c r="P58" s="81">
        <f t="shared" si="0"/>
        <v>38</v>
      </c>
      <c r="Q58" s="81">
        <f>IF(F58="X",0,IF(G58="X",0,VLOOKUP(G58,'6'!$K$3:$L$16,2,FALSE)))</f>
        <v>200</v>
      </c>
      <c r="R58" s="81">
        <f t="shared" si="1"/>
        <v>7600</v>
      </c>
    </row>
    <row r="59" spans="1:22">
      <c r="A59" s="6" t="s">
        <v>328</v>
      </c>
      <c r="B59" s="6"/>
      <c r="C59" s="6"/>
      <c r="D59" s="79" t="s">
        <v>309</v>
      </c>
      <c r="E59" s="7" t="s">
        <v>298</v>
      </c>
      <c r="F59" s="7"/>
      <c r="G59" s="79" t="s">
        <v>50</v>
      </c>
      <c r="H59" s="81"/>
      <c r="I59" s="81">
        <v>8</v>
      </c>
      <c r="J59" s="81"/>
      <c r="K59" s="81"/>
      <c r="L59" s="81"/>
      <c r="P59" s="81">
        <f t="shared" si="0"/>
        <v>8</v>
      </c>
      <c r="Q59" s="81">
        <f>IF(F59="X",0,IF(G59="X",0,VLOOKUP(G59,'6'!$K$3:$L$16,2,FALSE)))</f>
        <v>12</v>
      </c>
      <c r="R59" s="81">
        <f t="shared" si="1"/>
        <v>96</v>
      </c>
    </row>
    <row r="60" spans="1:22">
      <c r="A60" s="6" t="s">
        <v>328</v>
      </c>
      <c r="B60" s="6"/>
      <c r="C60" s="6"/>
      <c r="D60" s="79" t="s">
        <v>310</v>
      </c>
      <c r="E60" s="7" t="s">
        <v>298</v>
      </c>
      <c r="F60" s="7"/>
      <c r="G60" s="79" t="s">
        <v>50</v>
      </c>
      <c r="H60" s="81"/>
      <c r="I60" s="81">
        <v>7</v>
      </c>
      <c r="J60" s="81"/>
      <c r="K60" s="81"/>
      <c r="L60" s="81"/>
      <c r="P60" s="81">
        <f t="shared" si="0"/>
        <v>7</v>
      </c>
      <c r="Q60" s="81">
        <f>IF(F60="X",0,IF(G60="X",0,VLOOKUP(G60,'6'!$K$3:$L$16,2,FALSE)))</f>
        <v>12</v>
      </c>
      <c r="R60" s="81">
        <f t="shared" si="1"/>
        <v>84</v>
      </c>
      <c r="T60">
        <v>4.5999999999999996</v>
      </c>
      <c r="U60">
        <v>4.5999999999999996</v>
      </c>
      <c r="V60">
        <v>3.5</v>
      </c>
    </row>
    <row r="61" spans="1:22">
      <c r="A61" s="6" t="s">
        <v>328</v>
      </c>
      <c r="B61" s="6"/>
      <c r="C61" s="6"/>
      <c r="D61" s="79" t="s">
        <v>311</v>
      </c>
      <c r="E61" s="7" t="s">
        <v>536</v>
      </c>
      <c r="F61" s="7"/>
      <c r="G61" s="79" t="s">
        <v>44</v>
      </c>
      <c r="H61" s="81"/>
      <c r="I61" s="81">
        <v>42</v>
      </c>
      <c r="J61" s="81"/>
      <c r="K61" s="81"/>
      <c r="L61" s="81"/>
      <c r="P61" s="81">
        <f t="shared" si="0"/>
        <v>42</v>
      </c>
      <c r="Q61" s="81">
        <f>IF(F61="X",0,IF(G61="X",0,VLOOKUP(G61,'6'!$K$3:$L$16,2,FALSE)))</f>
        <v>200</v>
      </c>
      <c r="R61" s="81">
        <f t="shared" si="1"/>
        <v>8400</v>
      </c>
    </row>
    <row r="62" spans="1:22">
      <c r="A62" s="6" t="s">
        <v>328</v>
      </c>
      <c r="B62" s="6"/>
      <c r="C62" s="6"/>
      <c r="D62" s="79" t="s">
        <v>307</v>
      </c>
      <c r="E62" s="7" t="s">
        <v>298</v>
      </c>
      <c r="F62" s="7"/>
      <c r="G62" s="79" t="s">
        <v>50</v>
      </c>
      <c r="H62" s="81"/>
      <c r="I62" s="81">
        <v>7</v>
      </c>
      <c r="J62" s="81"/>
      <c r="K62" s="81"/>
      <c r="L62" s="81"/>
      <c r="P62" s="81">
        <f t="shared" si="0"/>
        <v>7</v>
      </c>
      <c r="Q62" s="81">
        <f>IF(F62="X",0,IF(G62="X",0,VLOOKUP(G62,'6'!$K$3:$L$16,2,FALSE)))</f>
        <v>12</v>
      </c>
      <c r="R62" s="81">
        <f t="shared" si="1"/>
        <v>84</v>
      </c>
      <c r="T62" s="81">
        <v>2.5499999999999998</v>
      </c>
      <c r="U62" s="81">
        <v>2.5499999999999998</v>
      </c>
      <c r="V62" s="81"/>
    </row>
    <row r="63" spans="1:22">
      <c r="A63" s="6" t="s">
        <v>328</v>
      </c>
      <c r="B63" s="6"/>
      <c r="C63" s="6"/>
      <c r="D63" s="79" t="s">
        <v>313</v>
      </c>
      <c r="E63" s="7" t="s">
        <v>489</v>
      </c>
      <c r="F63" s="7"/>
      <c r="G63" s="79" t="s">
        <v>47</v>
      </c>
      <c r="H63" s="81">
        <v>24</v>
      </c>
      <c r="I63" s="81"/>
      <c r="J63" s="81"/>
      <c r="K63" s="81"/>
      <c r="L63" s="81"/>
      <c r="P63" s="81">
        <f t="shared" si="0"/>
        <v>24</v>
      </c>
      <c r="Q63" s="81">
        <f>IF(F63="X",0,IF(G63="X",0,VLOOKUP(G63,'6'!$K$3:$L$16,2,FALSE)))</f>
        <v>200</v>
      </c>
      <c r="R63" s="81">
        <f t="shared" si="1"/>
        <v>4800</v>
      </c>
      <c r="T63" s="81">
        <v>2.5499999999999998</v>
      </c>
      <c r="U63" s="81">
        <v>2.5499999999999998</v>
      </c>
      <c r="V63" s="81">
        <v>8</v>
      </c>
    </row>
    <row r="64" spans="1:22">
      <c r="A64" s="6" t="s">
        <v>328</v>
      </c>
      <c r="B64" s="6"/>
      <c r="C64" s="6"/>
      <c r="D64" s="79" t="s">
        <v>395</v>
      </c>
      <c r="E64" s="7" t="s">
        <v>302</v>
      </c>
      <c r="F64" s="7"/>
      <c r="G64" s="79" t="s">
        <v>47</v>
      </c>
      <c r="H64" s="81">
        <v>25</v>
      </c>
      <c r="I64" s="81"/>
      <c r="J64" s="81"/>
      <c r="K64" s="81"/>
      <c r="L64" s="81"/>
      <c r="P64" s="81">
        <f t="shared" si="0"/>
        <v>25</v>
      </c>
      <c r="Q64" s="81">
        <f>IF(F64="X",0,IF(G64="X",0,VLOOKUP(G64,'6'!$K$3:$L$16,2,FALSE)))</f>
        <v>200</v>
      </c>
      <c r="R64" s="81">
        <f t="shared" si="1"/>
        <v>5000</v>
      </c>
    </row>
    <row r="65" spans="1:22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22">
      <c r="A66" s="6" t="s">
        <v>367</v>
      </c>
      <c r="B66" s="6"/>
      <c r="C66" s="6"/>
      <c r="D66" s="79" t="s">
        <v>422</v>
      </c>
      <c r="E66" s="7" t="s">
        <v>414</v>
      </c>
      <c r="F66" s="7"/>
      <c r="G66" s="79" t="s">
        <v>45</v>
      </c>
      <c r="H66" s="81"/>
      <c r="I66" s="81">
        <v>13</v>
      </c>
      <c r="J66" s="81"/>
      <c r="K66" s="81"/>
      <c r="L66" s="81"/>
      <c r="P66" s="81">
        <f t="shared" si="0"/>
        <v>13</v>
      </c>
      <c r="Q66" s="81">
        <f>IF(F66="X",0,IF(G66="X",0,VLOOKUP(G66,'6'!$K$3:$L$16,2,FALSE)))</f>
        <v>200</v>
      </c>
      <c r="R66" s="81">
        <f t="shared" si="1"/>
        <v>2600</v>
      </c>
      <c r="T66" s="81">
        <v>5.75</v>
      </c>
      <c r="U66" s="81">
        <v>5.75</v>
      </c>
      <c r="V66" s="81">
        <v>11.5</v>
      </c>
    </row>
    <row r="67" spans="1:22">
      <c r="A67" s="6" t="s">
        <v>367</v>
      </c>
      <c r="B67" s="6"/>
      <c r="C67" s="6"/>
      <c r="D67" s="79" t="s">
        <v>350</v>
      </c>
      <c r="E67" s="7" t="s">
        <v>349</v>
      </c>
      <c r="F67" s="7"/>
      <c r="G67" s="79" t="s">
        <v>45</v>
      </c>
      <c r="H67" s="81"/>
      <c r="I67" s="81">
        <v>61</v>
      </c>
      <c r="J67" s="81"/>
      <c r="K67" s="81"/>
      <c r="L67" s="81"/>
      <c r="P67" s="81">
        <f t="shared" si="0"/>
        <v>61</v>
      </c>
      <c r="Q67" s="81">
        <f>IF(F67="X",0,IF(G67="X",0,VLOOKUP(G67,'6'!$K$3:$L$16,2,FALSE)))</f>
        <v>200</v>
      </c>
      <c r="R67" s="81">
        <f t="shared" si="1"/>
        <v>12200</v>
      </c>
      <c r="T67" s="81"/>
      <c r="U67" s="81"/>
      <c r="V67" s="81">
        <v>7.6</v>
      </c>
    </row>
    <row r="68" spans="1:22">
      <c r="A68" s="6" t="s">
        <v>367</v>
      </c>
      <c r="B68" s="6"/>
      <c r="C68" s="6"/>
      <c r="D68" s="79" t="s">
        <v>353</v>
      </c>
      <c r="E68" s="7" t="s">
        <v>437</v>
      </c>
      <c r="F68" s="7"/>
      <c r="G68" s="79" t="s">
        <v>47</v>
      </c>
      <c r="H68" s="81">
        <v>17</v>
      </c>
      <c r="I68" s="81"/>
      <c r="J68" s="81"/>
      <c r="K68" s="81"/>
      <c r="L68" s="81"/>
      <c r="P68" s="81">
        <f t="shared" ref="P68:P92" si="2">SUM(H68:O68)</f>
        <v>17</v>
      </c>
      <c r="Q68" s="81">
        <f>IF(F68="X",0,IF(G68="X",0,VLOOKUP(G68,'6'!$K$3:$L$16,2,FALSE)))</f>
        <v>200</v>
      </c>
      <c r="R68" s="81">
        <f t="shared" ref="R68:R92" si="3">P68*Q68</f>
        <v>3400</v>
      </c>
      <c r="T68" s="81">
        <v>3.7</v>
      </c>
      <c r="U68" s="81">
        <v>3.7</v>
      </c>
      <c r="V68" s="81"/>
    </row>
    <row r="69" spans="1:22">
      <c r="A69" s="6" t="s">
        <v>367</v>
      </c>
      <c r="B69" s="6"/>
      <c r="C69" s="6"/>
      <c r="D69" s="79" t="s">
        <v>360</v>
      </c>
      <c r="E69" s="7" t="s">
        <v>437</v>
      </c>
      <c r="F69" s="7"/>
      <c r="G69" s="79" t="s">
        <v>47</v>
      </c>
      <c r="H69" s="81">
        <v>26</v>
      </c>
      <c r="I69" s="81"/>
      <c r="J69" s="81"/>
      <c r="K69" s="81"/>
      <c r="L69" s="81"/>
      <c r="P69" s="81">
        <f t="shared" si="2"/>
        <v>26</v>
      </c>
      <c r="Q69" s="81">
        <f>IF(F69="X",0,IF(G69="X",0,VLOOKUP(G69,'6'!$K$3:$L$16,2,FALSE)))</f>
        <v>200</v>
      </c>
      <c r="R69" s="81">
        <f t="shared" si="3"/>
        <v>5200</v>
      </c>
      <c r="T69" s="81">
        <v>13</v>
      </c>
      <c r="U69" s="81">
        <v>13</v>
      </c>
      <c r="V69" s="81"/>
    </row>
    <row r="70" spans="1:22">
      <c r="A70" s="6" t="s">
        <v>367</v>
      </c>
      <c r="B70" s="6"/>
      <c r="C70" s="6"/>
      <c r="D70" s="79" t="s">
        <v>361</v>
      </c>
      <c r="E70" s="7" t="s">
        <v>437</v>
      </c>
      <c r="F70" s="7"/>
      <c r="G70" s="79" t="s">
        <v>47</v>
      </c>
      <c r="H70" s="81">
        <v>17</v>
      </c>
      <c r="I70" s="81"/>
      <c r="J70" s="81"/>
      <c r="K70" s="81"/>
      <c r="L70" s="81"/>
      <c r="P70" s="81">
        <f t="shared" si="2"/>
        <v>17</v>
      </c>
      <c r="Q70" s="81">
        <f>IF(F70="X",0,IF(G70="X",0,VLOOKUP(G70,'6'!$K$3:$L$16,2,FALSE)))</f>
        <v>200</v>
      </c>
      <c r="R70" s="81">
        <f t="shared" si="3"/>
        <v>3400</v>
      </c>
      <c r="T70" s="81">
        <v>2.4</v>
      </c>
      <c r="U70" s="81">
        <v>2.4</v>
      </c>
      <c r="V70" s="81"/>
    </row>
    <row r="71" spans="1:22">
      <c r="A71" s="6" t="s">
        <v>367</v>
      </c>
      <c r="B71" s="6"/>
      <c r="C71" s="6"/>
      <c r="D71" s="79" t="s">
        <v>365</v>
      </c>
      <c r="E71" s="7" t="s">
        <v>289</v>
      </c>
      <c r="F71" s="7"/>
      <c r="G71" s="79" t="s">
        <v>137</v>
      </c>
      <c r="H71" s="81"/>
      <c r="I71" s="81"/>
      <c r="J71" s="81"/>
      <c r="K71" s="81"/>
      <c r="L71" s="81">
        <v>7</v>
      </c>
      <c r="P71" s="81">
        <f t="shared" si="2"/>
        <v>7</v>
      </c>
      <c r="Q71" s="81">
        <f>IF(F71="X",0,IF(G71="X",0,VLOOKUP(G71,'6'!$K$3:$L$16,2,FALSE)))</f>
        <v>200</v>
      </c>
      <c r="R71" s="81">
        <f t="shared" si="3"/>
        <v>1400</v>
      </c>
      <c r="T71" s="81"/>
      <c r="U71" s="81"/>
      <c r="V71" s="81"/>
    </row>
    <row r="72" spans="1:22">
      <c r="A72" s="6" t="s">
        <v>367</v>
      </c>
      <c r="B72" s="6"/>
      <c r="C72" s="6"/>
      <c r="D72" s="79" t="s">
        <v>352</v>
      </c>
      <c r="E72" s="7" t="s">
        <v>537</v>
      </c>
      <c r="F72" s="7"/>
      <c r="G72" s="79" t="s">
        <v>44</v>
      </c>
      <c r="H72" s="81"/>
      <c r="I72" s="81">
        <v>59</v>
      </c>
      <c r="J72" s="81"/>
      <c r="K72" s="81"/>
      <c r="L72" s="81"/>
      <c r="P72" s="81">
        <f t="shared" si="2"/>
        <v>59</v>
      </c>
      <c r="Q72" s="81">
        <f>IF(F72="X",0,IF(G72="X",0,VLOOKUP(G72,'6'!$K$3:$L$16,2,FALSE)))</f>
        <v>200</v>
      </c>
      <c r="R72" s="81">
        <f t="shared" si="3"/>
        <v>11800</v>
      </c>
      <c r="T72" s="81">
        <v>10.5</v>
      </c>
      <c r="U72" s="81">
        <v>10.5</v>
      </c>
      <c r="V72" s="81">
        <v>15.2</v>
      </c>
    </row>
    <row r="73" spans="1:22">
      <c r="A73" s="6" t="s">
        <v>367</v>
      </c>
      <c r="B73" s="6"/>
      <c r="C73" s="6"/>
      <c r="D73" s="79" t="s">
        <v>355</v>
      </c>
      <c r="E73" s="7" t="s">
        <v>349</v>
      </c>
      <c r="F73" s="7"/>
      <c r="G73" s="79" t="s">
        <v>45</v>
      </c>
      <c r="H73" s="81"/>
      <c r="I73" s="81">
        <v>77</v>
      </c>
      <c r="J73" s="81"/>
      <c r="K73" s="81"/>
      <c r="L73" s="81"/>
      <c r="P73" s="81">
        <f t="shared" si="2"/>
        <v>77</v>
      </c>
      <c r="Q73" s="81">
        <f>IF(F73="X",0,IF(G73="X",0,VLOOKUP(G73,'6'!$K$3:$L$16,2,FALSE)))</f>
        <v>200</v>
      </c>
      <c r="R73" s="81">
        <f t="shared" si="3"/>
        <v>15400</v>
      </c>
      <c r="T73" s="81"/>
      <c r="U73" s="81"/>
      <c r="V73" s="81"/>
    </row>
    <row r="74" spans="1:22">
      <c r="A74" s="6" t="s">
        <v>367</v>
      </c>
      <c r="B74" s="6"/>
      <c r="C74" s="6"/>
      <c r="D74" s="79" t="s">
        <v>493</v>
      </c>
      <c r="E74" s="7" t="s">
        <v>437</v>
      </c>
      <c r="F74" s="89"/>
      <c r="G74" s="79" t="s">
        <v>47</v>
      </c>
      <c r="H74" s="81">
        <v>15</v>
      </c>
      <c r="I74" s="81"/>
      <c r="J74" s="91"/>
      <c r="K74" s="91"/>
      <c r="L74" s="91"/>
      <c r="M74" s="91"/>
      <c r="N74" s="91"/>
      <c r="O74" s="91"/>
      <c r="P74" s="81">
        <f t="shared" si="2"/>
        <v>15</v>
      </c>
      <c r="Q74" s="81">
        <f>IF(F74="X",0,IF(G74="X",0,VLOOKUP(G74,'6'!$K$3:$L$16,2,FALSE)))</f>
        <v>200</v>
      </c>
      <c r="R74" s="81">
        <f t="shared" si="3"/>
        <v>3000</v>
      </c>
      <c r="T74" s="81">
        <v>1.8</v>
      </c>
      <c r="U74" s="81">
        <v>1.8</v>
      </c>
      <c r="V74" s="81">
        <v>1.5</v>
      </c>
    </row>
    <row r="75" spans="1:22">
      <c r="A75" s="6" t="s">
        <v>367</v>
      </c>
      <c r="B75" s="6"/>
      <c r="C75" s="6"/>
      <c r="D75" s="79" t="s">
        <v>354</v>
      </c>
      <c r="E75" s="7" t="s">
        <v>538</v>
      </c>
      <c r="F75" s="7"/>
      <c r="G75" s="79" t="s">
        <v>44</v>
      </c>
      <c r="H75" s="81"/>
      <c r="I75" s="81">
        <v>55</v>
      </c>
      <c r="J75" s="81"/>
      <c r="K75" s="81"/>
      <c r="L75" s="81"/>
      <c r="P75" s="81">
        <f t="shared" si="2"/>
        <v>55</v>
      </c>
      <c r="Q75" s="81">
        <f>IF(F75="X",0,IF(G75="X",0,VLOOKUP(G75,'6'!$K$3:$L$16,2,FALSE)))</f>
        <v>200</v>
      </c>
      <c r="R75" s="81">
        <f t="shared" si="3"/>
        <v>11000</v>
      </c>
      <c r="T75" s="81">
        <v>10.5</v>
      </c>
      <c r="U75" s="81">
        <v>10.5</v>
      </c>
      <c r="V75" s="81">
        <v>15.2</v>
      </c>
    </row>
    <row r="76" spans="1:22">
      <c r="A76" s="6" t="s">
        <v>367</v>
      </c>
      <c r="B76" s="6"/>
      <c r="C76" s="6"/>
      <c r="D76" s="79" t="s">
        <v>448</v>
      </c>
      <c r="E76" s="7" t="s">
        <v>298</v>
      </c>
      <c r="F76" s="7"/>
      <c r="G76" s="79" t="s">
        <v>50</v>
      </c>
      <c r="H76" s="81"/>
      <c r="I76" s="81"/>
      <c r="J76" s="81"/>
      <c r="K76" s="81"/>
      <c r="L76" s="81">
        <v>3</v>
      </c>
      <c r="P76" s="81">
        <f t="shared" si="2"/>
        <v>3</v>
      </c>
      <c r="Q76" s="81">
        <f>IF(F76="X",0,IF(G76="X",0,VLOOKUP(G76,'6'!$K$3:$L$16,2,FALSE)))</f>
        <v>12</v>
      </c>
      <c r="R76" s="81">
        <f t="shared" si="3"/>
        <v>36</v>
      </c>
      <c r="T76" s="81"/>
      <c r="U76" s="81"/>
      <c r="V76" s="81"/>
    </row>
    <row r="77" spans="1:22">
      <c r="A77" s="6" t="s">
        <v>367</v>
      </c>
      <c r="B77" s="6"/>
      <c r="C77" s="6"/>
      <c r="D77" s="79" t="s">
        <v>447</v>
      </c>
      <c r="E77" s="7" t="s">
        <v>289</v>
      </c>
      <c r="F77" s="7"/>
      <c r="G77" s="79" t="s">
        <v>137</v>
      </c>
      <c r="H77" s="81"/>
      <c r="I77" s="81"/>
      <c r="J77" s="81"/>
      <c r="K77" s="81"/>
      <c r="L77" s="81">
        <v>10</v>
      </c>
      <c r="P77" s="81">
        <f t="shared" si="2"/>
        <v>10</v>
      </c>
      <c r="Q77" s="81">
        <f>IF(F77="X",0,IF(G77="X",0,VLOOKUP(G77,'6'!$K$3:$L$16,2,FALSE)))</f>
        <v>200</v>
      </c>
      <c r="R77" s="81">
        <f t="shared" si="3"/>
        <v>2000</v>
      </c>
      <c r="T77" s="81"/>
      <c r="U77" s="81"/>
      <c r="V77" s="81"/>
    </row>
    <row r="78" spans="1:22">
      <c r="A78" s="6" t="s">
        <v>367</v>
      </c>
      <c r="B78" s="6"/>
      <c r="C78" s="6"/>
      <c r="D78" s="79" t="s">
        <v>450</v>
      </c>
      <c r="E78" s="7" t="s">
        <v>539</v>
      </c>
      <c r="F78" s="7"/>
      <c r="G78" s="79" t="s">
        <v>44</v>
      </c>
      <c r="H78" s="81"/>
      <c r="I78" s="81">
        <v>56</v>
      </c>
      <c r="J78" s="81"/>
      <c r="K78" s="81"/>
      <c r="L78" s="81"/>
      <c r="P78" s="81">
        <f t="shared" si="2"/>
        <v>56</v>
      </c>
      <c r="Q78" s="81">
        <f>IF(F78="X",0,IF(G78="X",0,VLOOKUP(G78,'6'!$K$3:$L$16,2,FALSE)))</f>
        <v>200</v>
      </c>
      <c r="R78" s="81">
        <f t="shared" si="3"/>
        <v>11200</v>
      </c>
      <c r="T78" s="81">
        <v>10.5</v>
      </c>
      <c r="U78" s="81">
        <v>10.5</v>
      </c>
      <c r="V78" s="81">
        <v>15.2</v>
      </c>
    </row>
    <row r="79" spans="1:22">
      <c r="A79" s="6" t="s">
        <v>367</v>
      </c>
      <c r="B79" s="6"/>
      <c r="C79" s="6"/>
      <c r="D79" s="79" t="s">
        <v>449</v>
      </c>
      <c r="E79" s="7" t="s">
        <v>298</v>
      </c>
      <c r="F79" s="7"/>
      <c r="G79" s="79" t="s">
        <v>50</v>
      </c>
      <c r="H79" s="81"/>
      <c r="I79" s="81"/>
      <c r="J79" s="81"/>
      <c r="K79" s="81"/>
      <c r="L79" s="81">
        <v>3</v>
      </c>
      <c r="P79" s="81">
        <f t="shared" si="2"/>
        <v>3</v>
      </c>
      <c r="Q79" s="81">
        <f>IF(F79="X",0,IF(G79="X",0,VLOOKUP(G79,'6'!$K$3:$L$16,2,FALSE)))</f>
        <v>12</v>
      </c>
      <c r="R79" s="81">
        <f t="shared" si="3"/>
        <v>36</v>
      </c>
      <c r="T79" s="81"/>
      <c r="U79" s="81"/>
      <c r="V79" s="81"/>
    </row>
    <row r="80" spans="1:22">
      <c r="A80" s="6" t="s">
        <v>367</v>
      </c>
      <c r="B80" s="6"/>
      <c r="C80" s="6"/>
      <c r="D80" s="79" t="s">
        <v>444</v>
      </c>
      <c r="E80" s="7" t="s">
        <v>349</v>
      </c>
      <c r="F80" s="7"/>
      <c r="G80" s="79" t="s">
        <v>45</v>
      </c>
      <c r="H80" s="81"/>
      <c r="I80" s="81">
        <v>51</v>
      </c>
      <c r="J80" s="81"/>
      <c r="K80" s="81"/>
      <c r="L80" s="81"/>
      <c r="P80" s="81">
        <f t="shared" si="2"/>
        <v>51</v>
      </c>
      <c r="Q80" s="81">
        <f>IF(F80="X",0,IF(G80="X",0,VLOOKUP(G80,'6'!$K$3:$L$16,2,FALSE)))</f>
        <v>200</v>
      </c>
      <c r="R80" s="81">
        <f t="shared" si="3"/>
        <v>10200</v>
      </c>
      <c r="T80" s="81">
        <v>4.95</v>
      </c>
      <c r="U80" s="81">
        <v>4.95</v>
      </c>
      <c r="V80" s="81">
        <v>13.3</v>
      </c>
    </row>
    <row r="81" spans="1:22">
      <c r="A81" s="6" t="s">
        <v>367</v>
      </c>
      <c r="B81" s="6"/>
      <c r="C81" s="6"/>
      <c r="D81" s="79" t="s">
        <v>442</v>
      </c>
      <c r="E81" s="7" t="s">
        <v>349</v>
      </c>
      <c r="F81" s="7"/>
      <c r="G81" s="79" t="s">
        <v>45</v>
      </c>
      <c r="H81" s="81"/>
      <c r="I81" s="81">
        <v>64</v>
      </c>
      <c r="J81" s="81"/>
      <c r="K81" s="81"/>
      <c r="L81" s="81"/>
      <c r="P81" s="81">
        <f t="shared" si="2"/>
        <v>64</v>
      </c>
      <c r="Q81" s="81">
        <f>IF(F81="X",0,IF(G81="X",0,VLOOKUP(G81,'6'!$K$3:$L$16,2,FALSE)))</f>
        <v>200</v>
      </c>
      <c r="R81" s="81">
        <f t="shared" si="3"/>
        <v>12800</v>
      </c>
      <c r="T81" s="81">
        <v>12</v>
      </c>
      <c r="U81" s="81">
        <v>12</v>
      </c>
      <c r="V81" s="81">
        <v>33.799999999999997</v>
      </c>
    </row>
    <row r="82" spans="1:22">
      <c r="A82" s="6" t="s">
        <v>367</v>
      </c>
      <c r="B82" s="6"/>
      <c r="C82" s="6"/>
      <c r="D82" s="79" t="s">
        <v>438</v>
      </c>
      <c r="E82" s="7" t="s">
        <v>540</v>
      </c>
      <c r="F82" s="7"/>
      <c r="G82" s="79" t="s">
        <v>44</v>
      </c>
      <c r="H82" s="81"/>
      <c r="I82" s="81">
        <v>40</v>
      </c>
      <c r="J82" s="81"/>
      <c r="K82" s="81"/>
      <c r="L82" s="81"/>
      <c r="P82" s="81">
        <f t="shared" si="2"/>
        <v>40</v>
      </c>
      <c r="Q82" s="81">
        <f>IF(F82="X",0,IF(G82="X",0,VLOOKUP(G82,'6'!$K$3:$L$16,2,FALSE)))</f>
        <v>200</v>
      </c>
      <c r="R82" s="81">
        <f t="shared" si="3"/>
        <v>8000</v>
      </c>
      <c r="T82" s="81">
        <v>7</v>
      </c>
      <c r="U82" s="81">
        <v>7</v>
      </c>
      <c r="V82" s="81"/>
    </row>
    <row r="83" spans="1:22">
      <c r="A83" s="6" t="s">
        <v>367</v>
      </c>
      <c r="B83" s="6"/>
      <c r="C83" s="6"/>
      <c r="D83" s="79" t="s">
        <v>480</v>
      </c>
      <c r="E83" s="7" t="s">
        <v>541</v>
      </c>
      <c r="F83" s="7"/>
      <c r="G83" s="79" t="s">
        <v>44</v>
      </c>
      <c r="H83" s="81"/>
      <c r="I83" s="81">
        <v>15</v>
      </c>
      <c r="J83" s="81"/>
      <c r="K83" s="81"/>
      <c r="L83" s="81"/>
      <c r="P83" s="81">
        <f t="shared" si="2"/>
        <v>15</v>
      </c>
      <c r="Q83" s="81">
        <f>IF(F83="X",0,IF(G83="X",0,VLOOKUP(G83,'6'!$K$3:$L$16,2,FALSE)))</f>
        <v>200</v>
      </c>
      <c r="R83" s="81">
        <f t="shared" si="3"/>
        <v>3000</v>
      </c>
      <c r="T83" s="81"/>
      <c r="U83" s="81"/>
      <c r="V83" s="81"/>
    </row>
    <row r="84" spans="1:22">
      <c r="A84" s="6" t="s">
        <v>367</v>
      </c>
      <c r="B84" s="6"/>
      <c r="C84" s="6"/>
      <c r="D84" s="79" t="s">
        <v>441</v>
      </c>
      <c r="E84" s="7" t="s">
        <v>542</v>
      </c>
      <c r="F84" s="7"/>
      <c r="G84" s="79" t="s">
        <v>44</v>
      </c>
      <c r="H84" s="81"/>
      <c r="I84" s="81">
        <v>14</v>
      </c>
      <c r="J84" s="81"/>
      <c r="K84" s="81"/>
      <c r="L84" s="81"/>
      <c r="P84" s="81">
        <f t="shared" si="2"/>
        <v>14</v>
      </c>
      <c r="Q84" s="81">
        <f>IF(F84="X",0,IF(G84="X",0,VLOOKUP(G84,'6'!$K$3:$L$16,2,FALSE)))</f>
        <v>200</v>
      </c>
      <c r="R84" s="81">
        <f t="shared" si="3"/>
        <v>2800</v>
      </c>
      <c r="T84" s="81"/>
      <c r="U84" s="81"/>
      <c r="V84" s="81"/>
    </row>
    <row r="85" spans="1:22">
      <c r="A85" s="6" t="s">
        <v>367</v>
      </c>
      <c r="B85" s="6"/>
      <c r="C85" s="6"/>
      <c r="D85" s="79" t="s">
        <v>440</v>
      </c>
      <c r="E85" s="7" t="s">
        <v>543</v>
      </c>
      <c r="F85" s="7"/>
      <c r="G85" s="79" t="s">
        <v>329</v>
      </c>
      <c r="H85" s="81"/>
      <c r="I85" s="81">
        <v>5</v>
      </c>
      <c r="J85" s="81"/>
      <c r="K85" s="81"/>
      <c r="L85" s="81"/>
      <c r="P85" s="81">
        <f t="shared" si="2"/>
        <v>5</v>
      </c>
      <c r="Q85" s="81">
        <f>IF(F85="X",0,IF(G85="X",0,VLOOKUP(G85,'6'!$K$3:$L$16,2,FALSE)))</f>
        <v>0</v>
      </c>
      <c r="R85" s="81">
        <f t="shared" si="3"/>
        <v>0</v>
      </c>
      <c r="T85" s="81"/>
      <c r="U85" s="81"/>
      <c r="V85" s="81"/>
    </row>
    <row r="86" spans="1:22">
      <c r="A86" s="6" t="s">
        <v>367</v>
      </c>
      <c r="B86" s="6"/>
      <c r="C86" s="6"/>
      <c r="D86" s="79" t="s">
        <v>451</v>
      </c>
      <c r="E86" s="7" t="s">
        <v>287</v>
      </c>
      <c r="F86" s="7"/>
      <c r="G86" s="79" t="s">
        <v>137</v>
      </c>
      <c r="H86" s="81"/>
      <c r="I86" s="81"/>
      <c r="J86" s="81"/>
      <c r="K86" s="81"/>
      <c r="L86" s="81">
        <v>7</v>
      </c>
      <c r="P86" s="81">
        <f t="shared" si="2"/>
        <v>7</v>
      </c>
      <c r="Q86" s="81">
        <f>IF(F86="X",0,IF(G86="X",0,VLOOKUP(G86,'6'!$K$3:$L$16,2,FALSE)))</f>
        <v>200</v>
      </c>
      <c r="R86" s="81">
        <f t="shared" si="3"/>
        <v>1400</v>
      </c>
      <c r="T86" s="81"/>
      <c r="U86" s="81"/>
      <c r="V86" s="81"/>
    </row>
    <row r="87" spans="1:22">
      <c r="A87" s="6" t="s">
        <v>367</v>
      </c>
      <c r="B87" s="6"/>
      <c r="C87" s="6"/>
      <c r="D87" s="79" t="s">
        <v>445</v>
      </c>
      <c r="E87" s="7" t="s">
        <v>544</v>
      </c>
      <c r="F87" s="7"/>
      <c r="G87" s="79" t="s">
        <v>44</v>
      </c>
      <c r="H87" s="81"/>
      <c r="I87" s="81">
        <v>61</v>
      </c>
      <c r="J87" s="81"/>
      <c r="K87" s="81"/>
      <c r="L87" s="81"/>
      <c r="P87" s="81">
        <f t="shared" si="2"/>
        <v>61</v>
      </c>
      <c r="Q87" s="81">
        <f>IF(F87="X",0,IF(G87="X",0,VLOOKUP(G87,'6'!$K$3:$L$16,2,FALSE)))</f>
        <v>200</v>
      </c>
      <c r="R87" s="81">
        <f t="shared" si="3"/>
        <v>12200</v>
      </c>
      <c r="T87" s="81">
        <v>9.4499999999999993</v>
      </c>
      <c r="U87" s="81">
        <v>9.4499999999999993</v>
      </c>
      <c r="V87" s="81">
        <v>6.4</v>
      </c>
    </row>
    <row r="88" spans="1:22">
      <c r="A88" s="6" t="s">
        <v>367</v>
      </c>
      <c r="B88" s="6"/>
      <c r="C88" s="6"/>
      <c r="D88" s="79" t="s">
        <v>358</v>
      </c>
      <c r="E88" s="7" t="s">
        <v>298</v>
      </c>
      <c r="F88" s="7"/>
      <c r="G88" s="79" t="s">
        <v>50</v>
      </c>
      <c r="H88" s="81"/>
      <c r="I88" s="81">
        <v>6</v>
      </c>
      <c r="J88" s="81"/>
      <c r="K88" s="81"/>
      <c r="L88" s="81"/>
      <c r="P88" s="81">
        <f t="shared" si="2"/>
        <v>6</v>
      </c>
      <c r="Q88" s="81">
        <f>IF(F88="X",0,IF(G88="X",0,VLOOKUP(G88,'6'!$K$3:$L$16,2,FALSE)))</f>
        <v>12</v>
      </c>
      <c r="R88" s="81">
        <f t="shared" si="3"/>
        <v>72</v>
      </c>
      <c r="T88" s="81"/>
      <c r="U88" s="81"/>
      <c r="V88" s="81"/>
    </row>
    <row r="89" spans="1:22">
      <c r="A89" s="6" t="s">
        <v>367</v>
      </c>
      <c r="B89" s="6"/>
      <c r="C89" s="6"/>
      <c r="D89" s="79" t="s">
        <v>545</v>
      </c>
      <c r="E89" s="7" t="s">
        <v>62</v>
      </c>
      <c r="F89" s="7"/>
      <c r="G89" s="79" t="s">
        <v>44</v>
      </c>
      <c r="H89" s="81"/>
      <c r="I89" s="81">
        <v>56</v>
      </c>
      <c r="J89" s="81"/>
      <c r="K89" s="81"/>
      <c r="L89" s="81"/>
      <c r="P89" s="81">
        <f t="shared" si="2"/>
        <v>56</v>
      </c>
      <c r="Q89" s="81">
        <f>IF(F89="X",0,IF(G89="X",0,VLOOKUP(G89,'6'!$K$3:$L$16,2,FALSE)))</f>
        <v>200</v>
      </c>
      <c r="R89" s="81">
        <f t="shared" si="3"/>
        <v>11200</v>
      </c>
      <c r="T89" s="81">
        <v>8.25</v>
      </c>
      <c r="U89" s="81">
        <v>8.25</v>
      </c>
      <c r="V89" s="81">
        <v>11.2</v>
      </c>
    </row>
    <row r="90" spans="1:22">
      <c r="A90" s="6" t="s">
        <v>367</v>
      </c>
      <c r="B90" s="6"/>
      <c r="C90" s="6"/>
      <c r="D90" s="79" t="s">
        <v>546</v>
      </c>
      <c r="E90" s="7" t="s">
        <v>62</v>
      </c>
      <c r="F90" s="7"/>
      <c r="G90" s="79" t="s">
        <v>44</v>
      </c>
      <c r="H90" s="81"/>
      <c r="I90" s="81">
        <v>46</v>
      </c>
      <c r="J90" s="81"/>
      <c r="K90" s="81"/>
      <c r="L90" s="81"/>
      <c r="P90" s="81">
        <f t="shared" si="2"/>
        <v>46</v>
      </c>
      <c r="Q90" s="81">
        <f>IF(F90="X",0,IF(G90="X",0,VLOOKUP(G90,'6'!$K$3:$L$16,2,FALSE)))</f>
        <v>200</v>
      </c>
      <c r="R90" s="81">
        <f t="shared" si="3"/>
        <v>9200</v>
      </c>
      <c r="T90" s="81">
        <v>8.25</v>
      </c>
      <c r="U90" s="81">
        <v>8.25</v>
      </c>
      <c r="V90" s="81">
        <v>11.2</v>
      </c>
    </row>
    <row r="91" spans="1:22">
      <c r="A91" s="6" t="s">
        <v>367</v>
      </c>
      <c r="B91" s="6"/>
      <c r="C91" s="6"/>
      <c r="D91" s="79" t="s">
        <v>364</v>
      </c>
      <c r="E91" s="7" t="s">
        <v>547</v>
      </c>
      <c r="F91" s="7"/>
      <c r="G91" s="79" t="s">
        <v>44</v>
      </c>
      <c r="H91" s="81"/>
      <c r="I91" s="81">
        <v>52</v>
      </c>
      <c r="J91" s="81"/>
      <c r="K91" s="81"/>
      <c r="L91" s="81"/>
      <c r="P91" s="81">
        <f t="shared" si="2"/>
        <v>52</v>
      </c>
      <c r="Q91" s="81">
        <f>IF(F91="X",0,IF(G91="X",0,VLOOKUP(G91,'6'!$K$3:$L$16,2,FALSE)))</f>
        <v>200</v>
      </c>
      <c r="R91" s="81">
        <f t="shared" si="3"/>
        <v>10400</v>
      </c>
      <c r="T91" s="81">
        <v>9.4499999999999993</v>
      </c>
      <c r="U91" s="81">
        <v>9.4499999999999993</v>
      </c>
      <c r="V91" s="81">
        <v>6.4</v>
      </c>
    </row>
    <row r="92" spans="1:22">
      <c r="A92" s="6" t="s">
        <v>367</v>
      </c>
      <c r="B92" s="6"/>
      <c r="C92" s="6"/>
      <c r="D92" s="79">
        <v>1058</v>
      </c>
      <c r="E92" s="7" t="s">
        <v>298</v>
      </c>
      <c r="F92" s="7"/>
      <c r="G92" s="79" t="s">
        <v>50</v>
      </c>
      <c r="H92" s="81"/>
      <c r="I92" s="81">
        <v>9</v>
      </c>
      <c r="J92" s="81"/>
      <c r="K92" s="81"/>
      <c r="L92" s="81"/>
      <c r="P92" s="81">
        <f t="shared" si="2"/>
        <v>9</v>
      </c>
      <c r="Q92" s="81">
        <f>IF(F92="X",0,IF(G92="X",0,VLOOKUP(G92,'6'!$K$3:$L$16,2,FALSE)))</f>
        <v>12</v>
      </c>
      <c r="R92" s="81">
        <f t="shared" si="3"/>
        <v>108</v>
      </c>
      <c r="T92" s="81"/>
      <c r="U92" s="81"/>
      <c r="V92" s="81"/>
    </row>
    <row r="93" spans="1:22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22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22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22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89"/>
      <c r="F116" s="89"/>
      <c r="G116" s="90"/>
      <c r="H116" s="91"/>
      <c r="I116" s="91"/>
      <c r="J116" s="91"/>
      <c r="K116" s="91"/>
      <c r="L116" s="91"/>
      <c r="M116" s="91"/>
      <c r="N116" s="91"/>
      <c r="O116" s="91"/>
      <c r="P116" s="81"/>
      <c r="Q116" s="81"/>
      <c r="R116" s="81"/>
    </row>
    <row r="117" spans="1:18" hidden="1">
      <c r="A117" s="83"/>
      <c r="B117" s="83"/>
      <c r="C117" s="83"/>
      <c r="D117" s="79"/>
      <c r="E117" s="7"/>
      <c r="F117" s="7"/>
      <c r="G117" s="79"/>
      <c r="H117" s="81"/>
      <c r="I117" s="81"/>
      <c r="J117" s="81"/>
      <c r="K117" s="81"/>
      <c r="L117" s="81"/>
      <c r="P117" s="81"/>
      <c r="Q117" s="81"/>
      <c r="R117" s="81"/>
    </row>
    <row r="118" spans="1:18" hidden="1">
      <c r="A118" s="83"/>
      <c r="B118" s="83"/>
      <c r="C118" s="83"/>
      <c r="D118" s="79"/>
      <c r="E118" s="80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83"/>
      <c r="C119" s="83"/>
      <c r="D119" s="79"/>
      <c r="E119" s="7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89"/>
      <c r="F125" s="89"/>
      <c r="G125" s="89"/>
      <c r="H125" s="91"/>
      <c r="I125" s="91"/>
      <c r="J125" s="91"/>
      <c r="K125" s="91"/>
      <c r="L125" s="91"/>
      <c r="M125" s="91"/>
      <c r="N125" s="91"/>
      <c r="O125" s="91"/>
      <c r="P125" s="81"/>
      <c r="Q125" s="81"/>
      <c r="R125" s="81"/>
    </row>
    <row r="126" spans="1:18" hidden="1"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t="15.75" thickBot="1">
      <c r="E494" s="82" t="s">
        <v>125</v>
      </c>
      <c r="F494" s="52"/>
      <c r="G494" s="52"/>
      <c r="H494" s="64">
        <f t="shared" ref="H494:O494" si="4">SUM(H4:H493)</f>
        <v>272</v>
      </c>
      <c r="I494" s="64">
        <f t="shared" si="4"/>
        <v>1293</v>
      </c>
      <c r="J494" s="64">
        <f t="shared" si="4"/>
        <v>0</v>
      </c>
      <c r="K494" s="64">
        <f t="shared" si="4"/>
        <v>0</v>
      </c>
      <c r="L494" s="64">
        <f t="shared" si="4"/>
        <v>321</v>
      </c>
      <c r="M494" s="64">
        <f t="shared" si="4"/>
        <v>502</v>
      </c>
      <c r="N494" s="64">
        <f t="shared" si="4"/>
        <v>0</v>
      </c>
      <c r="O494" s="64">
        <f t="shared" si="4"/>
        <v>0</v>
      </c>
      <c r="S494" s="52" t="s">
        <v>126</v>
      </c>
      <c r="T494" s="91">
        <f t="shared" ref="T494:Y494" si="5">SUM(T4:T493)</f>
        <v>220.66999999999996</v>
      </c>
      <c r="U494" s="91">
        <f t="shared" si="5"/>
        <v>220.66999999999996</v>
      </c>
      <c r="V494" s="91">
        <f t="shared" si="5"/>
        <v>248.09999999999997</v>
      </c>
      <c r="W494" s="64">
        <f t="shared" si="5"/>
        <v>0</v>
      </c>
      <c r="X494" s="64">
        <f t="shared" si="5"/>
        <v>0</v>
      </c>
      <c r="Y494" s="64">
        <f t="shared" si="5"/>
        <v>0</v>
      </c>
    </row>
    <row r="495" spans="5:25" ht="15.75" thickTop="1"/>
    <row r="497" spans="5:18">
      <c r="E497" s="53" t="s">
        <v>124</v>
      </c>
      <c r="H497" s="7"/>
      <c r="I497" s="7"/>
      <c r="J497" s="7"/>
      <c r="K497" s="7"/>
      <c r="L497" s="7"/>
      <c r="M497" s="7"/>
      <c r="N497" s="7"/>
      <c r="O497" s="7"/>
      <c r="P497" s="54" t="s">
        <v>138</v>
      </c>
      <c r="Q497" s="7"/>
      <c r="R497" s="54" t="s">
        <v>129</v>
      </c>
    </row>
    <row r="498" spans="5:18">
      <c r="E498" s="54" t="str">
        <f>IF('6'!K3="", "Vrije categorie",'6'!K3)</f>
        <v>A</v>
      </c>
      <c r="H498" s="65" cm="1">
        <f t="array" ref="H498">SUMPRODUCT(--($G$4:$G$493=E498),--($F$4:$F$493=""),$H$4:$H$493)</f>
        <v>0</v>
      </c>
      <c r="I498" s="65" cm="1">
        <f t="array" ref="I498">SUMPRODUCT(--($G$4:$G$493=E498),--($F$4:$F$493=""),$I$4:$I$493)</f>
        <v>814</v>
      </c>
      <c r="J498" s="65" cm="1">
        <f t="array" ref="J498">SUMPRODUCT(--($G$4:$G$493=E498),--($F$4:$F$493=""),$J$4:$J$493)</f>
        <v>0</v>
      </c>
      <c r="K498" s="65" cm="1">
        <f t="array" ref="K498">SUMPRODUCT(--($G$4:$G$493=E498),--($F$4:$F$493=""),$K$4:$K$493)</f>
        <v>0</v>
      </c>
      <c r="L498" s="65" cm="1">
        <f t="array" ref="L498">SUMPRODUCT(--($G$4:$G$493=E498),--($F$4:$F$493=""),$L$4:$L$493)</f>
        <v>0</v>
      </c>
      <c r="M498" s="65" cm="1">
        <f t="array" ref="M498">SUMPRODUCT(--($G$4:$G$493=E498),--($F$4:$F$493=""),$M$4:$M$493)</f>
        <v>0</v>
      </c>
      <c r="N498" s="65" cm="1">
        <f t="array" ref="N498">SUMPRODUCT(--($G$4:$G$493=E498),--($F$4:$F$493=""),$N$4:$N$493)</f>
        <v>0</v>
      </c>
      <c r="O498" s="65" cm="1">
        <f t="array" ref="O498">SUMPRODUCT(--($G$4:$G$493=E498),--($F$4:$F$493=""),$O$4:$O$493)</f>
        <v>0</v>
      </c>
      <c r="P498" s="65">
        <f>SUM(H498:O498)</f>
        <v>814</v>
      </c>
      <c r="Q498" s="54"/>
      <c r="R498" s="65" cm="1">
        <f t="array" ref="R498">SUMPRODUCT(--($G$4:$G$493=E498),--($F$4:$F$493=""),$R$4:$R$493)</f>
        <v>162800</v>
      </c>
    </row>
    <row r="499" spans="5:18">
      <c r="E499" s="54" t="str">
        <f>IF('6'!K4="", "Vrije categorie",'6'!K4)</f>
        <v>B</v>
      </c>
      <c r="H499" s="65" cm="1">
        <f t="array" ref="H499">SUMPRODUCT(--($G$4:$G$493=E499),--($F$4:$F$493=""),$H$4:$H$493)</f>
        <v>134</v>
      </c>
      <c r="I499" s="65" cm="1">
        <f t="array" ref="I499">SUMPRODUCT(--($G$4:$G$493=E499),--($F$4:$F$493=""),$I$4:$I$493)</f>
        <v>23</v>
      </c>
      <c r="J499" s="65" cm="1">
        <f t="array" ref="J499">SUMPRODUCT(--($G$4:$G$493=E499),--($F$4:$F$493=""),$J$4:$J$493)</f>
        <v>0</v>
      </c>
      <c r="K499" s="65" cm="1">
        <f t="array" ref="K499">SUMPRODUCT(--($G$4:$G$493=E499),--($F$4:$F$493=""),$K$4:$K$493)</f>
        <v>0</v>
      </c>
      <c r="L499" s="65" cm="1">
        <f t="array" ref="L499">SUMPRODUCT(--($G$4:$G$493=E499),--($F$4:$F$493=""),$L$4:$L$493)</f>
        <v>31</v>
      </c>
      <c r="M499" s="65" cm="1">
        <f t="array" ref="M499">SUMPRODUCT(--($G$4:$G$493=E499),--($F$4:$F$493=""),$M$4:$M$493)</f>
        <v>0</v>
      </c>
      <c r="N499" s="65" cm="1">
        <f t="array" ref="N499">SUMPRODUCT(--($G$4:$G$493=E499),--($F$4:$F$493=""),$N$4:$N$493)</f>
        <v>0</v>
      </c>
      <c r="O499" s="65" cm="1">
        <f t="array" ref="O499">SUMPRODUCT(--($G$4:$G$493=E499),--($F$4:$F$493=""),$O$4:$O$493)</f>
        <v>0</v>
      </c>
      <c r="P499" s="65">
        <f t="shared" ref="P499:P511" si="6">SUM(H499:O499)</f>
        <v>188</v>
      </c>
      <c r="Q499" s="54"/>
      <c r="R499" s="65" cm="1">
        <f t="array" ref="R499">SUMPRODUCT(--($G$4:$G$493=E499),--($F$4:$F$493=""),$R$4:$R$493)</f>
        <v>37600</v>
      </c>
    </row>
    <row r="500" spans="5:18">
      <c r="E500" s="54" t="str">
        <f>IF('6'!K5="", "Vrije categorie",'6'!K5)</f>
        <v>C</v>
      </c>
      <c r="H500" s="65" cm="1">
        <f t="array" ref="H500">SUMPRODUCT(--($G$4:$G$493=E500),--($F$4:$F$493=""),$H$4:$H$493)</f>
        <v>0</v>
      </c>
      <c r="I500" s="65" cm="1">
        <f t="array" ref="I500">SUMPRODUCT(--($G$4:$G$493=E500),--($F$4:$F$493=""),$I$4:$I$493)</f>
        <v>0</v>
      </c>
      <c r="J500" s="65" cm="1">
        <f t="array" ref="J500">SUMPRODUCT(--($G$4:$G$493=E500),--($F$4:$F$493=""),$J$4:$J$493)</f>
        <v>0</v>
      </c>
      <c r="K500" s="65" cm="1">
        <f t="array" ref="K500">SUMPRODUCT(--($G$4:$G$493=E500),--($F$4:$F$493=""),$K$4:$K$493)</f>
        <v>0</v>
      </c>
      <c r="L500" s="65" cm="1">
        <f t="array" ref="L500">SUMPRODUCT(--($G$4:$G$493=E500),--($F$4:$F$493=""),$L$4:$L$493)</f>
        <v>55</v>
      </c>
      <c r="M500" s="65" cm="1">
        <f t="array" ref="M500">SUMPRODUCT(--($G$4:$G$493=E500),--($F$4:$F$493=""),$M$4:$M$493)</f>
        <v>0</v>
      </c>
      <c r="N500" s="65" cm="1">
        <f t="array" ref="N500">SUMPRODUCT(--($G$4:$G$493=E500),--($F$4:$F$493=""),$N$4:$N$493)</f>
        <v>0</v>
      </c>
      <c r="O500" s="65" cm="1">
        <f t="array" ref="O500">SUMPRODUCT(--($G$4:$G$493=E500),--($F$4:$F$493=""),$O$4:$O$493)</f>
        <v>0</v>
      </c>
      <c r="P500" s="65">
        <f t="shared" si="6"/>
        <v>55</v>
      </c>
      <c r="Q500" s="54"/>
      <c r="R500" s="65" cm="1">
        <f t="array" ref="R500">SUMPRODUCT(--($G$4:$G$493=E500),--($F$4:$F$493=""),$R$4:$R$493)</f>
        <v>11000</v>
      </c>
    </row>
    <row r="501" spans="5:18">
      <c r="E501" s="54" t="str">
        <f>IF('6'!K6="", "Vrije categorie",'6'!K6)</f>
        <v>D</v>
      </c>
      <c r="H501" s="65" cm="1">
        <f t="array" ref="H501">SUMPRODUCT(--($G$4:$G$493=E501),--($F$4:$F$493=""),$H$4:$H$493)</f>
        <v>0</v>
      </c>
      <c r="I501" s="65" cm="1">
        <f t="array" ref="I501">SUMPRODUCT(--($G$4:$G$493=E501),--($F$4:$F$493=""),$I$4:$I$493)</f>
        <v>0</v>
      </c>
      <c r="J501" s="65" cm="1">
        <f t="array" ref="J501">SUMPRODUCT(--($G$4:$G$493=E501),--($F$4:$F$493=""),$J$4:$J$493)</f>
        <v>0</v>
      </c>
      <c r="K501" s="65" cm="1">
        <f t="array" ref="K501">SUMPRODUCT(--($G$4:$G$493=E501),--($F$4:$F$493=""),$K$4:$K$493)</f>
        <v>0</v>
      </c>
      <c r="L501" s="65" cm="1">
        <f t="array" ref="L501">SUMPRODUCT(--($G$4:$G$493=E501),--($F$4:$F$493=""),$L$4:$L$493)</f>
        <v>43</v>
      </c>
      <c r="M501" s="65" cm="1">
        <f t="array" ref="M501">SUMPRODUCT(--($G$4:$G$493=E501),--($F$4:$F$493=""),$M$4:$M$493)</f>
        <v>0</v>
      </c>
      <c r="N501" s="65" cm="1">
        <f t="array" ref="N501">SUMPRODUCT(--($G$4:$G$493=E501),--($F$4:$F$493=""),$N$4:$N$493)</f>
        <v>0</v>
      </c>
      <c r="O501" s="65" cm="1">
        <f t="array" ref="O501">SUMPRODUCT(--($G$4:$G$493=E501),--($F$4:$F$493=""),$O$4:$O$493)</f>
        <v>0</v>
      </c>
      <c r="P501" s="65">
        <f t="shared" si="6"/>
        <v>43</v>
      </c>
      <c r="Q501" s="54"/>
      <c r="R501" s="65" cm="1">
        <f t="array" ref="R501">SUMPRODUCT(--($G$4:$G$493=E501),--($F$4:$F$493=""),$R$4:$R$493)</f>
        <v>8600</v>
      </c>
    </row>
    <row r="502" spans="5:18">
      <c r="E502" s="54" t="str">
        <f>IF('6'!K7="", "Vrije categorie",'6'!K7)</f>
        <v>E</v>
      </c>
      <c r="H502" s="65" cm="1">
        <f t="array" ref="H502">SUMPRODUCT(--($G$4:$G$493=E502),--($F$4:$F$493=""),$H$4:$H$493)</f>
        <v>138</v>
      </c>
      <c r="I502" s="65" cm="1">
        <f t="array" ref="I502">SUMPRODUCT(--($G$4:$G$493=E502),--($F$4:$F$493=""),$I$4:$I$493)</f>
        <v>392</v>
      </c>
      <c r="J502" s="65" cm="1">
        <f t="array" ref="J502">SUMPRODUCT(--($G$4:$G$493=E502),--($F$4:$F$493=""),$J$4:$J$493)</f>
        <v>0</v>
      </c>
      <c r="K502" s="65" cm="1">
        <f t="array" ref="K502">SUMPRODUCT(--($G$4:$G$493=E502),--($F$4:$F$493=""),$K$4:$K$493)</f>
        <v>0</v>
      </c>
      <c r="L502" s="65" cm="1">
        <f t="array" ref="L502">SUMPRODUCT(--($G$4:$G$493=E502),--($F$4:$F$493=""),$L$4:$L$493)</f>
        <v>6</v>
      </c>
      <c r="M502" s="65" cm="1">
        <f t="array" ref="M502">SUMPRODUCT(--($G$4:$G$493=E502),--($F$4:$F$493=""),$M$4:$M$493)</f>
        <v>0</v>
      </c>
      <c r="N502" s="65" cm="1">
        <f t="array" ref="N502">SUMPRODUCT(--($G$4:$G$493=E502),--($F$4:$F$493=""),$N$4:$N$493)</f>
        <v>0</v>
      </c>
      <c r="O502" s="65" cm="1">
        <f t="array" ref="O502">SUMPRODUCT(--($G$4:$G$493=E502),--($F$4:$F$493=""),$O$4:$O$493)</f>
        <v>0</v>
      </c>
      <c r="P502" s="65">
        <f t="shared" si="6"/>
        <v>536</v>
      </c>
      <c r="Q502" s="54"/>
      <c r="R502" s="65" cm="1">
        <f t="array" ref="R502">SUMPRODUCT(--($G$4:$G$493=E502),--($F$4:$F$493=""),$R$4:$R$493)</f>
        <v>107200</v>
      </c>
    </row>
    <row r="503" spans="5:18">
      <c r="E503" s="54" t="str">
        <f>IF('6'!K8="", "Vrije categorie",'6'!K8)</f>
        <v>F</v>
      </c>
      <c r="H503" s="65" cm="1">
        <f t="array" ref="H503">SUMPRODUCT(--($G$4:$G$493=E503),--($F$4:$F$493=""),$H$4:$H$493)</f>
        <v>0</v>
      </c>
      <c r="I503" s="65" cm="1">
        <f t="array" ref="I503">SUMPRODUCT(--($G$4:$G$493=E503),--($F$4:$F$493=""),$I$4:$I$493)</f>
        <v>59</v>
      </c>
      <c r="J503" s="65" cm="1">
        <f t="array" ref="J503">SUMPRODUCT(--($G$4:$G$493=E503),--($F$4:$F$493=""),$J$4:$J$493)</f>
        <v>0</v>
      </c>
      <c r="K503" s="65" cm="1">
        <f t="array" ref="K503">SUMPRODUCT(--($G$4:$G$493=E503),--($F$4:$F$493=""),$K$4:$K$493)</f>
        <v>0</v>
      </c>
      <c r="L503" s="65" cm="1">
        <f t="array" ref="L503">SUMPRODUCT(--($G$4:$G$493=E503),--($F$4:$F$493=""),$L$4:$L$493)</f>
        <v>6</v>
      </c>
      <c r="M503" s="65" cm="1">
        <f t="array" ref="M503">SUMPRODUCT(--($G$4:$G$493=E503),--($F$4:$F$493=""),$M$4:$M$493)</f>
        <v>0</v>
      </c>
      <c r="N503" s="65" cm="1">
        <f t="array" ref="N503">SUMPRODUCT(--($G$4:$G$493=E503),--($F$4:$F$493=""),$N$4:$N$493)</f>
        <v>0</v>
      </c>
      <c r="O503" s="65" cm="1">
        <f t="array" ref="O503">SUMPRODUCT(--($G$4:$G$493=E503),--($F$4:$F$493=""),$O$4:$O$493)</f>
        <v>0</v>
      </c>
      <c r="P503" s="65">
        <f t="shared" si="6"/>
        <v>65</v>
      </c>
      <c r="Q503" s="54"/>
      <c r="R503" s="65" cm="1">
        <f t="array" ref="R503">SUMPRODUCT(--($G$4:$G$493=E503),--($F$4:$F$493=""),$R$4:$R$493)</f>
        <v>780</v>
      </c>
    </row>
    <row r="504" spans="5:18">
      <c r="E504" s="54" t="str">
        <f>IF('6'!K9="", "Vrije categorie",'6'!K9)</f>
        <v>G</v>
      </c>
      <c r="H504" s="65" cm="1">
        <f t="array" ref="H504">SUMPRODUCT(--($G$4:$G$493=E504),--($F$4:$F$493=""),$H$4:$H$493)</f>
        <v>0</v>
      </c>
      <c r="I504" s="65" cm="1">
        <f t="array" ref="I504">SUMPRODUCT(--($G$4:$G$493=E504),--($F$4:$F$493=""),$I$4:$I$493)</f>
        <v>0</v>
      </c>
      <c r="J504" s="65" cm="1">
        <f t="array" ref="J504">SUMPRODUCT(--($G$4:$G$493=E504),--($F$4:$F$493=""),$J$4:$J$493)</f>
        <v>0</v>
      </c>
      <c r="K504" s="65" cm="1">
        <f t="array" ref="K504">SUMPRODUCT(--($G$4:$G$493=E504),--($F$4:$F$493=""),$K$4:$K$493)</f>
        <v>0</v>
      </c>
      <c r="L504" s="65" cm="1">
        <f t="array" ref="L504">SUMPRODUCT(--($G$4:$G$493=E504),--($F$4:$F$493=""),$L$4:$L$493)</f>
        <v>163</v>
      </c>
      <c r="M504" s="65" cm="1">
        <f t="array" ref="M504">SUMPRODUCT(--($G$4:$G$493=E504),--($F$4:$F$493=""),$M$4:$M$493)</f>
        <v>0</v>
      </c>
      <c r="N504" s="65" cm="1">
        <f t="array" ref="N504">SUMPRODUCT(--($G$4:$G$493=E504),--($F$4:$F$493=""),$N$4:$N$493)</f>
        <v>0</v>
      </c>
      <c r="O504" s="65" cm="1">
        <f t="array" ref="O504">SUMPRODUCT(--($G$4:$G$493=E504),--($F$4:$F$493=""),$O$4:$O$493)</f>
        <v>0</v>
      </c>
      <c r="P504" s="65">
        <f t="shared" si="6"/>
        <v>163</v>
      </c>
      <c r="Q504" s="54"/>
      <c r="R504" s="65" cm="1">
        <f t="array" ref="R504">SUMPRODUCT(--($G$4:$G$493=E504),--($F$4:$F$493=""),$R$4:$R$493)</f>
        <v>32600</v>
      </c>
    </row>
    <row r="505" spans="5:18">
      <c r="E505" s="54" t="str">
        <f>IF('6'!K10="", "Vrije categorie",'6'!K10)</f>
        <v>H</v>
      </c>
      <c r="H505" s="65" cm="1">
        <f t="array" ref="H505">SUMPRODUCT(--($G$4:$G$493=E505),--($F$4:$F$493=""),$H$4:$H$493)</f>
        <v>0</v>
      </c>
      <c r="I505" s="65" cm="1">
        <f t="array" ref="I505">SUMPRODUCT(--($G$4:$G$493=E505),--($F$4:$F$493=""),$I$4:$I$493)</f>
        <v>0</v>
      </c>
      <c r="J505" s="65" cm="1">
        <f t="array" ref="J505">SUMPRODUCT(--($G$4:$G$493=E505),--($F$4:$F$493=""),$J$4:$J$493)</f>
        <v>0</v>
      </c>
      <c r="K505" s="65" cm="1">
        <f t="array" ref="K505">SUMPRODUCT(--($G$4:$G$493=E505),--($F$4:$F$493=""),$K$4:$K$493)</f>
        <v>0</v>
      </c>
      <c r="L505" s="65" cm="1">
        <f t="array" ref="L505">SUMPRODUCT(--($G$4:$G$493=E505),--($F$4:$F$493=""),$L$4:$L$493)</f>
        <v>0</v>
      </c>
      <c r="M505" s="65" cm="1">
        <f t="array" ref="M505">SUMPRODUCT(--($G$4:$G$493=E505),--($F$4:$F$493=""),$M$4:$M$493)</f>
        <v>0</v>
      </c>
      <c r="N505" s="65" cm="1">
        <f t="array" ref="N505">SUMPRODUCT(--($G$4:$G$493=E505),--($F$4:$F$493=""),$N$4:$N$493)</f>
        <v>0</v>
      </c>
      <c r="O505" s="65" cm="1">
        <f t="array" ref="O505">SUMPRODUCT(--($G$4:$G$493=E505),--($F$4:$F$493=""),$O$4:$O$493)</f>
        <v>0</v>
      </c>
      <c r="P505" s="65">
        <f t="shared" si="6"/>
        <v>0</v>
      </c>
      <c r="Q505" s="54"/>
      <c r="R505" s="65" cm="1">
        <f t="array" ref="R505">SUMPRODUCT(--($G$4:$G$493=E505),--($F$4:$F$493=""),$R$4:$R$493)</f>
        <v>0</v>
      </c>
    </row>
    <row r="506" spans="5:18">
      <c r="E506" s="54" t="str">
        <f>IF('6'!K11="", "Vrije categorie",'6'!K11)</f>
        <v>I</v>
      </c>
      <c r="H506" s="65" cm="1">
        <f t="array" ref="H506">SUMPRODUCT(--($G$4:$G$493=E506),--($F$4:$F$493=""),$H$4:$H$493)</f>
        <v>0</v>
      </c>
      <c r="I506" s="65" cm="1">
        <f t="array" ref="I506">SUMPRODUCT(--($G$4:$G$493=E506),--($F$4:$F$493=""),$I$4:$I$493)</f>
        <v>0</v>
      </c>
      <c r="J506" s="65" cm="1">
        <f t="array" ref="J506">SUMPRODUCT(--($G$4:$G$493=E506),--($F$4:$F$493=""),$J$4:$J$493)</f>
        <v>0</v>
      </c>
      <c r="K506" s="65" cm="1">
        <f t="array" ref="K506">SUMPRODUCT(--($G$4:$G$493=E506),--($F$4:$F$493=""),$K$4:$K$493)</f>
        <v>0</v>
      </c>
      <c r="L506" s="65" cm="1">
        <f t="array" ref="L506">SUMPRODUCT(--($G$4:$G$493=E506),--($F$4:$F$493=""),$L$4:$L$493)</f>
        <v>0</v>
      </c>
      <c r="M506" s="65" cm="1">
        <f t="array" ref="M506">SUMPRODUCT(--($G$4:$G$493=E506),--($F$4:$F$493=""),$M$4:$M$493)</f>
        <v>502</v>
      </c>
      <c r="N506" s="65" cm="1">
        <f t="array" ref="N506">SUMPRODUCT(--($G$4:$G$493=E506),--($F$4:$F$493=""),$N$4:$N$493)</f>
        <v>0</v>
      </c>
      <c r="O506" s="65" cm="1">
        <f t="array" ref="O506">SUMPRODUCT(--($G$4:$G$493=E506),--($F$4:$F$493=""),$O$4:$O$493)</f>
        <v>0</v>
      </c>
      <c r="P506" s="65">
        <f t="shared" si="6"/>
        <v>502</v>
      </c>
      <c r="Q506" s="54"/>
      <c r="R506" s="65" cm="1">
        <f t="array" ref="R506">SUMPRODUCT(--($G$4:$G$493=E506),--($F$4:$F$493=""),$R$4:$R$493)</f>
        <v>100400</v>
      </c>
    </row>
    <row r="507" spans="5:18">
      <c r="E507" s="54" t="str">
        <f>IF('6'!K12="", "Vrije categorie",'6'!K12)</f>
        <v>J</v>
      </c>
      <c r="H507" s="65" cm="1">
        <f t="array" ref="H507">SUMPRODUCT(--($G$4:$G$493=E507),--($F$4:$F$493=""),$H$4:$H$493)</f>
        <v>0</v>
      </c>
      <c r="I507" s="65" cm="1">
        <f t="array" ref="I507">SUMPRODUCT(--($G$4:$G$493=E507),--($F$4:$F$493=""),$I$4:$I$493)</f>
        <v>0</v>
      </c>
      <c r="J507" s="65" cm="1">
        <f t="array" ref="J507">SUMPRODUCT(--($G$4:$G$493=E507),--($F$4:$F$493=""),$J$4:$J$493)</f>
        <v>0</v>
      </c>
      <c r="K507" s="65" cm="1">
        <f t="array" ref="K507">SUMPRODUCT(--($G$4:$G$493=E507),--($F$4:$F$493=""),$K$4:$K$493)</f>
        <v>0</v>
      </c>
      <c r="L507" s="65" cm="1">
        <f t="array" ref="L507">SUMPRODUCT(--($G$4:$G$493=E507),--($F$4:$F$493=""),$L$4:$L$493)</f>
        <v>0</v>
      </c>
      <c r="M507" s="65" cm="1">
        <f t="array" ref="M507">SUMPRODUCT(--($G$4:$G$493=E507),--($F$4:$F$493=""),$M$4:$M$493)</f>
        <v>0</v>
      </c>
      <c r="N507" s="65" cm="1">
        <f t="array" ref="N507">SUMPRODUCT(--($G$4:$G$493=E507),--($F$4:$F$493=""),$N$4:$N$493)</f>
        <v>0</v>
      </c>
      <c r="O507" s="65" cm="1">
        <f t="array" ref="O507">SUMPRODUCT(--($G$4:$G$493=E507),--($F$4:$F$493=""),$O$4:$O$493)</f>
        <v>0</v>
      </c>
      <c r="P507" s="65">
        <f t="shared" si="6"/>
        <v>0</v>
      </c>
      <c r="Q507" s="54"/>
      <c r="R507" s="65" cm="1">
        <f t="array" ref="R507">SUMPRODUCT(--($G$4:$G$493=E507),--($F$4:$F$493=""),$R$4:$R$493)</f>
        <v>0</v>
      </c>
    </row>
    <row r="508" spans="5:18">
      <c r="E508" s="54" t="str">
        <f>IF('6'!K13="", "Vrije categorie",'6'!K13)</f>
        <v>K</v>
      </c>
      <c r="H508" s="65" cm="1">
        <f t="array" ref="H508">SUMPRODUCT(--($G$4:$G$493=E508),--($F$4:$F$493=""),$H$4:$H$493)</f>
        <v>0</v>
      </c>
      <c r="I508" s="65" cm="1">
        <f t="array" ref="I508">SUMPRODUCT(--($G$4:$G$493=E508),--($F$4:$F$493=""),$I$4:$I$493)</f>
        <v>0</v>
      </c>
      <c r="J508" s="65" cm="1">
        <f t="array" ref="J508">SUMPRODUCT(--($G$4:$G$493=E508),--($F$4:$F$493=""),$J$4:$J$493)</f>
        <v>0</v>
      </c>
      <c r="K508" s="65" cm="1">
        <f t="array" ref="K508">SUMPRODUCT(--($G$4:$G$493=E508),--($F$4:$F$493=""),$K$4:$K$493)</f>
        <v>0</v>
      </c>
      <c r="L508" s="65" cm="1">
        <f t="array" ref="L508">SUMPRODUCT(--($G$4:$G$493=E508),--($F$4:$F$493=""),$L$4:$L$493)</f>
        <v>0</v>
      </c>
      <c r="M508" s="65" cm="1">
        <f t="array" ref="M508">SUMPRODUCT(--($G$4:$G$493=E508),--($F$4:$F$493=""),$M$4:$M$493)</f>
        <v>0</v>
      </c>
      <c r="N508" s="65" cm="1">
        <f t="array" ref="N508">SUMPRODUCT(--($G$4:$G$493=E508),--($F$4:$F$493=""),$N$4:$N$493)</f>
        <v>0</v>
      </c>
      <c r="O508" s="65" cm="1">
        <f t="array" ref="O508">SUMPRODUCT(--($G$4:$G$493=E508),--($F$4:$F$493=""),$O$4:$O$493)</f>
        <v>0</v>
      </c>
      <c r="P508" s="65">
        <f t="shared" si="6"/>
        <v>0</v>
      </c>
      <c r="Q508" s="54"/>
      <c r="R508" s="65" cm="1">
        <f t="array" ref="R508">SUMPRODUCT(--($G$4:$G$493=E508),--($F$4:$F$493=""),$R$4:$R$493)</f>
        <v>0</v>
      </c>
    </row>
    <row r="509" spans="5:18">
      <c r="E509" s="54" t="str">
        <f>IF('6'!K14="", "Vrije categorie",'6'!K14)</f>
        <v>Vrije categorie</v>
      </c>
      <c r="H509" s="65" cm="1">
        <f t="array" ref="H509">SUMPRODUCT(--($G$4:$G$493=E509),--($F$4:$F$493=""),$H$4:$H$493)</f>
        <v>0</v>
      </c>
      <c r="I509" s="65" cm="1">
        <f t="array" ref="I509">SUMPRODUCT(--($G$4:$G$493=E509),--($F$4:$F$493=""),$I$4:$I$493)</f>
        <v>0</v>
      </c>
      <c r="J509" s="65" cm="1">
        <f t="array" ref="J509">SUMPRODUCT(--($G$4:$G$493=E509),--($F$4:$F$493=""),$J$4:$J$493)</f>
        <v>0</v>
      </c>
      <c r="K509" s="65" cm="1">
        <f t="array" ref="K509">SUMPRODUCT(--($G$4:$G$493=E509),--($F$4:$F$493=""),$K$4:$K$493)</f>
        <v>0</v>
      </c>
      <c r="L509" s="65" cm="1">
        <f t="array" ref="L509">SUMPRODUCT(--($G$4:$G$493=E509),--($F$4:$F$493=""),$L$4:$L$493)</f>
        <v>0</v>
      </c>
      <c r="M509" s="65" cm="1">
        <f t="array" ref="M509">SUMPRODUCT(--($G$4:$G$493=E509),--($F$4:$F$493=""),$M$4:$M$493)</f>
        <v>0</v>
      </c>
      <c r="N509" s="65" cm="1">
        <f t="array" ref="N509">SUMPRODUCT(--($G$4:$G$493=E509),--($F$4:$F$493=""),$N$4:$N$493)</f>
        <v>0</v>
      </c>
      <c r="O509" s="65" cm="1">
        <f t="array" ref="O509">SUMPRODUCT(--($G$4:$G$493=E509),--($F$4:$F$493=""),$O$4:$O$493)</f>
        <v>0</v>
      </c>
      <c r="P509" s="65">
        <f t="shared" si="6"/>
        <v>0</v>
      </c>
      <c r="Q509" s="54"/>
      <c r="R509" s="65" cm="1">
        <f t="array" ref="R509">SUMPRODUCT(--($G$4:$G$493=E509),--($F$4:$F$493=""),$R$4:$R$493)</f>
        <v>0</v>
      </c>
    </row>
    <row r="510" spans="5:18">
      <c r="E510" s="54" t="str">
        <f>IF('6'!K15="", "Vrije categorie",'6'!K15)</f>
        <v>Vrije categorie</v>
      </c>
      <c r="H510" s="65" cm="1">
        <f t="array" ref="H510">SUMPRODUCT(--($G$4:$G$493=E510),--($F$4:$F$493=""),$H$4:$H$493)</f>
        <v>0</v>
      </c>
      <c r="I510" s="65" cm="1">
        <f t="array" ref="I510">SUMPRODUCT(--($G$4:$G$493=E510),--($F$4:$F$493=""),$I$4:$I$493)</f>
        <v>0</v>
      </c>
      <c r="J510" s="65" cm="1">
        <f t="array" ref="J510">SUMPRODUCT(--($G$4:$G$493=E510),--($F$4:$F$493=""),$J$4:$J$493)</f>
        <v>0</v>
      </c>
      <c r="K510" s="65" cm="1">
        <f t="array" ref="K510">SUMPRODUCT(--($G$4:$G$493=E510),--($F$4:$F$493=""),$K$4:$K$493)</f>
        <v>0</v>
      </c>
      <c r="L510" s="65" cm="1">
        <f t="array" ref="L510">SUMPRODUCT(--($G$4:$G$493=E510),--($F$4:$F$493=""),$L$4:$L$493)</f>
        <v>0</v>
      </c>
      <c r="M510" s="65" cm="1">
        <f t="array" ref="M510">SUMPRODUCT(--($G$4:$G$493=E510),--($F$4:$F$493=""),$M$4:$M$493)</f>
        <v>0</v>
      </c>
      <c r="N510" s="65" cm="1">
        <f t="array" ref="N510">SUMPRODUCT(--($G$4:$G$493=E510),--($F$4:$F$493=""),$N$4:$N$493)</f>
        <v>0</v>
      </c>
      <c r="O510" s="65" cm="1">
        <f t="array" ref="O510">SUMPRODUCT(--($G$4:$G$493=E510),--($F$4:$F$493=""),$O$4:$O$493)</f>
        <v>0</v>
      </c>
      <c r="P510" s="65">
        <f t="shared" si="6"/>
        <v>0</v>
      </c>
      <c r="Q510" s="54"/>
      <c r="R510" s="65" cm="1">
        <f t="array" ref="R510">SUMPRODUCT(--($G$4:$G$493=E510),--($F$4:$F$493=""),$R$4:$R$493)</f>
        <v>0</v>
      </c>
    </row>
    <row r="511" spans="5:18" ht="15.75" thickBot="1">
      <c r="E511" s="67" t="s">
        <v>128</v>
      </c>
      <c r="F511" s="63"/>
      <c r="G511" s="63"/>
      <c r="H511" s="66">
        <f>SUM(H498:H510)</f>
        <v>272</v>
      </c>
      <c r="I511" s="66">
        <f t="shared" ref="I511:O511" si="7">SUM(I498:I510)</f>
        <v>1288</v>
      </c>
      <c r="J511" s="66">
        <f t="shared" si="7"/>
        <v>0</v>
      </c>
      <c r="K511" s="66">
        <f t="shared" si="7"/>
        <v>0</v>
      </c>
      <c r="L511" s="66">
        <f t="shared" si="7"/>
        <v>304</v>
      </c>
      <c r="M511" s="66">
        <f t="shared" si="7"/>
        <v>502</v>
      </c>
      <c r="N511" s="66">
        <f t="shared" si="7"/>
        <v>0</v>
      </c>
      <c r="O511" s="66">
        <f t="shared" si="7"/>
        <v>0</v>
      </c>
      <c r="P511" s="66">
        <f t="shared" si="6"/>
        <v>2366</v>
      </c>
      <c r="Q511" s="66"/>
      <c r="R511" s="66">
        <f>SUM(R498:R510)</f>
        <v>460980</v>
      </c>
    </row>
    <row r="512" spans="5:18" ht="15.75" thickTop="1">
      <c r="E512" s="53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</row>
    <row r="513" spans="5:18" ht="15.75" thickBot="1">
      <c r="E513" s="67" t="s">
        <v>127</v>
      </c>
      <c r="F513" s="63"/>
      <c r="G513" s="63"/>
      <c r="H513" s="66" cm="1">
        <f t="array" ref="H513">SUMPRODUCT(--($G$4:$G$493="X"),H4:H493)</f>
        <v>0</v>
      </c>
      <c r="I513" s="66" cm="1">
        <f t="array" ref="I513">SUMPRODUCT(--($G$4:$G$493="X"),I4:I493)</f>
        <v>5</v>
      </c>
      <c r="J513" s="66" cm="1">
        <f t="array" ref="J513">SUMPRODUCT(--($G$4:$G$493="X"),J4:J493)</f>
        <v>0</v>
      </c>
      <c r="K513" s="66" cm="1">
        <f t="array" ref="K513">SUMPRODUCT(--($G$4:$G$493="X"),K4:K493)</f>
        <v>0</v>
      </c>
      <c r="L513" s="66" cm="1">
        <f t="array" ref="L513">SUMPRODUCT(--($G$4:$G$493="X"),L4:L493)</f>
        <v>17</v>
      </c>
      <c r="M513" s="66" cm="1">
        <f t="array" ref="M513">SUMPRODUCT(--($G$4:$G$493="X"),M4:M493)</f>
        <v>0</v>
      </c>
      <c r="N513" s="66" cm="1">
        <f t="array" ref="N513">SUMPRODUCT(--($G$4:$G$493="X"),N4:N493)</f>
        <v>0</v>
      </c>
      <c r="O513" s="66" cm="1">
        <f t="array" ref="O513">SUMPRODUCT(--($G$4:$G$493="X"),O4:O493)</f>
        <v>0</v>
      </c>
      <c r="P513" s="7"/>
      <c r="Q513" s="7"/>
      <c r="R513" s="7"/>
    </row>
    <row r="514" spans="5:18" ht="15.75" thickTop="1"/>
    <row r="516" spans="5:18">
      <c r="E516" s="68" t="s">
        <v>130</v>
      </c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8" t="s">
        <v>138</v>
      </c>
    </row>
    <row r="517" spans="5:18">
      <c r="E517" s="68" t="str">
        <f>E498</f>
        <v>A</v>
      </c>
      <c r="F517" s="69"/>
      <c r="G517" s="69"/>
      <c r="H517" s="72" cm="1">
        <f t="array" ref="H517">SUMPRODUCT(--($G$4:$G$493=E517),--($F$4:$F$493="X"),$H$4:$H$493)</f>
        <v>0</v>
      </c>
      <c r="I517" s="72" cm="1">
        <f t="array" ref="I517">SUMPRODUCT(--($G$4:$G$493=E517),--($F$4:$F$493="X"),$I$4:$I$493)</f>
        <v>0</v>
      </c>
      <c r="J517" s="72" cm="1">
        <f t="array" ref="J517">SUMPRODUCT(--($G$4:$G$493=E517),--($F$4:$F$493="X"),$J$4:$J$493)</f>
        <v>0</v>
      </c>
      <c r="K517" s="72" cm="1">
        <f t="array" ref="K517">SUMPRODUCT(--($G$4:$G$493=E517),--($F$4:$F$493="X"),$K$4:$K$493)</f>
        <v>0</v>
      </c>
      <c r="L517" s="72" cm="1">
        <f t="array" ref="L517">SUMPRODUCT(--($G$4:$G$493=E517),--($F$4:$F$493="X"),$L$4:$L$493)</f>
        <v>0</v>
      </c>
      <c r="M517" s="72" cm="1">
        <f t="array" ref="M517">SUMPRODUCT(--($G$4:$G$493=E517),--($F$4:$F$493="X"),$M$4:$M$493)</f>
        <v>0</v>
      </c>
      <c r="N517" s="72" cm="1">
        <f t="array" ref="N517">SUMPRODUCT(--($G$4:$G$493=E517),--($F$4:$F$493="X"),$N$4:$N$493)</f>
        <v>0</v>
      </c>
      <c r="O517" s="72" cm="1">
        <f t="array" ref="O517">SUMPRODUCT(--($G$4:$G$493=E517),--($F$4:$F$493="X"),$O$4:$O$493)</f>
        <v>0</v>
      </c>
      <c r="P517" s="72">
        <f>SUM(H517:O517)</f>
        <v>0</v>
      </c>
    </row>
    <row r="518" spans="5:18">
      <c r="E518" s="68" t="str">
        <f t="shared" ref="E518:E529" si="8">E499</f>
        <v>B</v>
      </c>
      <c r="F518" s="69"/>
      <c r="G518" s="69"/>
      <c r="H518" s="72" cm="1">
        <f t="array" ref="H518">SUMPRODUCT(--($G$4:$G$493=E518),--($F$4:$F$493="X"),$H$4:$H$493)</f>
        <v>0</v>
      </c>
      <c r="I518" s="72" cm="1">
        <f t="array" ref="I518">SUMPRODUCT(--($G$4:$G$493=E518),--($F$4:$F$493="X"),$I$4:$I$493)</f>
        <v>0</v>
      </c>
      <c r="J518" s="72" cm="1">
        <f t="array" ref="J518">SUMPRODUCT(--($G$4:$G$493=E518),--($F$4:$F$493="X"),$J$4:$J$493)</f>
        <v>0</v>
      </c>
      <c r="K518" s="72" cm="1">
        <f t="array" ref="K518">SUMPRODUCT(--($G$4:$G$493=E518),--($F$4:$F$493="X"),$K$4:$K$493)</f>
        <v>0</v>
      </c>
      <c r="L518" s="72" cm="1">
        <f t="array" ref="L518">SUMPRODUCT(--($G$4:$G$493=E518),--($F$4:$F$493="X"),$L$4:$L$493)</f>
        <v>0</v>
      </c>
      <c r="M518" s="72" cm="1">
        <f t="array" ref="M518">SUMPRODUCT(--($G$4:$G$493=E518),--($F$4:$F$493="X"),$M$4:$M$493)</f>
        <v>0</v>
      </c>
      <c r="N518" s="72" cm="1">
        <f t="array" ref="N518">SUMPRODUCT(--($G$4:$G$493=E518),--($F$4:$F$493="X"),$N$4:$N$493)</f>
        <v>0</v>
      </c>
      <c r="O518" s="72" cm="1">
        <f t="array" ref="O518">SUMPRODUCT(--($G$4:$G$493=E518),--($F$4:$F$493="X"),$O$4:$O$493)</f>
        <v>0</v>
      </c>
      <c r="P518" s="72">
        <f t="shared" ref="P518:P529" si="9">SUM(H518:O518)</f>
        <v>0</v>
      </c>
    </row>
    <row r="519" spans="5:18">
      <c r="E519" s="68" t="str">
        <f t="shared" si="8"/>
        <v>C</v>
      </c>
      <c r="F519" s="69"/>
      <c r="G519" s="69"/>
      <c r="H519" s="72" cm="1">
        <f t="array" ref="H519">SUMPRODUCT(--($G$4:$G$493=E519),--($F$4:$F$493="X"),$H$4:$H$493)</f>
        <v>0</v>
      </c>
      <c r="I519" s="72" cm="1">
        <f t="array" ref="I519">SUMPRODUCT(--($G$4:$G$493=E519),--($F$4:$F$493="X"),$I$4:$I$493)</f>
        <v>0</v>
      </c>
      <c r="J519" s="72" cm="1">
        <f t="array" ref="J519">SUMPRODUCT(--($G$4:$G$493=E519),--($F$4:$F$493="X"),$J$4:$J$493)</f>
        <v>0</v>
      </c>
      <c r="K519" s="72" cm="1">
        <f t="array" ref="K519">SUMPRODUCT(--($G$4:$G$493=E519),--($F$4:$F$493="X"),$K$4:$K$493)</f>
        <v>0</v>
      </c>
      <c r="L519" s="72" cm="1">
        <f t="array" ref="L519">SUMPRODUCT(--($G$4:$G$493=E519),--($F$4:$F$493="X"),$L$4:$L$493)</f>
        <v>0</v>
      </c>
      <c r="M519" s="72" cm="1">
        <f t="array" ref="M519">SUMPRODUCT(--($G$4:$G$493=E519),--($F$4:$F$493="X"),$M$4:$M$493)</f>
        <v>0</v>
      </c>
      <c r="N519" s="72" cm="1">
        <f t="array" ref="N519">SUMPRODUCT(--($G$4:$G$493=E519),--($F$4:$F$493="X"),$N$4:$N$493)</f>
        <v>0</v>
      </c>
      <c r="O519" s="72" cm="1">
        <f t="array" ref="O519">SUMPRODUCT(--($G$4:$G$493=E519),--($F$4:$F$493="X"),$O$4:$O$493)</f>
        <v>0</v>
      </c>
      <c r="P519" s="72">
        <f t="shared" si="9"/>
        <v>0</v>
      </c>
    </row>
    <row r="520" spans="5:18">
      <c r="E520" s="68" t="str">
        <f t="shared" si="8"/>
        <v>D</v>
      </c>
      <c r="F520" s="69"/>
      <c r="G520" s="69"/>
      <c r="H520" s="72" cm="1">
        <f t="array" ref="H520">SUMPRODUCT(--($G$4:$G$493=E520),--($F$4:$F$493="X"),$H$4:$H$493)</f>
        <v>0</v>
      </c>
      <c r="I520" s="72" cm="1">
        <f t="array" ref="I520">SUMPRODUCT(--($G$4:$G$493=E520),--($F$4:$F$493="X"),$I$4:$I$493)</f>
        <v>0</v>
      </c>
      <c r="J520" s="72" cm="1">
        <f t="array" ref="J520">SUMPRODUCT(--($G$4:$G$493=E520),--($F$4:$F$493="X"),$J$4:$J$493)</f>
        <v>0</v>
      </c>
      <c r="K520" s="72" cm="1">
        <f t="array" ref="K520">SUMPRODUCT(--($G$4:$G$493=E520),--($F$4:$F$493="X"),$K$4:$K$493)</f>
        <v>0</v>
      </c>
      <c r="L520" s="72" cm="1">
        <f t="array" ref="L520">SUMPRODUCT(--($G$4:$G$493=E520),--($F$4:$F$493="X"),$L$4:$L$493)</f>
        <v>0</v>
      </c>
      <c r="M520" s="72" cm="1">
        <f t="array" ref="M520">SUMPRODUCT(--($G$4:$G$493=E520),--($F$4:$F$493="X"),$M$4:$M$493)</f>
        <v>0</v>
      </c>
      <c r="N520" s="72" cm="1">
        <f t="array" ref="N520">SUMPRODUCT(--($G$4:$G$493=E520),--($F$4:$F$493="X"),$N$4:$N$493)</f>
        <v>0</v>
      </c>
      <c r="O520" s="72" cm="1">
        <f t="array" ref="O520">SUMPRODUCT(--($G$4:$G$493=E520),--($F$4:$F$493="X"),$O$4:$O$493)</f>
        <v>0</v>
      </c>
      <c r="P520" s="72">
        <f t="shared" si="9"/>
        <v>0</v>
      </c>
    </row>
    <row r="521" spans="5:18">
      <c r="E521" s="68" t="str">
        <f t="shared" si="8"/>
        <v>E</v>
      </c>
      <c r="F521" s="69"/>
      <c r="G521" s="69"/>
      <c r="H521" s="72" cm="1">
        <f t="array" ref="H521">SUMPRODUCT(--($G$4:$G$493=E521),--($F$4:$F$493="X"),$H$4:$H$493)</f>
        <v>0</v>
      </c>
      <c r="I521" s="72" cm="1">
        <f t="array" ref="I521">SUMPRODUCT(--($G$4:$G$493=E521),--($F$4:$F$493="X"),$I$4:$I$493)</f>
        <v>0</v>
      </c>
      <c r="J521" s="72" cm="1">
        <f t="array" ref="J521">SUMPRODUCT(--($G$4:$G$493=E521),--($F$4:$F$493="X"),$J$4:$J$493)</f>
        <v>0</v>
      </c>
      <c r="K521" s="72" cm="1">
        <f t="array" ref="K521">SUMPRODUCT(--($G$4:$G$493=E521),--($F$4:$F$493="X"),$K$4:$K$493)</f>
        <v>0</v>
      </c>
      <c r="L521" s="72" cm="1">
        <f t="array" ref="L521">SUMPRODUCT(--($G$4:$G$493=E521),--($F$4:$F$493="X"),$L$4:$L$493)</f>
        <v>0</v>
      </c>
      <c r="M521" s="72" cm="1">
        <f t="array" ref="M521">SUMPRODUCT(--($G$4:$G$493=E521),--($F$4:$F$493="X"),$M$4:$M$493)</f>
        <v>0</v>
      </c>
      <c r="N521" s="72" cm="1">
        <f t="array" ref="N521">SUMPRODUCT(--($G$4:$G$493=E521),--($F$4:$F$493="X"),$N$4:$N$493)</f>
        <v>0</v>
      </c>
      <c r="O521" s="72" cm="1">
        <f t="array" ref="O521">SUMPRODUCT(--($G$4:$G$493=E521),--($F$4:$F$493="X"),$O$4:$O$493)</f>
        <v>0</v>
      </c>
      <c r="P521" s="72">
        <f t="shared" si="9"/>
        <v>0</v>
      </c>
    </row>
    <row r="522" spans="5:18">
      <c r="E522" s="68" t="str">
        <f t="shared" si="8"/>
        <v>F</v>
      </c>
      <c r="F522" s="69"/>
      <c r="G522" s="69"/>
      <c r="H522" s="72" cm="1">
        <f t="array" ref="H522">SUMPRODUCT(--($G$4:$G$493=E522),--($F$4:$F$493="X"),$H$4:$H$493)</f>
        <v>0</v>
      </c>
      <c r="I522" s="72" cm="1">
        <f t="array" ref="I522">SUMPRODUCT(--($G$4:$G$493=E522),--($F$4:$F$493="X"),$I$4:$I$493)</f>
        <v>0</v>
      </c>
      <c r="J522" s="72" cm="1">
        <f t="array" ref="J522">SUMPRODUCT(--($G$4:$G$493=E522),--($F$4:$F$493="X"),$J$4:$J$493)</f>
        <v>0</v>
      </c>
      <c r="K522" s="72" cm="1">
        <f t="array" ref="K522">SUMPRODUCT(--($G$4:$G$493=E522),--($F$4:$F$493="X"),$K$4:$K$493)</f>
        <v>0</v>
      </c>
      <c r="L522" s="72" cm="1">
        <f t="array" ref="L522">SUMPRODUCT(--($G$4:$G$493=E522),--($F$4:$F$493="X"),$L$4:$L$493)</f>
        <v>0</v>
      </c>
      <c r="M522" s="72" cm="1">
        <f t="array" ref="M522">SUMPRODUCT(--($G$4:$G$493=E522),--($F$4:$F$493="X"),$M$4:$M$493)</f>
        <v>0</v>
      </c>
      <c r="N522" s="72" cm="1">
        <f t="array" ref="N522">SUMPRODUCT(--($G$4:$G$493=E522),--($F$4:$F$493="X"),$N$4:$N$493)</f>
        <v>0</v>
      </c>
      <c r="O522" s="72" cm="1">
        <f t="array" ref="O522">SUMPRODUCT(--($G$4:$G$493=E522),--($F$4:$F$493="X"),$O$4:$O$493)</f>
        <v>0</v>
      </c>
      <c r="P522" s="72">
        <f t="shared" si="9"/>
        <v>0</v>
      </c>
    </row>
    <row r="523" spans="5:18">
      <c r="E523" s="68" t="str">
        <f t="shared" si="8"/>
        <v>G</v>
      </c>
      <c r="F523" s="69"/>
      <c r="G523" s="69"/>
      <c r="H523" s="72" cm="1">
        <f t="array" ref="H523">SUMPRODUCT(--($G$4:$G$493=E523),--($F$4:$F$493="X"),$H$4:$H$493)</f>
        <v>0</v>
      </c>
      <c r="I523" s="72" cm="1">
        <f t="array" ref="I523">SUMPRODUCT(--($G$4:$G$493=E523),--($F$4:$F$493="X"),$I$4:$I$493)</f>
        <v>0</v>
      </c>
      <c r="J523" s="72" cm="1">
        <f t="array" ref="J523">SUMPRODUCT(--($G$4:$G$493=E523),--($F$4:$F$493="X"),$J$4:$J$493)</f>
        <v>0</v>
      </c>
      <c r="K523" s="72" cm="1">
        <f t="array" ref="K523">SUMPRODUCT(--($G$4:$G$493=E523),--($F$4:$F$493="X"),$K$4:$K$493)</f>
        <v>0</v>
      </c>
      <c r="L523" s="72" cm="1">
        <f t="array" ref="L523">SUMPRODUCT(--($G$4:$G$493=E523),--($F$4:$F$493="X"),$L$4:$L$493)</f>
        <v>0</v>
      </c>
      <c r="M523" s="72" cm="1">
        <f t="array" ref="M523">SUMPRODUCT(--($G$4:$G$493=E523),--($F$4:$F$493="X"),$M$4:$M$493)</f>
        <v>0</v>
      </c>
      <c r="N523" s="72" cm="1">
        <f t="array" ref="N523">SUMPRODUCT(--($G$4:$G$493=E523),--($F$4:$F$493="X"),$N$4:$N$493)</f>
        <v>0</v>
      </c>
      <c r="O523" s="72" cm="1">
        <f t="array" ref="O523">SUMPRODUCT(--($G$4:$G$493=E523),--($F$4:$F$493="X"),$O$4:$O$493)</f>
        <v>0</v>
      </c>
      <c r="P523" s="72">
        <f t="shared" si="9"/>
        <v>0</v>
      </c>
    </row>
    <row r="524" spans="5:18">
      <c r="E524" s="68" t="str">
        <f t="shared" si="8"/>
        <v>H</v>
      </c>
      <c r="F524" s="69"/>
      <c r="G524" s="69"/>
      <c r="H524" s="72" cm="1">
        <f t="array" ref="H524">SUMPRODUCT(--($G$4:$G$493=E524),--($F$4:$F$493="X"),$H$4:$H$493)</f>
        <v>0</v>
      </c>
      <c r="I524" s="72" cm="1">
        <f t="array" ref="I524">SUMPRODUCT(--($G$4:$G$493=E524),--($F$4:$F$493="X"),$I$4:$I$493)</f>
        <v>0</v>
      </c>
      <c r="J524" s="72" cm="1">
        <f t="array" ref="J524">SUMPRODUCT(--($G$4:$G$493=E524),--($F$4:$F$493="X"),$J$4:$J$493)</f>
        <v>0</v>
      </c>
      <c r="K524" s="72" cm="1">
        <f t="array" ref="K524">SUMPRODUCT(--($G$4:$G$493=E524),--($F$4:$F$493="X"),$K$4:$K$493)</f>
        <v>0</v>
      </c>
      <c r="L524" s="72" cm="1">
        <f t="array" ref="L524">SUMPRODUCT(--($G$4:$G$493=E524),--($F$4:$F$493="X"),$L$4:$L$493)</f>
        <v>0</v>
      </c>
      <c r="M524" s="72" cm="1">
        <f t="array" ref="M524">SUMPRODUCT(--($G$4:$G$493=E524),--($F$4:$F$493="X"),$M$4:$M$493)</f>
        <v>0</v>
      </c>
      <c r="N524" s="72" cm="1">
        <f t="array" ref="N524">SUMPRODUCT(--($G$4:$G$493=E524),--($F$4:$F$493="X"),$N$4:$N$493)</f>
        <v>0</v>
      </c>
      <c r="O524" s="72" cm="1">
        <f t="array" ref="O524">SUMPRODUCT(--($G$4:$G$493=E524),--($F$4:$F$493="X"),$O$4:$O$493)</f>
        <v>0</v>
      </c>
      <c r="P524" s="72">
        <f t="shared" si="9"/>
        <v>0</v>
      </c>
    </row>
    <row r="525" spans="5:18">
      <c r="E525" s="68" t="str">
        <f t="shared" si="8"/>
        <v>I</v>
      </c>
      <c r="F525" s="69"/>
      <c r="G525" s="69"/>
      <c r="H525" s="72" cm="1">
        <f t="array" ref="H525">SUMPRODUCT(--($G$4:$G$493=E525),--($F$4:$F$493="X"),$H$4:$H$493)</f>
        <v>0</v>
      </c>
      <c r="I525" s="72" cm="1">
        <f t="array" ref="I525">SUMPRODUCT(--($G$4:$G$493=E525),--($F$4:$F$493="X"),$I$4:$I$493)</f>
        <v>0</v>
      </c>
      <c r="J525" s="72" cm="1">
        <f t="array" ref="J525">SUMPRODUCT(--($G$4:$G$493=E525),--($F$4:$F$493="X"),$J$4:$J$493)</f>
        <v>0</v>
      </c>
      <c r="K525" s="72" cm="1">
        <f t="array" ref="K525">SUMPRODUCT(--($G$4:$G$493=E525),--($F$4:$F$493="X"),$K$4:$K$493)</f>
        <v>0</v>
      </c>
      <c r="L525" s="72" cm="1">
        <f t="array" ref="L525">SUMPRODUCT(--($G$4:$G$493=E525),--($F$4:$F$493="X"),$L$4:$L$493)</f>
        <v>0</v>
      </c>
      <c r="M525" s="72" cm="1">
        <f t="array" ref="M525">SUMPRODUCT(--($G$4:$G$493=E525),--($F$4:$F$493="X"),$M$4:$M$493)</f>
        <v>0</v>
      </c>
      <c r="N525" s="72" cm="1">
        <f t="array" ref="N525">SUMPRODUCT(--($G$4:$G$493=E525),--($F$4:$F$493="X"),$N$4:$N$493)</f>
        <v>0</v>
      </c>
      <c r="O525" s="72" cm="1">
        <f t="array" ref="O525">SUMPRODUCT(--($G$4:$G$493=E525),--($F$4:$F$493="X"),$O$4:$O$493)</f>
        <v>0</v>
      </c>
      <c r="P525" s="72">
        <f t="shared" si="9"/>
        <v>0</v>
      </c>
    </row>
    <row r="526" spans="5:18">
      <c r="E526" s="68" t="str">
        <f t="shared" si="8"/>
        <v>J</v>
      </c>
      <c r="F526" s="69"/>
      <c r="G526" s="69"/>
      <c r="H526" s="72" cm="1">
        <f t="array" ref="H526">SUMPRODUCT(--($G$4:$G$493=E526),--($F$4:$F$493="X"),$H$4:$H$493)</f>
        <v>0</v>
      </c>
      <c r="I526" s="72" cm="1">
        <f t="array" ref="I526">SUMPRODUCT(--($G$4:$G$493=E526),--($F$4:$F$493="X"),$I$4:$I$493)</f>
        <v>0</v>
      </c>
      <c r="J526" s="72" cm="1">
        <f t="array" ref="J526">SUMPRODUCT(--($G$4:$G$493=E526),--($F$4:$F$493="X"),$J$4:$J$493)</f>
        <v>0</v>
      </c>
      <c r="K526" s="72" cm="1">
        <f t="array" ref="K526">SUMPRODUCT(--($G$4:$G$493=E526),--($F$4:$F$493="X"),$K$4:$K$493)</f>
        <v>0</v>
      </c>
      <c r="L526" s="72" cm="1">
        <f t="array" ref="L526">SUMPRODUCT(--($G$4:$G$493=E526),--($F$4:$F$493="X"),$L$4:$L$493)</f>
        <v>0</v>
      </c>
      <c r="M526" s="72" cm="1">
        <f t="array" ref="M526">SUMPRODUCT(--($G$4:$G$493=E526),--($F$4:$F$493="X"),$M$4:$M$493)</f>
        <v>0</v>
      </c>
      <c r="N526" s="72" cm="1">
        <f t="array" ref="N526">SUMPRODUCT(--($G$4:$G$493=E526),--($F$4:$F$493="X"),$N$4:$N$493)</f>
        <v>0</v>
      </c>
      <c r="O526" s="72" cm="1">
        <f t="array" ref="O526">SUMPRODUCT(--($G$4:$G$493=E526),--($F$4:$F$493="X"),$O$4:$O$493)</f>
        <v>0</v>
      </c>
      <c r="P526" s="72">
        <f t="shared" si="9"/>
        <v>0</v>
      </c>
    </row>
    <row r="527" spans="5:18">
      <c r="E527" s="68" t="str">
        <f t="shared" si="8"/>
        <v>K</v>
      </c>
      <c r="F527" s="69"/>
      <c r="G527" s="69"/>
      <c r="H527" s="72" cm="1">
        <f t="array" ref="H527">SUMPRODUCT(--($G$4:$G$493=E527),--($F$4:$F$493="X"),$H$4:$H$493)</f>
        <v>0</v>
      </c>
      <c r="I527" s="72" cm="1">
        <f t="array" ref="I527">SUMPRODUCT(--($G$4:$G$493=E527),--($F$4:$F$493="X"),$I$4:$I$493)</f>
        <v>0</v>
      </c>
      <c r="J527" s="72" cm="1">
        <f t="array" ref="J527">SUMPRODUCT(--($G$4:$G$493=E527),--($F$4:$F$493="X"),$J$4:$J$493)</f>
        <v>0</v>
      </c>
      <c r="K527" s="72" cm="1">
        <f t="array" ref="K527">SUMPRODUCT(--($G$4:$G$493=E527),--($F$4:$F$493="X"),$K$4:$K$493)</f>
        <v>0</v>
      </c>
      <c r="L527" s="72" cm="1">
        <f t="array" ref="L527">SUMPRODUCT(--($G$4:$G$493=E527),--($F$4:$F$493="X"),$L$4:$L$493)</f>
        <v>0</v>
      </c>
      <c r="M527" s="72" cm="1">
        <f t="array" ref="M527">SUMPRODUCT(--($G$4:$G$493=E527),--($F$4:$F$493="X"),$M$4:$M$493)</f>
        <v>0</v>
      </c>
      <c r="N527" s="72" cm="1">
        <f t="array" ref="N527">SUMPRODUCT(--($G$4:$G$493=E527),--($F$4:$F$493="X"),$N$4:$N$493)</f>
        <v>0</v>
      </c>
      <c r="O527" s="72" cm="1">
        <f t="array" ref="O527">SUMPRODUCT(--($G$4:$G$493=E527),--($F$4:$F$493="X"),$O$4:$O$493)</f>
        <v>0</v>
      </c>
      <c r="P527" s="72">
        <f t="shared" si="9"/>
        <v>0</v>
      </c>
    </row>
    <row r="528" spans="5:18">
      <c r="E528" s="68" t="str">
        <f t="shared" si="8"/>
        <v>Vrije categorie</v>
      </c>
      <c r="F528" s="69"/>
      <c r="G528" s="69"/>
      <c r="H528" s="72" cm="1">
        <f t="array" ref="H528">SUMPRODUCT(--($G$4:$G$493=E528),--($F$4:$F$493="X"),$H$4:$H$493)</f>
        <v>0</v>
      </c>
      <c r="I528" s="72" cm="1">
        <f t="array" ref="I528">SUMPRODUCT(--($G$4:$G$493=E528),--($F$4:$F$493="X"),$I$4:$I$493)</f>
        <v>0</v>
      </c>
      <c r="J528" s="72" cm="1">
        <f t="array" ref="J528">SUMPRODUCT(--($G$4:$G$493=E528),--($F$4:$F$493="X"),$J$4:$J$493)</f>
        <v>0</v>
      </c>
      <c r="K528" s="72" cm="1">
        <f t="array" ref="K528">SUMPRODUCT(--($G$4:$G$493=E528),--($F$4:$F$493="X"),$K$4:$K$493)</f>
        <v>0</v>
      </c>
      <c r="L528" s="72" cm="1">
        <f t="array" ref="L528">SUMPRODUCT(--($G$4:$G$493=E528),--($F$4:$F$493="X"),$L$4:$L$493)</f>
        <v>0</v>
      </c>
      <c r="M528" s="72" cm="1">
        <f t="array" ref="M528">SUMPRODUCT(--($G$4:$G$493=E528),--($F$4:$F$493="X"),$M$4:$M$493)</f>
        <v>0</v>
      </c>
      <c r="N528" s="72" cm="1">
        <f t="array" ref="N528">SUMPRODUCT(--($G$4:$G$493=E528),--($F$4:$F$493="X"),$N$4:$N$493)</f>
        <v>0</v>
      </c>
      <c r="O528" s="72" cm="1">
        <f t="array" ref="O528">SUMPRODUCT(--($G$4:$G$493=E528),--($F$4:$F$493="X"),$O$4:$O$493)</f>
        <v>0</v>
      </c>
      <c r="P528" s="72">
        <f t="shared" si="9"/>
        <v>0</v>
      </c>
    </row>
    <row r="529" spans="5:16">
      <c r="E529" s="68" t="str">
        <f t="shared" si="8"/>
        <v>Vrije categorie</v>
      </c>
      <c r="F529" s="69"/>
      <c r="G529" s="69"/>
      <c r="H529" s="72" cm="1">
        <f t="array" ref="H529">SUMPRODUCT(--($G$4:$G$493=E529),--($F$4:$F$493="X"),$H$4:$H$493)</f>
        <v>0</v>
      </c>
      <c r="I529" s="72" cm="1">
        <f t="array" ref="I529">SUMPRODUCT(--($G$4:$G$493=E529),--($F$4:$F$493="X"),$I$4:$I$493)</f>
        <v>0</v>
      </c>
      <c r="J529" s="72" cm="1">
        <f t="array" ref="J529">SUMPRODUCT(--($G$4:$G$493=E529),--($F$4:$F$493="X"),$J$4:$J$493)</f>
        <v>0</v>
      </c>
      <c r="K529" s="72" cm="1">
        <f t="array" ref="K529">SUMPRODUCT(--($G$4:$G$493=E529),--($F$4:$F$493="X"),$K$4:$K$493)</f>
        <v>0</v>
      </c>
      <c r="L529" s="72" cm="1">
        <f t="array" ref="L529">SUMPRODUCT(--($G$4:$G$493=E529),--($F$4:$F$493="X"),$L$4:$L$493)</f>
        <v>0</v>
      </c>
      <c r="M529" s="72" cm="1">
        <f t="array" ref="M529">SUMPRODUCT(--($G$4:$G$493=E529),--($F$4:$F$493="X"),$M$4:$M$493)</f>
        <v>0</v>
      </c>
      <c r="N529" s="72" cm="1">
        <f t="array" ref="N529">SUMPRODUCT(--($G$4:$G$493=E529),--($F$4:$F$493="X"),$N$4:$N$493)</f>
        <v>0</v>
      </c>
      <c r="O529" s="72" cm="1">
        <f t="array" ref="O529">SUMPRODUCT(--($G$4:$G$493=E529),--($F$4:$F$493="X"),$O$4:$O$493)</f>
        <v>0</v>
      </c>
      <c r="P529" s="72">
        <f t="shared" si="9"/>
        <v>0</v>
      </c>
    </row>
    <row r="530" spans="5:16" ht="15.75" thickBot="1">
      <c r="E530" s="70" t="s">
        <v>131</v>
      </c>
      <c r="F530" s="71"/>
      <c r="G530" s="71"/>
      <c r="H530" s="73">
        <f>SUM(H517:H529)</f>
        <v>0</v>
      </c>
      <c r="I530" s="73">
        <f t="shared" ref="I530:O530" si="10">SUM(I517:I529)</f>
        <v>0</v>
      </c>
      <c r="J530" s="73">
        <f t="shared" si="10"/>
        <v>0</v>
      </c>
      <c r="K530" s="73">
        <f t="shared" si="10"/>
        <v>0</v>
      </c>
      <c r="L530" s="73">
        <f t="shared" si="10"/>
        <v>0</v>
      </c>
      <c r="M530" s="73">
        <f t="shared" si="10"/>
        <v>0</v>
      </c>
      <c r="N530" s="73">
        <f t="shared" si="10"/>
        <v>0</v>
      </c>
      <c r="O530" s="73">
        <f t="shared" si="10"/>
        <v>0</v>
      </c>
      <c r="P530" s="73">
        <f>SUM(P517:P529)</f>
        <v>0</v>
      </c>
    </row>
    <row r="531" spans="5:16" ht="15.75" thickTop="1"/>
  </sheetData>
  <sheetProtection algorithmName="SHA-512" hashValue="VxRYh8TVzDs8p5rLktIPwRj+S1IR0wsq9n1j/Uh6txqHPrf6gM4VRT3sQbXV6000ZhmEugs6oVsf/wmQf/QPzA==" saltValue="1yw43unUpfQ30yxAl/ploQ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21" sqref="L2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7,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'7a'!R499/M3</f>
        <v>#DIV/0!</v>
      </c>
    </row>
    <row r="4" spans="1:14">
      <c r="A4" s="16" t="s">
        <v>72</v>
      </c>
      <c r="B4" s="264" t="str">
        <f>VLOOKUP(H5,'Kosten NEN2075 (her)controles'!A5:E50,3)</f>
        <v xml:space="preserve">Servicebureau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'7a'!R500/M4</f>
        <v>#DIV/0!</v>
      </c>
    </row>
    <row r="5" spans="1:14">
      <c r="A5" s="17" t="s">
        <v>73</v>
      </c>
      <c r="B5" s="265" t="str">
        <f>VLOOKUP(H5,'Kosten NEN2075 (her)controles'!A5:E50,4)</f>
        <v>Brédyk 4</v>
      </c>
      <c r="C5" s="265"/>
      <c r="D5" s="265"/>
      <c r="E5" s="265"/>
      <c r="F5" s="279" t="s">
        <v>75</v>
      </c>
      <c r="G5" s="279"/>
      <c r="H5" s="13">
        <f>'Kosten NEN2075 (her)controles'!A11</f>
        <v>7</v>
      </c>
      <c r="K5" s="34" t="s">
        <v>48</v>
      </c>
      <c r="L5" s="46">
        <v>200</v>
      </c>
      <c r="M5" s="213"/>
      <c r="N5" s="86" t="e">
        <f>'7a'!R501/M5</f>
        <v>#DIV/0!</v>
      </c>
    </row>
    <row r="6" spans="1:14">
      <c r="A6" s="18" t="s">
        <v>74</v>
      </c>
      <c r="B6" s="266" t="str">
        <f>VLOOKUP(H5,'Kosten NEN2075 (her)controles'!A5:E50,5)</f>
        <v>Sneek</v>
      </c>
      <c r="C6" s="266"/>
      <c r="D6" s="266"/>
      <c r="E6" s="266"/>
      <c r="F6" s="280" t="s">
        <v>76</v>
      </c>
      <c r="G6" s="280"/>
      <c r="H6" s="14" t="str">
        <f>CONCATENATE(H5,"a")</f>
        <v>7a</v>
      </c>
      <c r="K6" s="34" t="s">
        <v>49</v>
      </c>
      <c r="L6" s="46">
        <v>200</v>
      </c>
      <c r="M6" s="213"/>
      <c r="N6" s="86" t="e">
        <f>'7a'!R502/M6</f>
        <v>#DIV/0!</v>
      </c>
    </row>
    <row r="7" spans="1:14">
      <c r="K7" s="34" t="s">
        <v>45</v>
      </c>
      <c r="L7" s="46">
        <v>200</v>
      </c>
      <c r="M7" s="213"/>
      <c r="N7" s="86" t="e">
        <f>'7a'!R503/M7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'7a'!R504/M8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'7a'!R505/M9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'7a'!R506/M10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'7a'!R507/M11</f>
        <v>#DIV/0!</v>
      </c>
    </row>
    <row r="12" spans="1:14">
      <c r="F12" s="7" t="s">
        <v>54</v>
      </c>
      <c r="G12" s="7" t="s">
        <v>80</v>
      </c>
      <c r="H12" s="7"/>
      <c r="K12" s="34" t="s">
        <v>53</v>
      </c>
      <c r="L12" s="46">
        <v>4</v>
      </c>
      <c r="M12" s="213"/>
      <c r="N12" s="86" t="e">
        <f>'7a'!R508/M12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'7a'!P512</f>
        <v>836.25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'7a'!R509/M13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5"/>
      <c r="N14" s="86"/>
    </row>
    <row r="15" spans="1:14">
      <c r="K15" s="34"/>
      <c r="L15" s="46"/>
      <c r="M15" s="245"/>
      <c r="N15" s="86"/>
    </row>
    <row r="16" spans="1:14">
      <c r="A16" t="s">
        <v>117</v>
      </c>
      <c r="K16" s="36"/>
      <c r="L16" s="47"/>
      <c r="M16" s="240"/>
      <c r="N16" s="87"/>
    </row>
    <row r="17" spans="1:9">
      <c r="A17" s="276" t="s">
        <v>118</v>
      </c>
      <c r="B17" s="276"/>
      <c r="C17" s="276"/>
      <c r="D17" s="44">
        <f>'7a'!R512</f>
        <v>157134</v>
      </c>
      <c r="E17" s="276" t="s">
        <v>119</v>
      </c>
      <c r="F17" s="276"/>
      <c r="G17" s="44">
        <f>D17/E8</f>
        <v>785.67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'7a'!I512</f>
        <v>272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272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272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272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 hidden="1">
      <c r="A26" s="250" t="s">
        <v>55</v>
      </c>
      <c r="B26" s="251"/>
      <c r="C26" s="251"/>
      <c r="D26" s="252"/>
      <c r="E26" s="25">
        <f>'7a'!H512-E27</f>
        <v>0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'7a'!U495</f>
        <v>138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'7a'!T495</f>
        <v>138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'7a'!V495</f>
        <v>80.200000000000031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'7a'!W495</f>
        <v>3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'7a'!X495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'7a'!Y495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'7a'!P505</f>
        <v>30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5K/5699ezYMKww4O+OnD/Pk8Mxmx6akQpcSeRWVmK4winSJ7welRgGJki6WKL3sZruaFAZKkmma26tZTEsRqbw==" saltValue="qjsytaT7bcb3lxbp3uq3I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Z532"/>
  <sheetViews>
    <sheetView workbookViewId="0">
      <pane ySplit="3" topLeftCell="A4" activePane="bottomLeft" state="frozen"/>
      <selection pane="bottomLeft" activeCell="M25" sqref="M25"/>
    </sheetView>
  </sheetViews>
  <sheetFormatPr defaultRowHeight="15"/>
  <cols>
    <col min="1" max="1" width="5.42578125" bestFit="1" customWidth="1"/>
    <col min="2" max="3" width="5.42578125" customWidth="1"/>
    <col min="4" max="4" width="5.71093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'7'!H5</f>
        <v>7</v>
      </c>
      <c r="D1" s="281" t="s">
        <v>72</v>
      </c>
      <c r="E1" s="282"/>
      <c r="F1" s="283" t="str">
        <f>VLOOKUP(A1,'Kosten NEN2075 (her)controles'!A5:J50,3)</f>
        <v xml:space="preserve">Servicebureau 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Brédyk 4 te Sneek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141</v>
      </c>
      <c r="N3" s="7" t="s">
        <v>101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367</v>
      </c>
      <c r="B5" s="6"/>
      <c r="C5" s="6"/>
      <c r="D5" s="218" t="s">
        <v>484</v>
      </c>
      <c r="E5" s="221" t="s">
        <v>302</v>
      </c>
      <c r="F5" s="7"/>
      <c r="G5" s="79" t="s">
        <v>47</v>
      </c>
      <c r="H5" s="81"/>
      <c r="I5" s="219"/>
      <c r="J5" s="219"/>
      <c r="K5" s="227"/>
      <c r="L5" s="219"/>
      <c r="M5" s="219"/>
      <c r="N5" s="219">
        <v>32</v>
      </c>
      <c r="P5" s="81">
        <f t="shared" ref="P5:P42" si="0">SUM(H5:O5)</f>
        <v>32</v>
      </c>
      <c r="Q5" s="81">
        <f>IF(F5="X",0,IF(G5="X",0,VLOOKUP(G5,'7'!$K$3:$L$16,2,FALSE)))</f>
        <v>200</v>
      </c>
      <c r="R5" s="81">
        <f t="shared" ref="R5:R42" si="1">P5*Q5</f>
        <v>6400</v>
      </c>
      <c r="T5" s="81">
        <v>7</v>
      </c>
      <c r="U5" s="81">
        <v>7</v>
      </c>
      <c r="V5" s="81">
        <v>7.4</v>
      </c>
    </row>
    <row r="6" spans="1:26">
      <c r="A6" s="6" t="s">
        <v>367</v>
      </c>
      <c r="B6" s="6"/>
      <c r="C6" s="6"/>
      <c r="D6" s="218" t="s">
        <v>485</v>
      </c>
      <c r="E6" s="221" t="s">
        <v>474</v>
      </c>
      <c r="F6" s="7"/>
      <c r="G6" s="79" t="s">
        <v>45</v>
      </c>
      <c r="H6" s="81"/>
      <c r="I6" s="219">
        <v>9</v>
      </c>
      <c r="J6" s="219"/>
      <c r="K6" s="227"/>
      <c r="L6" s="219"/>
      <c r="M6" s="219"/>
      <c r="N6" s="219"/>
      <c r="P6" s="81">
        <f t="shared" si="0"/>
        <v>9</v>
      </c>
      <c r="Q6" s="81">
        <f>IF(F6="X",0,IF(G6="X",0,VLOOKUP(G6,'7'!$K$3:$L$16,2,FALSE)))</f>
        <v>200</v>
      </c>
      <c r="R6" s="81">
        <f t="shared" si="1"/>
        <v>1800</v>
      </c>
      <c r="T6" s="81"/>
      <c r="U6" s="81"/>
      <c r="V6" s="81"/>
    </row>
    <row r="7" spans="1:26">
      <c r="A7" s="6" t="s">
        <v>367</v>
      </c>
      <c r="B7" s="6"/>
      <c r="C7" s="6"/>
      <c r="D7" s="218" t="s">
        <v>486</v>
      </c>
      <c r="E7" s="221" t="s">
        <v>487</v>
      </c>
      <c r="F7" s="7"/>
      <c r="G7" s="79" t="s">
        <v>47</v>
      </c>
      <c r="H7" s="81"/>
      <c r="I7" s="219">
        <v>18</v>
      </c>
      <c r="J7" s="219"/>
      <c r="K7" s="227"/>
      <c r="L7" s="219"/>
      <c r="M7" s="219"/>
      <c r="N7" s="219"/>
      <c r="P7" s="81">
        <f t="shared" si="0"/>
        <v>18</v>
      </c>
      <c r="Q7" s="81">
        <f>IF(F7="X",0,IF(G7="X",0,VLOOKUP(G7,'7'!$K$3:$L$16,2,FALSE)))</f>
        <v>200</v>
      </c>
      <c r="R7" s="81">
        <f t="shared" si="1"/>
        <v>3600</v>
      </c>
      <c r="T7" s="81">
        <v>3.5</v>
      </c>
      <c r="U7" s="81">
        <v>3.5</v>
      </c>
      <c r="V7" s="81">
        <v>1.4</v>
      </c>
    </row>
    <row r="8" spans="1:26">
      <c r="A8" s="6" t="s">
        <v>367</v>
      </c>
      <c r="B8" s="6"/>
      <c r="C8" s="6"/>
      <c r="D8" s="218" t="s">
        <v>488</v>
      </c>
      <c r="E8" s="221" t="s">
        <v>489</v>
      </c>
      <c r="F8" s="7"/>
      <c r="G8" s="79" t="s">
        <v>47</v>
      </c>
      <c r="H8" s="81"/>
      <c r="I8" s="219"/>
      <c r="J8" s="219"/>
      <c r="K8" s="227"/>
      <c r="L8" s="219"/>
      <c r="M8" s="219"/>
      <c r="N8" s="219">
        <v>15</v>
      </c>
      <c r="P8" s="81">
        <f t="shared" si="0"/>
        <v>15</v>
      </c>
      <c r="Q8" s="81">
        <f>IF(F8="X",0,IF(G8="X",0,VLOOKUP(G8,'7'!$K$3:$L$16,2,FALSE)))</f>
        <v>200</v>
      </c>
      <c r="R8" s="81">
        <f t="shared" si="1"/>
        <v>3000</v>
      </c>
      <c r="T8" s="81">
        <v>3.7</v>
      </c>
      <c r="U8" s="81">
        <v>3.7</v>
      </c>
      <c r="V8" s="81">
        <v>1.4</v>
      </c>
    </row>
    <row r="9" spans="1:26">
      <c r="A9" s="6" t="s">
        <v>367</v>
      </c>
      <c r="B9" s="6"/>
      <c r="C9" s="6"/>
      <c r="D9" s="218" t="s">
        <v>490</v>
      </c>
      <c r="E9" s="221" t="s">
        <v>380</v>
      </c>
      <c r="F9" s="7"/>
      <c r="G9" s="79" t="s">
        <v>137</v>
      </c>
      <c r="H9" s="81"/>
      <c r="I9" s="219"/>
      <c r="J9" s="225"/>
      <c r="K9" s="227"/>
      <c r="L9" s="219"/>
      <c r="M9" s="219">
        <v>8</v>
      </c>
      <c r="N9" s="219"/>
      <c r="P9" s="81">
        <f t="shared" si="0"/>
        <v>8</v>
      </c>
      <c r="Q9" s="81">
        <f>IF(F9="X",0,IF(G9="X",0,VLOOKUP(G9,'7'!$K$3:$L$16,2,FALSE)))</f>
        <v>200</v>
      </c>
      <c r="R9" s="81">
        <f t="shared" si="1"/>
        <v>1600</v>
      </c>
      <c r="T9" s="81"/>
      <c r="U9" s="81"/>
      <c r="V9" s="81">
        <v>1.4</v>
      </c>
    </row>
    <row r="10" spans="1:26">
      <c r="A10" s="6" t="s">
        <v>367</v>
      </c>
      <c r="B10" s="6"/>
      <c r="C10" s="6"/>
      <c r="D10" s="218" t="s">
        <v>439</v>
      </c>
      <c r="E10" s="221" t="s">
        <v>437</v>
      </c>
      <c r="F10" s="7"/>
      <c r="G10" s="79" t="s">
        <v>47</v>
      </c>
      <c r="H10" s="81"/>
      <c r="I10" s="219"/>
      <c r="J10" s="225"/>
      <c r="K10" s="227"/>
      <c r="L10" s="219"/>
      <c r="M10" s="219"/>
      <c r="N10" s="219">
        <v>29</v>
      </c>
      <c r="P10" s="81">
        <f t="shared" si="0"/>
        <v>29</v>
      </c>
      <c r="Q10" s="81">
        <f>IF(F10="X",0,IF(G10="X",0,VLOOKUP(G10,'7'!$K$3:$L$16,2,FALSE)))</f>
        <v>200</v>
      </c>
      <c r="R10" s="81">
        <f t="shared" si="1"/>
        <v>5800</v>
      </c>
      <c r="T10" s="81">
        <v>4.5</v>
      </c>
      <c r="U10" s="81">
        <v>4.5</v>
      </c>
      <c r="V10" s="81">
        <v>1</v>
      </c>
    </row>
    <row r="11" spans="1:26">
      <c r="A11" s="6" t="s">
        <v>367</v>
      </c>
      <c r="B11" s="6"/>
      <c r="C11" s="6"/>
      <c r="D11" s="218" t="s">
        <v>441</v>
      </c>
      <c r="E11" s="221" t="s">
        <v>293</v>
      </c>
      <c r="F11" s="7"/>
      <c r="G11" s="79" t="s">
        <v>44</v>
      </c>
      <c r="H11" s="81"/>
      <c r="I11" s="219"/>
      <c r="J11" s="225"/>
      <c r="K11" s="227"/>
      <c r="L11" s="219"/>
      <c r="M11" s="219"/>
      <c r="N11" s="219">
        <v>32</v>
      </c>
      <c r="P11" s="81">
        <f t="shared" si="0"/>
        <v>32</v>
      </c>
      <c r="Q11" s="81">
        <f>IF(F11="X",0,IF(G11="X",0,VLOOKUP(G11,'7'!$K$3:$L$16,2,FALSE)))</f>
        <v>200</v>
      </c>
      <c r="R11" s="81">
        <f t="shared" si="1"/>
        <v>6400</v>
      </c>
      <c r="T11" s="81">
        <v>4.5</v>
      </c>
      <c r="U11" s="81">
        <v>4.5</v>
      </c>
      <c r="V11" s="81">
        <v>1.4</v>
      </c>
    </row>
    <row r="12" spans="1:26">
      <c r="A12" s="6" t="s">
        <v>367</v>
      </c>
      <c r="B12" s="6"/>
      <c r="C12" s="6"/>
      <c r="D12" s="218" t="s">
        <v>440</v>
      </c>
      <c r="E12" s="221" t="s">
        <v>476</v>
      </c>
      <c r="F12" s="7"/>
      <c r="G12" s="79" t="s">
        <v>47</v>
      </c>
      <c r="H12" s="81"/>
      <c r="I12" s="219"/>
      <c r="J12" s="225"/>
      <c r="K12" s="227"/>
      <c r="L12" s="219"/>
      <c r="M12" s="219"/>
      <c r="N12" s="219">
        <v>24</v>
      </c>
      <c r="P12" s="81">
        <f t="shared" si="0"/>
        <v>24</v>
      </c>
      <c r="Q12" s="81">
        <f>IF(F12="X",0,IF(G12="X",0,VLOOKUP(G12,'7'!$K$3:$L$16,2,FALSE)))</f>
        <v>200</v>
      </c>
      <c r="R12" s="81">
        <f t="shared" si="1"/>
        <v>4800</v>
      </c>
      <c r="T12" s="81">
        <v>3.5</v>
      </c>
      <c r="U12" s="81">
        <v>3.5</v>
      </c>
      <c r="V12" s="81">
        <v>1.4</v>
      </c>
    </row>
    <row r="13" spans="1:26">
      <c r="A13" s="6" t="s">
        <v>367</v>
      </c>
      <c r="B13" s="6"/>
      <c r="C13" s="6"/>
      <c r="D13" s="218" t="s">
        <v>443</v>
      </c>
      <c r="E13" s="221" t="s">
        <v>349</v>
      </c>
      <c r="F13" s="7"/>
      <c r="G13" s="79" t="s">
        <v>45</v>
      </c>
      <c r="H13" s="81"/>
      <c r="I13" s="91"/>
      <c r="J13" s="219">
        <v>23</v>
      </c>
      <c r="K13" s="228"/>
      <c r="L13" s="91"/>
      <c r="M13" s="91"/>
      <c r="N13" s="91"/>
      <c r="P13" s="81">
        <f t="shared" si="0"/>
        <v>23</v>
      </c>
      <c r="Q13" s="81">
        <f>IF(F13="X",0,IF(G13="X",0,VLOOKUP(G13,'7'!$K$3:$L$16,2,FALSE)))</f>
        <v>200</v>
      </c>
      <c r="R13" s="81">
        <f t="shared" si="1"/>
        <v>4600</v>
      </c>
      <c r="T13" s="81"/>
      <c r="U13" s="81"/>
      <c r="V13" s="81">
        <v>5.2</v>
      </c>
    </row>
    <row r="14" spans="1:26">
      <c r="A14" s="6" t="s">
        <v>367</v>
      </c>
      <c r="B14" s="6"/>
      <c r="C14" s="6"/>
      <c r="D14" s="218" t="s">
        <v>438</v>
      </c>
      <c r="E14" s="221" t="s">
        <v>293</v>
      </c>
      <c r="F14" s="7"/>
      <c r="G14" s="79" t="s">
        <v>44</v>
      </c>
      <c r="H14" s="81"/>
      <c r="I14" s="219"/>
      <c r="J14" s="219">
        <v>57</v>
      </c>
      <c r="K14" s="227"/>
      <c r="L14" s="219"/>
      <c r="M14" s="219"/>
      <c r="N14" s="219"/>
      <c r="P14" s="81">
        <f t="shared" si="0"/>
        <v>57</v>
      </c>
      <c r="Q14" s="81">
        <f>IF(F14="X",0,IF(G14="X",0,VLOOKUP(G14,'7'!$K$3:$L$16,2,FALSE)))</f>
        <v>200</v>
      </c>
      <c r="R14" s="81">
        <f t="shared" si="1"/>
        <v>11400</v>
      </c>
      <c r="T14" s="81">
        <v>7</v>
      </c>
      <c r="U14" s="81">
        <v>7</v>
      </c>
      <c r="V14" s="81">
        <v>4</v>
      </c>
    </row>
    <row r="15" spans="1:26">
      <c r="A15" s="6" t="s">
        <v>367</v>
      </c>
      <c r="B15" s="6"/>
      <c r="C15" s="6"/>
      <c r="D15" s="229" t="s">
        <v>360</v>
      </c>
      <c r="E15" s="230" t="s">
        <v>349</v>
      </c>
      <c r="F15" s="7"/>
      <c r="G15" s="79" t="s">
        <v>45</v>
      </c>
      <c r="H15" s="81"/>
      <c r="I15" s="81"/>
      <c r="J15" s="81"/>
      <c r="K15" s="231">
        <v>37</v>
      </c>
      <c r="M15" s="81"/>
      <c r="P15" s="81">
        <f t="shared" si="0"/>
        <v>37</v>
      </c>
      <c r="Q15" s="81">
        <f>IF(F15="X",0,IF(G15="X",0,VLOOKUP(G15,'7'!$K$3:$L$16,2,FALSE)))</f>
        <v>200</v>
      </c>
      <c r="R15" s="81">
        <f t="shared" si="1"/>
        <v>7400</v>
      </c>
      <c r="T15" s="81"/>
      <c r="U15" s="81"/>
      <c r="V15" s="81"/>
    </row>
    <row r="16" spans="1:26">
      <c r="A16" s="6" t="s">
        <v>367</v>
      </c>
      <c r="B16" s="6"/>
      <c r="C16" s="6"/>
      <c r="D16" s="229" t="s">
        <v>354</v>
      </c>
      <c r="E16" s="229" t="s">
        <v>491</v>
      </c>
      <c r="F16" s="7"/>
      <c r="G16" s="79" t="s">
        <v>50</v>
      </c>
      <c r="H16" s="81"/>
      <c r="I16" s="81"/>
      <c r="J16" s="81">
        <v>6</v>
      </c>
      <c r="K16" s="231"/>
      <c r="L16" s="81"/>
      <c r="M16" s="81"/>
      <c r="N16" s="81"/>
      <c r="P16" s="81">
        <f t="shared" si="0"/>
        <v>6</v>
      </c>
      <c r="Q16" s="81">
        <f>IF(F16="X",0,IF(G16="X",0,VLOOKUP(G16,'7'!$K$3:$L$16,2,FALSE)))</f>
        <v>12</v>
      </c>
      <c r="R16" s="81">
        <f t="shared" si="1"/>
        <v>72</v>
      </c>
      <c r="T16" s="81"/>
      <c r="U16" s="81"/>
      <c r="V16" s="81"/>
      <c r="W16" s="81"/>
    </row>
    <row r="17" spans="1:23">
      <c r="A17" s="6" t="s">
        <v>367</v>
      </c>
      <c r="B17" s="6"/>
      <c r="C17" s="6"/>
      <c r="D17" s="229" t="s">
        <v>492</v>
      </c>
      <c r="E17" s="229" t="s">
        <v>333</v>
      </c>
      <c r="F17" s="7"/>
      <c r="G17" s="79" t="s">
        <v>48</v>
      </c>
      <c r="H17" s="81"/>
      <c r="I17" s="81"/>
      <c r="J17" s="81"/>
      <c r="K17" s="231">
        <v>41</v>
      </c>
      <c r="L17" s="81"/>
      <c r="M17" s="81"/>
      <c r="N17" s="81"/>
      <c r="P17" s="81">
        <f t="shared" si="0"/>
        <v>41</v>
      </c>
      <c r="Q17" s="81">
        <f>IF(F17="X",0,IF(G17="X",0,VLOOKUP(G17,'7'!$K$3:$L$16,2,FALSE)))</f>
        <v>200</v>
      </c>
      <c r="R17" s="81">
        <f t="shared" si="1"/>
        <v>8200</v>
      </c>
      <c r="T17" s="81">
        <v>13</v>
      </c>
      <c r="U17" s="81">
        <v>13</v>
      </c>
      <c r="V17" s="81"/>
      <c r="W17" s="81"/>
    </row>
    <row r="18" spans="1:23">
      <c r="A18" s="6" t="s">
        <v>367</v>
      </c>
      <c r="B18" s="6"/>
      <c r="C18" s="6"/>
      <c r="D18" s="229" t="s">
        <v>493</v>
      </c>
      <c r="E18" s="229" t="s">
        <v>494</v>
      </c>
      <c r="F18" s="7"/>
      <c r="G18" s="79" t="s">
        <v>49</v>
      </c>
      <c r="H18" s="81"/>
      <c r="I18" s="81"/>
      <c r="J18" s="81">
        <v>10</v>
      </c>
      <c r="K18" s="231"/>
      <c r="L18" s="81"/>
      <c r="M18" s="81"/>
      <c r="N18" s="81"/>
      <c r="P18" s="81">
        <f t="shared" si="0"/>
        <v>10</v>
      </c>
      <c r="Q18" s="81">
        <f>IF(F18="X",0,IF(G18="X",0,VLOOKUP(G18,'7'!$K$3:$L$16,2,FALSE)))</f>
        <v>200</v>
      </c>
      <c r="R18" s="81">
        <f t="shared" si="1"/>
        <v>2000</v>
      </c>
      <c r="T18" s="81"/>
      <c r="U18" s="81"/>
      <c r="V18" s="81"/>
      <c r="W18" s="81"/>
    </row>
    <row r="19" spans="1:23">
      <c r="A19" s="6" t="s">
        <v>367</v>
      </c>
      <c r="B19" s="6"/>
      <c r="C19" s="6"/>
      <c r="D19" s="223" t="s">
        <v>495</v>
      </c>
      <c r="E19" s="223" t="s">
        <v>437</v>
      </c>
      <c r="F19" s="7"/>
      <c r="G19" s="79" t="s">
        <v>47</v>
      </c>
      <c r="H19" s="81"/>
      <c r="I19" s="81">
        <v>31</v>
      </c>
      <c r="J19" s="81"/>
      <c r="K19" s="231"/>
      <c r="L19" s="81"/>
      <c r="M19" s="81"/>
      <c r="N19" s="81"/>
      <c r="P19" s="81">
        <f t="shared" si="0"/>
        <v>31</v>
      </c>
      <c r="Q19" s="81">
        <f>IF(F19="X",0,IF(G19="X",0,VLOOKUP(G19,'7'!$K$3:$L$16,2,FALSE)))</f>
        <v>200</v>
      </c>
      <c r="R19" s="81">
        <f t="shared" si="1"/>
        <v>6200</v>
      </c>
      <c r="T19" s="81">
        <v>5</v>
      </c>
      <c r="U19" s="81">
        <v>5</v>
      </c>
      <c r="V19" s="81">
        <v>0.7</v>
      </c>
      <c r="W19" s="81"/>
    </row>
    <row r="20" spans="1:23">
      <c r="A20" s="6" t="s">
        <v>367</v>
      </c>
      <c r="B20" s="6"/>
      <c r="C20" s="6"/>
      <c r="D20" s="223" t="s">
        <v>355</v>
      </c>
      <c r="E20" s="223" t="s">
        <v>349</v>
      </c>
      <c r="F20" s="7"/>
      <c r="G20" s="79" t="s">
        <v>45</v>
      </c>
      <c r="H20" s="81"/>
      <c r="I20" s="81"/>
      <c r="J20" s="81"/>
      <c r="K20" s="231">
        <v>17.3</v>
      </c>
      <c r="L20" s="81"/>
      <c r="M20" s="81"/>
      <c r="N20" s="81"/>
      <c r="P20" s="81">
        <f t="shared" si="0"/>
        <v>17.3</v>
      </c>
      <c r="Q20" s="81">
        <f>IF(F20="X",0,IF(G20="X",0,VLOOKUP(G20,'7'!$K$3:$L$16,2,FALSE)))</f>
        <v>200</v>
      </c>
      <c r="R20" s="81">
        <f t="shared" si="1"/>
        <v>3460</v>
      </c>
      <c r="T20" s="81"/>
      <c r="U20" s="81"/>
      <c r="V20" s="81">
        <v>2.6</v>
      </c>
      <c r="W20" s="81">
        <v>3</v>
      </c>
    </row>
    <row r="21" spans="1:23">
      <c r="A21" s="6" t="s">
        <v>367</v>
      </c>
      <c r="B21" s="6"/>
      <c r="C21" s="6"/>
      <c r="D21" s="223" t="s">
        <v>350</v>
      </c>
      <c r="E21" s="223" t="s">
        <v>414</v>
      </c>
      <c r="F21" s="7"/>
      <c r="G21" s="79" t="s">
        <v>45</v>
      </c>
      <c r="H21" s="81"/>
      <c r="I21" s="81"/>
      <c r="J21" s="81"/>
      <c r="K21" s="231">
        <v>18</v>
      </c>
      <c r="L21" s="81"/>
      <c r="M21" s="81"/>
      <c r="N21" s="81"/>
      <c r="P21" s="81">
        <f t="shared" si="0"/>
        <v>18</v>
      </c>
      <c r="Q21" s="81">
        <f>IF(F21="X",0,IF(G21="X",0,VLOOKUP(G21,'7'!$K$3:$L$16,2,FALSE)))</f>
        <v>200</v>
      </c>
      <c r="R21" s="81">
        <f t="shared" si="1"/>
        <v>3600</v>
      </c>
      <c r="T21" s="81"/>
      <c r="U21" s="81"/>
      <c r="V21" s="81">
        <v>9.5</v>
      </c>
      <c r="W21" s="81"/>
    </row>
    <row r="22" spans="1:23">
      <c r="A22" s="6" t="s">
        <v>367</v>
      </c>
      <c r="B22" s="6"/>
      <c r="C22" s="6"/>
      <c r="D22" s="223" t="s">
        <v>365</v>
      </c>
      <c r="E22" s="223" t="s">
        <v>494</v>
      </c>
      <c r="F22" s="7"/>
      <c r="G22" s="79" t="s">
        <v>49</v>
      </c>
      <c r="H22" s="81"/>
      <c r="I22" s="81"/>
      <c r="J22" s="81"/>
      <c r="K22" s="231">
        <v>7</v>
      </c>
      <c r="L22" s="81"/>
      <c r="M22" s="81"/>
      <c r="N22" s="81"/>
      <c r="P22" s="81">
        <f t="shared" si="0"/>
        <v>7</v>
      </c>
      <c r="Q22" s="81">
        <f>IF(F22="X",0,IF(G22="X",0,VLOOKUP(G22,'7'!$K$3:$L$16,2,FALSE)))</f>
        <v>200</v>
      </c>
      <c r="R22" s="81">
        <f t="shared" si="1"/>
        <v>1400</v>
      </c>
      <c r="T22" s="81"/>
      <c r="U22" s="81"/>
      <c r="V22" s="81"/>
      <c r="W22" s="81"/>
    </row>
    <row r="23" spans="1:23">
      <c r="A23" s="6" t="s">
        <v>367</v>
      </c>
      <c r="B23" s="6"/>
      <c r="C23" s="6"/>
      <c r="D23" s="223" t="s">
        <v>366</v>
      </c>
      <c r="E23" s="223" t="s">
        <v>496</v>
      </c>
      <c r="F23" s="7"/>
      <c r="G23" s="79" t="s">
        <v>47</v>
      </c>
      <c r="H23" s="81"/>
      <c r="I23" s="81">
        <v>31</v>
      </c>
      <c r="J23" s="81"/>
      <c r="K23" s="231"/>
      <c r="L23" s="81"/>
      <c r="M23" s="81"/>
      <c r="N23" s="81"/>
      <c r="P23" s="81">
        <f t="shared" si="0"/>
        <v>31</v>
      </c>
      <c r="Q23" s="81">
        <f>IF(F23="X",0,IF(G23="X",0,VLOOKUP(G23,'7'!$K$3:$L$16,2,FALSE)))</f>
        <v>200</v>
      </c>
      <c r="R23" s="81">
        <f t="shared" si="1"/>
        <v>6200</v>
      </c>
      <c r="T23" s="81">
        <v>12</v>
      </c>
      <c r="U23" s="81">
        <v>12</v>
      </c>
      <c r="V23" s="81"/>
      <c r="W23" s="81"/>
    </row>
    <row r="24" spans="1:23">
      <c r="A24" s="6" t="s">
        <v>367</v>
      </c>
      <c r="B24" s="6"/>
      <c r="C24" s="6"/>
      <c r="D24" s="223" t="s">
        <v>362</v>
      </c>
      <c r="E24" s="223" t="s">
        <v>489</v>
      </c>
      <c r="F24" s="7"/>
      <c r="G24" s="79" t="s">
        <v>47</v>
      </c>
      <c r="H24" s="81"/>
      <c r="I24" s="81">
        <v>15</v>
      </c>
      <c r="J24" s="81"/>
      <c r="K24" s="231"/>
      <c r="L24" s="81"/>
      <c r="M24" s="81"/>
      <c r="N24" s="81"/>
      <c r="P24" s="81">
        <f t="shared" si="0"/>
        <v>15</v>
      </c>
      <c r="Q24" s="81">
        <f>IF(F24="X",0,IF(G24="X",0,VLOOKUP(G24,'7'!$K$3:$L$16,2,FALSE)))</f>
        <v>200</v>
      </c>
      <c r="R24" s="81">
        <f t="shared" si="1"/>
        <v>3000</v>
      </c>
      <c r="T24" s="81"/>
      <c r="U24" s="81"/>
      <c r="V24" s="81">
        <v>0.6</v>
      </c>
      <c r="W24" s="81"/>
    </row>
    <row r="25" spans="1:23">
      <c r="A25" s="6" t="s">
        <v>367</v>
      </c>
      <c r="B25" s="6"/>
      <c r="C25" s="6"/>
      <c r="D25" s="223" t="s">
        <v>364</v>
      </c>
      <c r="E25" s="223" t="s">
        <v>497</v>
      </c>
      <c r="F25" s="7"/>
      <c r="G25" s="79" t="s">
        <v>47</v>
      </c>
      <c r="H25" s="81"/>
      <c r="I25" s="81">
        <v>31</v>
      </c>
      <c r="J25" s="81"/>
      <c r="K25" s="231"/>
      <c r="L25" s="81"/>
      <c r="M25" s="81"/>
      <c r="N25" s="81"/>
      <c r="P25" s="81">
        <f t="shared" si="0"/>
        <v>31</v>
      </c>
      <c r="Q25" s="81">
        <f>IF(F25="X",0,IF(G25="X",0,VLOOKUP(G25,'7'!$K$3:$L$16,2,FALSE)))</f>
        <v>200</v>
      </c>
      <c r="R25" s="81">
        <f t="shared" si="1"/>
        <v>6200</v>
      </c>
      <c r="T25" s="81">
        <v>11</v>
      </c>
      <c r="U25" s="81">
        <v>11</v>
      </c>
      <c r="V25" s="81"/>
      <c r="W25" s="81"/>
    </row>
    <row r="26" spans="1:23">
      <c r="A26" s="6" t="s">
        <v>367</v>
      </c>
      <c r="B26" s="6"/>
      <c r="C26" s="6"/>
      <c r="D26" s="223" t="s">
        <v>498</v>
      </c>
      <c r="E26" s="223" t="s">
        <v>499</v>
      </c>
      <c r="F26" s="7"/>
      <c r="G26" s="79" t="s">
        <v>47</v>
      </c>
      <c r="H26" s="81"/>
      <c r="I26" s="81"/>
      <c r="J26" s="81"/>
      <c r="K26" s="231">
        <v>21.25</v>
      </c>
      <c r="L26" s="81"/>
      <c r="M26" s="81"/>
      <c r="N26" s="81"/>
      <c r="P26" s="81">
        <f t="shared" si="0"/>
        <v>21.25</v>
      </c>
      <c r="Q26" s="81">
        <f>IF(F26="X",0,IF(G26="X",0,VLOOKUP(G26,'7'!$K$3:$L$16,2,FALSE)))</f>
        <v>200</v>
      </c>
      <c r="R26" s="81">
        <f t="shared" si="1"/>
        <v>4250</v>
      </c>
      <c r="T26" s="81"/>
      <c r="U26" s="81"/>
      <c r="V26" s="81">
        <v>29.6</v>
      </c>
      <c r="W26" s="81"/>
    </row>
    <row r="27" spans="1:23">
      <c r="A27" s="6" t="s">
        <v>367</v>
      </c>
      <c r="B27" s="6"/>
      <c r="C27" s="6"/>
      <c r="D27" s="223" t="s">
        <v>500</v>
      </c>
      <c r="E27" s="223" t="s">
        <v>501</v>
      </c>
      <c r="F27" s="7"/>
      <c r="G27" s="79" t="s">
        <v>45</v>
      </c>
      <c r="H27" s="81"/>
      <c r="I27" s="81"/>
      <c r="J27" s="81"/>
      <c r="K27" s="231">
        <v>7.7</v>
      </c>
      <c r="L27" s="81"/>
      <c r="M27" s="81"/>
      <c r="N27" s="81"/>
      <c r="P27" s="81">
        <f t="shared" si="0"/>
        <v>7.7</v>
      </c>
      <c r="Q27" s="81">
        <f>IF(F27="X",0,IF(G27="X",0,VLOOKUP(G27,'7'!$K$3:$L$16,2,FALSE)))</f>
        <v>200</v>
      </c>
      <c r="R27" s="81">
        <f t="shared" si="1"/>
        <v>1540</v>
      </c>
      <c r="T27" s="81">
        <v>4.8</v>
      </c>
      <c r="U27" s="81">
        <v>4.8</v>
      </c>
      <c r="V27" s="81"/>
      <c r="W27" s="81"/>
    </row>
    <row r="28" spans="1:23">
      <c r="A28" s="6" t="s">
        <v>367</v>
      </c>
      <c r="B28" s="6"/>
      <c r="C28" s="6"/>
      <c r="D28" s="223" t="s">
        <v>361</v>
      </c>
      <c r="E28" s="223" t="s">
        <v>467</v>
      </c>
      <c r="F28" s="7"/>
      <c r="G28" s="79" t="s">
        <v>47</v>
      </c>
      <c r="H28" s="81"/>
      <c r="I28" s="81">
        <v>34</v>
      </c>
      <c r="J28" s="81"/>
      <c r="K28" s="231"/>
      <c r="L28" s="81"/>
      <c r="M28" s="81"/>
      <c r="N28" s="81"/>
      <c r="P28" s="81">
        <f t="shared" si="0"/>
        <v>34</v>
      </c>
      <c r="Q28" s="81">
        <f>IF(F28="X",0,IF(G28="X",0,VLOOKUP(G28,'7'!$K$3:$L$16,2,FALSE)))</f>
        <v>200</v>
      </c>
      <c r="R28" s="81">
        <f t="shared" si="1"/>
        <v>6800</v>
      </c>
      <c r="T28" s="81">
        <v>7</v>
      </c>
      <c r="U28" s="81">
        <v>7</v>
      </c>
      <c r="V28" s="81"/>
      <c r="W28" s="81"/>
    </row>
    <row r="29" spans="1:23">
      <c r="A29" s="6" t="s">
        <v>367</v>
      </c>
      <c r="B29" s="6"/>
      <c r="C29" s="6"/>
      <c r="D29" s="223" t="s">
        <v>348</v>
      </c>
      <c r="E29" s="223" t="s">
        <v>476</v>
      </c>
      <c r="F29" s="7"/>
      <c r="G29" s="79" t="s">
        <v>47</v>
      </c>
      <c r="H29" s="81"/>
      <c r="I29" s="81">
        <v>33</v>
      </c>
      <c r="J29" s="81"/>
      <c r="K29" s="231"/>
      <c r="L29" s="81"/>
      <c r="M29" s="81"/>
      <c r="N29" s="81"/>
      <c r="P29" s="81">
        <f t="shared" si="0"/>
        <v>33</v>
      </c>
      <c r="Q29" s="81">
        <f>IF(F29="X",0,IF(G29="X",0,VLOOKUP(G29,'7'!$K$3:$L$16,2,FALSE)))</f>
        <v>200</v>
      </c>
      <c r="R29" s="81">
        <f t="shared" si="1"/>
        <v>6600</v>
      </c>
      <c r="T29" s="81">
        <v>11</v>
      </c>
      <c r="U29" s="81">
        <v>11</v>
      </c>
      <c r="V29" s="81"/>
      <c r="W29" s="81"/>
    </row>
    <row r="30" spans="1:23">
      <c r="A30" s="6" t="s">
        <v>367</v>
      </c>
      <c r="B30" s="6"/>
      <c r="C30" s="6"/>
      <c r="D30" s="223" t="s">
        <v>358</v>
      </c>
      <c r="E30" s="223" t="s">
        <v>502</v>
      </c>
      <c r="F30" s="7"/>
      <c r="G30" s="79" t="s">
        <v>46</v>
      </c>
      <c r="H30" s="81"/>
      <c r="I30" s="81">
        <v>19</v>
      </c>
      <c r="J30" s="81"/>
      <c r="K30" s="231"/>
      <c r="L30" s="81"/>
      <c r="M30" s="81"/>
      <c r="N30" s="81"/>
      <c r="P30" s="81">
        <f t="shared" si="0"/>
        <v>19</v>
      </c>
      <c r="Q30" s="81">
        <f>IF(F30="X",0,IF(G30="X",0,VLOOKUP(G30,'7'!$K$3:$L$16,2,FALSE)))</f>
        <v>4</v>
      </c>
      <c r="R30" s="81">
        <f t="shared" si="1"/>
        <v>76</v>
      </c>
      <c r="T30" s="81">
        <v>3</v>
      </c>
      <c r="U30" s="81">
        <v>3</v>
      </c>
      <c r="V30" s="81"/>
      <c r="W30" s="81"/>
    </row>
    <row r="31" spans="1:23">
      <c r="A31" s="6" t="s">
        <v>367</v>
      </c>
      <c r="B31" s="6"/>
      <c r="C31" s="6"/>
      <c r="D31" s="223" t="s">
        <v>353</v>
      </c>
      <c r="E31" s="223" t="s">
        <v>503</v>
      </c>
      <c r="F31" s="7"/>
      <c r="G31" s="79" t="s">
        <v>45</v>
      </c>
      <c r="H31" s="81"/>
      <c r="I31" s="81"/>
      <c r="J31" s="81"/>
      <c r="K31" s="231">
        <v>7</v>
      </c>
      <c r="L31" s="81"/>
      <c r="M31" s="81"/>
      <c r="N31" s="81"/>
      <c r="P31" s="81">
        <f t="shared" si="0"/>
        <v>7</v>
      </c>
      <c r="Q31" s="81">
        <f>IF(F31="X",0,IF(G31="X",0,VLOOKUP(G31,'7'!$K$3:$L$16,2,FALSE)))</f>
        <v>200</v>
      </c>
      <c r="R31" s="81">
        <f t="shared" si="1"/>
        <v>1400</v>
      </c>
      <c r="T31" s="81"/>
      <c r="U31" s="81"/>
      <c r="V31" s="81"/>
      <c r="W31" s="81"/>
    </row>
    <row r="32" spans="1:23">
      <c r="A32" s="6" t="s">
        <v>367</v>
      </c>
      <c r="B32" s="6"/>
      <c r="C32" s="6"/>
      <c r="D32" s="223" t="s">
        <v>356</v>
      </c>
      <c r="E32" s="223" t="s">
        <v>380</v>
      </c>
      <c r="F32" s="7"/>
      <c r="G32" s="79" t="s">
        <v>137</v>
      </c>
      <c r="H32" s="81"/>
      <c r="I32" s="81"/>
      <c r="J32" s="81"/>
      <c r="K32" s="231"/>
      <c r="L32" s="81"/>
      <c r="M32" s="81">
        <v>11</v>
      </c>
      <c r="N32" s="81"/>
      <c r="P32" s="81">
        <f t="shared" si="0"/>
        <v>11</v>
      </c>
      <c r="Q32" s="81">
        <f>IF(F32="X",0,IF(G32="X",0,VLOOKUP(G32,'7'!$K$3:$L$16,2,FALSE)))</f>
        <v>200</v>
      </c>
      <c r="R32" s="81">
        <f t="shared" si="1"/>
        <v>2200</v>
      </c>
      <c r="T32" s="81"/>
      <c r="U32" s="81"/>
      <c r="V32" s="81">
        <v>0.7</v>
      </c>
      <c r="W32" s="81"/>
    </row>
    <row r="33" spans="1:23">
      <c r="A33" s="6" t="s">
        <v>367</v>
      </c>
      <c r="B33" s="6"/>
      <c r="C33" s="6"/>
      <c r="D33" s="223" t="s">
        <v>448</v>
      </c>
      <c r="E33" s="223" t="s">
        <v>341</v>
      </c>
      <c r="F33" s="7"/>
      <c r="G33" s="79" t="s">
        <v>45</v>
      </c>
      <c r="H33" s="81"/>
      <c r="I33" s="81"/>
      <c r="J33" s="81">
        <v>9</v>
      </c>
      <c r="K33" s="231"/>
      <c r="L33" s="81"/>
      <c r="M33" s="81"/>
      <c r="N33" s="81"/>
      <c r="P33" s="81">
        <f t="shared" si="0"/>
        <v>9</v>
      </c>
      <c r="Q33" s="81">
        <f>IF(F33="X",0,IF(G33="X",0,VLOOKUP(G33,'7'!$K$3:$L$16,2,FALSE)))</f>
        <v>200</v>
      </c>
      <c r="R33" s="81">
        <f t="shared" si="1"/>
        <v>1800</v>
      </c>
      <c r="T33" s="81"/>
      <c r="U33" s="81"/>
      <c r="V33" s="81">
        <v>1.4</v>
      </c>
      <c r="W33" s="81"/>
    </row>
    <row r="34" spans="1:23">
      <c r="A34" s="6" t="s">
        <v>367</v>
      </c>
      <c r="B34" s="6"/>
      <c r="C34" s="6"/>
      <c r="D34" s="223" t="s">
        <v>504</v>
      </c>
      <c r="E34" s="223" t="s">
        <v>380</v>
      </c>
      <c r="F34" s="7"/>
      <c r="G34" s="79" t="s">
        <v>137</v>
      </c>
      <c r="H34" s="81"/>
      <c r="I34" s="81"/>
      <c r="J34" s="81"/>
      <c r="K34" s="231"/>
      <c r="L34" s="81"/>
      <c r="M34" s="81">
        <v>6</v>
      </c>
      <c r="N34" s="81"/>
      <c r="P34" s="81">
        <f t="shared" si="0"/>
        <v>6</v>
      </c>
      <c r="Q34" s="81">
        <f>IF(F34="X",0,IF(G34="X",0,VLOOKUP(G34,'7'!$K$3:$L$16,2,FALSE)))</f>
        <v>200</v>
      </c>
      <c r="R34" s="81">
        <f t="shared" si="1"/>
        <v>1200</v>
      </c>
      <c r="T34" s="81"/>
      <c r="U34" s="81"/>
      <c r="V34" s="81">
        <v>1.4</v>
      </c>
      <c r="W34" s="81"/>
    </row>
    <row r="35" spans="1:23">
      <c r="A35" s="6" t="s">
        <v>367</v>
      </c>
      <c r="B35" s="6"/>
      <c r="C35" s="6"/>
      <c r="D35" s="223" t="s">
        <v>449</v>
      </c>
      <c r="E35" s="223" t="s">
        <v>496</v>
      </c>
      <c r="F35" s="7"/>
      <c r="G35" s="79" t="s">
        <v>47</v>
      </c>
      <c r="H35" s="81"/>
      <c r="I35" s="81">
        <v>51</v>
      </c>
      <c r="J35" s="81"/>
      <c r="K35" s="231"/>
      <c r="L35" s="81"/>
      <c r="M35" s="81"/>
      <c r="N35" s="81"/>
      <c r="P35" s="81">
        <f t="shared" si="0"/>
        <v>51</v>
      </c>
      <c r="Q35" s="81">
        <f>IF(F35="X",0,IF(G35="X",0,VLOOKUP(G35,'7'!$K$3:$L$16,2,FALSE)))</f>
        <v>200</v>
      </c>
      <c r="R35" s="81">
        <f t="shared" si="1"/>
        <v>10200</v>
      </c>
      <c r="T35" s="81">
        <v>13.5</v>
      </c>
      <c r="U35" s="81">
        <v>13.5</v>
      </c>
      <c r="V35" s="81"/>
      <c r="W35" s="81"/>
    </row>
    <row r="36" spans="1:23">
      <c r="A36" s="6" t="s">
        <v>367</v>
      </c>
      <c r="B36" s="6"/>
      <c r="C36" s="6"/>
      <c r="D36" s="223" t="s">
        <v>451</v>
      </c>
      <c r="E36" s="223" t="s">
        <v>398</v>
      </c>
      <c r="F36" s="7"/>
      <c r="G36" s="79" t="s">
        <v>50</v>
      </c>
      <c r="H36" s="81"/>
      <c r="I36" s="81"/>
      <c r="J36" s="81">
        <v>9</v>
      </c>
      <c r="K36" s="231"/>
      <c r="L36" s="81"/>
      <c r="M36" s="81"/>
      <c r="N36" s="81"/>
      <c r="P36" s="81">
        <f t="shared" si="0"/>
        <v>9</v>
      </c>
      <c r="Q36" s="81">
        <f>IF(F36="X",0,IF(G36="X",0,VLOOKUP(G36,'7'!$K$3:$L$16,2,FALSE)))</f>
        <v>12</v>
      </c>
      <c r="R36" s="81">
        <f t="shared" si="1"/>
        <v>108</v>
      </c>
      <c r="T36" s="81">
        <v>5</v>
      </c>
      <c r="U36" s="81">
        <v>5</v>
      </c>
      <c r="V36" s="81">
        <v>4.7</v>
      </c>
      <c r="W36" s="81"/>
    </row>
    <row r="37" spans="1:23">
      <c r="A37" s="6" t="s">
        <v>367</v>
      </c>
      <c r="B37" s="6"/>
      <c r="C37" s="6"/>
      <c r="D37" s="223" t="s">
        <v>445</v>
      </c>
      <c r="E37" s="223" t="s">
        <v>298</v>
      </c>
      <c r="F37" s="7"/>
      <c r="G37" s="79" t="s">
        <v>50</v>
      </c>
      <c r="H37" s="81"/>
      <c r="I37" s="81"/>
      <c r="J37" s="81">
        <v>7</v>
      </c>
      <c r="K37" s="231"/>
      <c r="L37" s="81"/>
      <c r="M37" s="81"/>
      <c r="N37" s="81"/>
      <c r="P37" s="81">
        <f t="shared" si="0"/>
        <v>7</v>
      </c>
      <c r="Q37" s="81">
        <f>IF(F37="X",0,IF(G37="X",0,VLOOKUP(G37,'7'!$K$3:$L$16,2,FALSE)))</f>
        <v>12</v>
      </c>
      <c r="R37" s="81">
        <f t="shared" si="1"/>
        <v>84</v>
      </c>
      <c r="T37" s="81"/>
      <c r="U37" s="81"/>
      <c r="V37" s="81"/>
      <c r="W37" s="81"/>
    </row>
    <row r="38" spans="1:23">
      <c r="A38" s="6" t="s">
        <v>367</v>
      </c>
      <c r="B38" s="6"/>
      <c r="C38" s="6"/>
      <c r="D38" s="223" t="s">
        <v>450</v>
      </c>
      <c r="E38" s="223" t="s">
        <v>287</v>
      </c>
      <c r="F38" s="7"/>
      <c r="G38" s="79" t="s">
        <v>137</v>
      </c>
      <c r="H38" s="81"/>
      <c r="I38" s="81"/>
      <c r="J38" s="81"/>
      <c r="K38" s="231"/>
      <c r="L38" s="81"/>
      <c r="M38" s="81">
        <v>5</v>
      </c>
      <c r="N38" s="81"/>
      <c r="P38" s="81">
        <f t="shared" si="0"/>
        <v>5</v>
      </c>
      <c r="Q38" s="81">
        <f>IF(F38="X",0,IF(G38="X",0,VLOOKUP(G38,'7'!$K$3:$L$16,2,FALSE)))</f>
        <v>200</v>
      </c>
      <c r="R38" s="81">
        <f t="shared" si="1"/>
        <v>1000</v>
      </c>
      <c r="T38" s="81"/>
      <c r="U38" s="81"/>
      <c r="V38" s="81"/>
      <c r="W38" s="81"/>
    </row>
    <row r="39" spans="1:23">
      <c r="A39" s="6" t="s">
        <v>367</v>
      </c>
      <c r="B39" s="6"/>
      <c r="C39" s="6"/>
      <c r="D39" s="223" t="s">
        <v>444</v>
      </c>
      <c r="E39" s="223" t="s">
        <v>319</v>
      </c>
      <c r="F39" s="7"/>
      <c r="G39" s="79" t="s">
        <v>50</v>
      </c>
      <c r="H39" s="81"/>
      <c r="I39" s="81"/>
      <c r="J39" s="81"/>
      <c r="K39" s="231"/>
      <c r="L39" s="81"/>
      <c r="M39" s="81">
        <v>4</v>
      </c>
      <c r="N39" s="81"/>
      <c r="P39" s="81">
        <f t="shared" si="0"/>
        <v>4</v>
      </c>
      <c r="Q39" s="81">
        <f>IF(F39="X",0,IF(G39="X",0,VLOOKUP(G39,'7'!$K$3:$L$16,2,FALSE)))</f>
        <v>12</v>
      </c>
      <c r="R39" s="81">
        <f t="shared" si="1"/>
        <v>48</v>
      </c>
      <c r="T39" s="81"/>
      <c r="U39" s="81"/>
      <c r="V39" s="81"/>
      <c r="W39" s="81"/>
    </row>
    <row r="40" spans="1:23">
      <c r="A40" s="6" t="s">
        <v>367</v>
      </c>
      <c r="B40" s="6"/>
      <c r="C40" s="6"/>
      <c r="D40" s="223" t="s">
        <v>505</v>
      </c>
      <c r="E40" s="223" t="s">
        <v>293</v>
      </c>
      <c r="F40" s="7"/>
      <c r="G40" s="79" t="s">
        <v>44</v>
      </c>
      <c r="H40" s="81"/>
      <c r="I40" s="81"/>
      <c r="J40" s="81">
        <v>58</v>
      </c>
      <c r="K40" s="231"/>
      <c r="L40" s="81"/>
      <c r="M40" s="81"/>
      <c r="N40" s="81"/>
      <c r="P40" s="81">
        <f t="shared" si="0"/>
        <v>58</v>
      </c>
      <c r="Q40" s="81">
        <f>IF(F40="X",0,IF(G40="X",0,VLOOKUP(G40,'7'!$K$3:$L$16,2,FALSE)))</f>
        <v>200</v>
      </c>
      <c r="R40" s="81">
        <f t="shared" si="1"/>
        <v>11600</v>
      </c>
      <c r="T40" s="81">
        <v>12</v>
      </c>
      <c r="U40" s="81">
        <v>12</v>
      </c>
      <c r="V40" s="81">
        <v>3</v>
      </c>
      <c r="W40" s="81"/>
    </row>
    <row r="41" spans="1:23">
      <c r="A41" s="6" t="s">
        <v>367</v>
      </c>
      <c r="B41" s="6"/>
      <c r="C41" s="6"/>
      <c r="D41" s="223" t="s">
        <v>451</v>
      </c>
      <c r="E41" s="223" t="s">
        <v>298</v>
      </c>
      <c r="F41" s="7"/>
      <c r="G41" s="79" t="s">
        <v>50</v>
      </c>
      <c r="H41" s="81"/>
      <c r="I41" s="81"/>
      <c r="J41" s="81">
        <v>8</v>
      </c>
      <c r="K41" s="231"/>
      <c r="L41" s="81"/>
      <c r="M41" s="81"/>
      <c r="N41" s="81"/>
      <c r="P41" s="81">
        <f t="shared" si="0"/>
        <v>8</v>
      </c>
      <c r="Q41" s="81">
        <f>IF(F41="X",0,IF(G41="X",0,VLOOKUP(G41,'7'!$K$3:$L$16,2,FALSE)))</f>
        <v>12</v>
      </c>
      <c r="R41" s="81">
        <f t="shared" si="1"/>
        <v>96</v>
      </c>
      <c r="T41" s="81"/>
      <c r="U41" s="81"/>
      <c r="V41" s="81"/>
      <c r="W41" s="81"/>
    </row>
    <row r="42" spans="1:23">
      <c r="A42" s="6" t="s">
        <v>367</v>
      </c>
      <c r="B42" s="6"/>
      <c r="C42" s="6"/>
      <c r="D42" s="223" t="s">
        <v>506</v>
      </c>
      <c r="E42" s="223" t="s">
        <v>293</v>
      </c>
      <c r="F42" s="7"/>
      <c r="G42" s="79" t="s">
        <v>44</v>
      </c>
      <c r="H42" s="81"/>
      <c r="I42" s="81"/>
      <c r="J42" s="81">
        <v>55</v>
      </c>
      <c r="K42" s="231"/>
      <c r="L42" s="81"/>
      <c r="M42" s="81"/>
      <c r="N42" s="81"/>
      <c r="P42" s="81">
        <f t="shared" si="0"/>
        <v>55</v>
      </c>
      <c r="Q42" s="81">
        <f>IF(F42="X",0,IF(G42="X",0,VLOOKUP(G42,'7'!$K$3:$L$16,2,FALSE)))</f>
        <v>200</v>
      </c>
      <c r="R42" s="81">
        <f t="shared" si="1"/>
        <v>11000</v>
      </c>
      <c r="T42" s="81">
        <v>7</v>
      </c>
      <c r="U42" s="81">
        <v>7</v>
      </c>
      <c r="V42" s="81">
        <v>1.4</v>
      </c>
      <c r="W42" s="81"/>
    </row>
    <row r="43" spans="1:23" hidden="1">
      <c r="A43" s="6"/>
      <c r="B43" s="6"/>
      <c r="C43" s="6"/>
      <c r="D43" s="79"/>
      <c r="E43" s="7"/>
      <c r="F43" s="7"/>
      <c r="G43" s="79"/>
      <c r="H43" s="81"/>
      <c r="I43" s="81"/>
      <c r="J43" s="81"/>
      <c r="K43" s="81"/>
      <c r="L43" s="81"/>
      <c r="P43" s="81"/>
      <c r="Q43" s="81"/>
      <c r="R43" s="81"/>
    </row>
    <row r="44" spans="1:23" hidden="1">
      <c r="A44" s="6"/>
      <c r="B44" s="6"/>
      <c r="C44" s="6"/>
      <c r="D44" s="79"/>
      <c r="E44" s="7"/>
      <c r="F44" s="7"/>
      <c r="G44" s="79"/>
      <c r="H44" s="81"/>
      <c r="I44" s="81"/>
      <c r="J44" s="81"/>
      <c r="K44" s="81"/>
      <c r="L44" s="81"/>
      <c r="P44" s="81"/>
      <c r="Q44" s="81"/>
      <c r="R44" s="81"/>
    </row>
    <row r="45" spans="1:23" hidden="1">
      <c r="A45" s="6"/>
      <c r="B45" s="6"/>
      <c r="C45" s="6"/>
      <c r="D45" s="79"/>
      <c r="E45" s="7"/>
      <c r="F45" s="7"/>
      <c r="G45" s="79"/>
      <c r="H45" s="81"/>
      <c r="I45" s="81"/>
      <c r="J45" s="81"/>
      <c r="K45" s="81"/>
      <c r="L45" s="81"/>
      <c r="P45" s="81"/>
      <c r="Q45" s="81"/>
      <c r="R45" s="81"/>
    </row>
    <row r="46" spans="1:23" hidden="1">
      <c r="A46" s="6"/>
      <c r="B46" s="6"/>
      <c r="C46" s="6"/>
      <c r="D46" s="79"/>
      <c r="E46" s="7"/>
      <c r="F46" s="7"/>
      <c r="G46" s="79"/>
      <c r="H46" s="81"/>
      <c r="I46" s="81"/>
      <c r="J46" s="81"/>
      <c r="K46" s="81"/>
      <c r="L46" s="81"/>
      <c r="P46" s="81"/>
      <c r="Q46" s="81"/>
      <c r="R46" s="81"/>
    </row>
    <row r="47" spans="1:23" hidden="1">
      <c r="A47" s="6"/>
      <c r="B47" s="6"/>
      <c r="C47" s="6"/>
      <c r="D47" s="79"/>
      <c r="E47" s="7"/>
      <c r="F47" s="7"/>
      <c r="G47" s="79"/>
      <c r="H47" s="81"/>
      <c r="I47" s="81"/>
      <c r="J47" s="81"/>
      <c r="K47" s="81"/>
      <c r="L47" s="81"/>
      <c r="P47" s="81"/>
      <c r="Q47" s="81"/>
      <c r="R47" s="81"/>
    </row>
    <row r="48" spans="1:23" hidden="1">
      <c r="A48" s="6"/>
      <c r="B48" s="6"/>
      <c r="C48" s="6"/>
      <c r="D48" s="79"/>
      <c r="E48" s="7"/>
      <c r="F48" s="7"/>
      <c r="G48" s="79"/>
      <c r="H48" s="81"/>
      <c r="I48" s="81"/>
      <c r="J48" s="81"/>
      <c r="K48" s="81"/>
      <c r="L48" s="81"/>
      <c r="P48" s="81"/>
      <c r="Q48" s="81"/>
      <c r="R48" s="81"/>
    </row>
    <row r="49" spans="1:18" hidden="1">
      <c r="A49" s="6"/>
      <c r="B49" s="6"/>
      <c r="C49" s="6"/>
      <c r="D49" s="79"/>
      <c r="E49" s="7"/>
      <c r="F49" s="7"/>
      <c r="G49" s="79"/>
      <c r="H49" s="81"/>
      <c r="I49" s="81"/>
      <c r="J49" s="81"/>
      <c r="K49" s="81"/>
      <c r="L49" s="81"/>
      <c r="P49" s="81"/>
      <c r="Q49" s="81"/>
      <c r="R49" s="81"/>
    </row>
    <row r="50" spans="1:18" hidden="1">
      <c r="A50" s="6"/>
      <c r="B50" s="6"/>
      <c r="C50" s="6"/>
      <c r="D50" s="79"/>
      <c r="E50" s="7"/>
      <c r="F50" s="7"/>
      <c r="G50" s="79"/>
      <c r="H50" s="81"/>
      <c r="I50" s="81"/>
      <c r="J50" s="81"/>
      <c r="K50" s="81"/>
      <c r="L50" s="81"/>
      <c r="P50" s="81"/>
      <c r="Q50" s="81"/>
      <c r="R50" s="81"/>
    </row>
    <row r="51" spans="1:18" hidden="1">
      <c r="A51" s="6"/>
      <c r="B51" s="6"/>
      <c r="C51" s="6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</row>
    <row r="52" spans="1:18" hidden="1">
      <c r="A52" s="6"/>
      <c r="B52" s="6"/>
      <c r="C52" s="6"/>
      <c r="D52" s="79"/>
      <c r="E52" s="7"/>
      <c r="F52" s="7"/>
      <c r="G52" s="79"/>
      <c r="H52" s="81"/>
      <c r="I52" s="81"/>
      <c r="J52" s="81"/>
      <c r="K52" s="81"/>
      <c r="L52" s="81"/>
      <c r="P52" s="81"/>
      <c r="Q52" s="81"/>
      <c r="R52" s="81"/>
    </row>
    <row r="53" spans="1:18" hidden="1">
      <c r="A53" s="6"/>
      <c r="B53" s="6"/>
      <c r="C53" s="6"/>
      <c r="D53" s="79"/>
      <c r="E53" s="7"/>
      <c r="F53" s="7"/>
      <c r="G53" s="79"/>
      <c r="H53" s="81"/>
      <c r="I53" s="81"/>
      <c r="J53" s="81"/>
      <c r="K53" s="81"/>
      <c r="L53" s="81"/>
      <c r="P53" s="81"/>
      <c r="Q53" s="81"/>
      <c r="R53" s="81"/>
    </row>
    <row r="54" spans="1:18" hidden="1">
      <c r="A54" s="6"/>
      <c r="B54" s="6"/>
      <c r="C54" s="6"/>
      <c r="D54" s="79"/>
      <c r="E54" s="7"/>
      <c r="F54" s="7"/>
      <c r="G54" s="79"/>
      <c r="H54" s="81"/>
      <c r="I54" s="81"/>
      <c r="J54" s="81"/>
      <c r="K54" s="81"/>
      <c r="L54" s="81"/>
      <c r="P54" s="81"/>
      <c r="Q54" s="81"/>
      <c r="R54" s="81"/>
    </row>
    <row r="55" spans="1:18" hidden="1">
      <c r="A55" s="6"/>
      <c r="B55" s="6"/>
      <c r="C55" s="6"/>
      <c r="D55" s="79"/>
      <c r="E55" s="7"/>
      <c r="F55" s="7"/>
      <c r="G55" s="79"/>
      <c r="H55" s="81"/>
      <c r="I55" s="81"/>
      <c r="J55" s="81"/>
      <c r="K55" s="81"/>
      <c r="L55" s="81"/>
      <c r="P55" s="81"/>
      <c r="Q55" s="81"/>
      <c r="R55" s="81"/>
    </row>
    <row r="56" spans="1:18" hidden="1">
      <c r="A56" s="6"/>
      <c r="B56" s="6"/>
      <c r="C56" s="6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18" hidden="1">
      <c r="A57" s="6"/>
      <c r="B57" s="6"/>
      <c r="C57" s="6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18" hidden="1">
      <c r="A58" s="6"/>
      <c r="B58" s="6"/>
      <c r="C58" s="6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18" hidden="1">
      <c r="A59" s="6"/>
      <c r="B59" s="6"/>
      <c r="C59" s="6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18" hidden="1">
      <c r="A60" s="6"/>
      <c r="B60" s="6"/>
      <c r="C60" s="6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18" hidden="1">
      <c r="A61" s="6"/>
      <c r="B61" s="6"/>
      <c r="C61" s="6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18" hidden="1">
      <c r="A62" s="6"/>
      <c r="B62" s="6"/>
      <c r="C62" s="6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18" hidden="1">
      <c r="A63" s="6"/>
      <c r="B63" s="6"/>
      <c r="C63" s="6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18" hidden="1">
      <c r="A64" s="6"/>
      <c r="B64" s="6"/>
      <c r="C64" s="6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idden="1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idden="1">
      <c r="A66" s="6"/>
      <c r="B66" s="6"/>
      <c r="C66" s="6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idden="1">
      <c r="A67" s="6"/>
      <c r="B67" s="6"/>
      <c r="C67" s="6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idden="1">
      <c r="A68" s="6"/>
      <c r="B68" s="6"/>
      <c r="C68" s="6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idden="1">
      <c r="A69" s="6"/>
      <c r="B69" s="6"/>
      <c r="C69" s="6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idden="1">
      <c r="A70" s="6"/>
      <c r="B70" s="6"/>
      <c r="C70" s="6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idden="1">
      <c r="A71" s="6"/>
      <c r="B71" s="6"/>
      <c r="C71" s="6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idden="1">
      <c r="A72" s="6"/>
      <c r="B72" s="6"/>
      <c r="C72" s="6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idden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18" hidden="1">
      <c r="A74" s="6"/>
      <c r="B74" s="6"/>
      <c r="C74" s="6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18" hidden="1">
      <c r="A75" s="6"/>
      <c r="B75" s="6"/>
      <c r="C75" s="6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18" hidden="1">
      <c r="A76" s="6"/>
      <c r="B76" s="6"/>
      <c r="C76" s="6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idden="1">
      <c r="A77" s="6"/>
      <c r="B77" s="6"/>
      <c r="C77" s="6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idden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idden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idden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2">SUM(H4:H494)</f>
        <v>0</v>
      </c>
      <c r="I495" s="64">
        <f t="shared" si="2"/>
        <v>272</v>
      </c>
      <c r="J495" s="64">
        <f t="shared" si="2"/>
        <v>242</v>
      </c>
      <c r="K495" s="64">
        <f t="shared" si="2"/>
        <v>156.25</v>
      </c>
      <c r="L495" s="64">
        <f t="shared" si="2"/>
        <v>0</v>
      </c>
      <c r="M495" s="64">
        <f t="shared" si="2"/>
        <v>34</v>
      </c>
      <c r="N495" s="64">
        <f t="shared" si="2"/>
        <v>132</v>
      </c>
      <c r="O495" s="64">
        <f t="shared" si="2"/>
        <v>0</v>
      </c>
      <c r="S495" s="52" t="s">
        <v>126</v>
      </c>
      <c r="T495" s="64">
        <f t="shared" ref="T495:Y495" si="3">SUM(T4:T494)</f>
        <v>138</v>
      </c>
      <c r="U495" s="64">
        <f t="shared" si="3"/>
        <v>138</v>
      </c>
      <c r="V495" s="64">
        <f t="shared" si="3"/>
        <v>80.200000000000031</v>
      </c>
      <c r="W495" s="64">
        <f t="shared" si="3"/>
        <v>3</v>
      </c>
      <c r="X495" s="64">
        <f t="shared" si="3"/>
        <v>0</v>
      </c>
      <c r="Y495" s="64">
        <f t="shared" si="3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IF('7'!K3="", "Vrije categorie",'7'!K3)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0</v>
      </c>
      <c r="J499" s="65" cm="1">
        <f t="array" ref="J499">SUMPRODUCT(--($G$4:$G$494=E499),--($F$4:$F$494=""),$J$4:$J$494)</f>
        <v>170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32</v>
      </c>
      <c r="O499" s="65" cm="1">
        <f t="array" ref="O499">SUMPRODUCT(--($G$4:$G$494=E499),--($F$4:$F$494=""),$O$4:$O$494)</f>
        <v>0</v>
      </c>
      <c r="P499" s="65">
        <f>SUM(H499:O499)</f>
        <v>202</v>
      </c>
      <c r="Q499" s="54"/>
      <c r="R499" s="65" cm="1">
        <f t="array" ref="R499">SUMPRODUCT(--($G$4:$G$494=E499),--($F$4:$F$494=""),$R$4:$R$494)</f>
        <v>40400</v>
      </c>
    </row>
    <row r="500" spans="5:18">
      <c r="E500" s="54" t="str">
        <f>IF('7'!K4="", "Vrije categorie",'7'!K4)</f>
        <v>B</v>
      </c>
      <c r="H500" s="65" cm="1">
        <f t="array" ref="H500">SUMPRODUCT(--($G$4:$G$494=E500),--($F$4:$F$494=""),$H$4:$H$494)</f>
        <v>0</v>
      </c>
      <c r="I500" s="65" cm="1">
        <f t="array" ref="I500">SUMPRODUCT(--($G$4:$G$494=E500),--($F$4:$F$494=""),$I$4:$I$494)</f>
        <v>244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21.25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100</v>
      </c>
      <c r="O500" s="65" cm="1">
        <f t="array" ref="O500">SUMPRODUCT(--($G$4:$G$494=E500),--($F$4:$F$494=""),$O$4:$O$494)</f>
        <v>0</v>
      </c>
      <c r="P500" s="65">
        <f t="shared" ref="P500:P512" si="4">SUM(H500:O500)</f>
        <v>365.25</v>
      </c>
      <c r="Q500" s="54"/>
      <c r="R500" s="65" cm="1">
        <f t="array" ref="R500">SUMPRODUCT(--($G$4:$G$494=E500),--($F$4:$F$494=""),$R$4:$R$494)</f>
        <v>73050</v>
      </c>
    </row>
    <row r="501" spans="5:18">
      <c r="E501" s="54" t="str">
        <f>IF('7'!K5="", "Vrije categorie",'7'!K5)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0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41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4"/>
        <v>41</v>
      </c>
      <c r="Q501" s="54"/>
      <c r="R501" s="65" cm="1">
        <f t="array" ref="R501">SUMPRODUCT(--($G$4:$G$494=E501),--($F$4:$F$494=""),$R$4:$R$494)</f>
        <v>8200</v>
      </c>
    </row>
    <row r="502" spans="5:18">
      <c r="E502" s="54" t="str">
        <f>IF('7'!K6="", "Vrije categorie",'7'!K6)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0</v>
      </c>
      <c r="J502" s="65" cm="1">
        <f t="array" ref="J502">SUMPRODUCT(--($G$4:$G$494=E502),--($F$4:$F$494=""),$J$4:$J$494)</f>
        <v>10</v>
      </c>
      <c r="K502" s="65" cm="1">
        <f t="array" ref="K502">SUMPRODUCT(--($G$4:$G$494=E502),--($F$4:$F$494=""),$K$4:$K$494)</f>
        <v>7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4"/>
        <v>17</v>
      </c>
      <c r="Q502" s="54"/>
      <c r="R502" s="65" cm="1">
        <f t="array" ref="R502">SUMPRODUCT(--($G$4:$G$494=E502),--($F$4:$F$494=""),$R$4:$R$494)</f>
        <v>3400</v>
      </c>
    </row>
    <row r="503" spans="5:18">
      <c r="E503" s="54" t="str">
        <f>IF('7'!K7="", "Vrije categorie",'7'!K7)</f>
        <v>E</v>
      </c>
      <c r="H503" s="65" cm="1">
        <f t="array" ref="H503">SUMPRODUCT(--($G$4:$G$494=E503),--($F$4:$F$494=""),$H$4:$H$494)</f>
        <v>0</v>
      </c>
      <c r="I503" s="65" cm="1">
        <f t="array" ref="I503">SUMPRODUCT(--($G$4:$G$494=E503),--($F$4:$F$494=""),$I$4:$I$494)</f>
        <v>9</v>
      </c>
      <c r="J503" s="65" cm="1">
        <f t="array" ref="J503">SUMPRODUCT(--($G$4:$G$494=E503),--($F$4:$F$494=""),$J$4:$J$494)</f>
        <v>32</v>
      </c>
      <c r="K503" s="65" cm="1">
        <f t="array" ref="K503">SUMPRODUCT(--($G$4:$G$494=E503),--($F$4:$F$494=""),$K$4:$K$494)</f>
        <v>87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0</v>
      </c>
      <c r="O503" s="65" cm="1">
        <f t="array" ref="O503">SUMPRODUCT(--($G$4:$G$494=E503),--($F$4:$F$494=""),$O$4:$O$494)</f>
        <v>0</v>
      </c>
      <c r="P503" s="65">
        <f t="shared" si="4"/>
        <v>128</v>
      </c>
      <c r="Q503" s="54"/>
      <c r="R503" s="65" cm="1">
        <f t="array" ref="R503">SUMPRODUCT(--($G$4:$G$494=E503),--($F$4:$F$494=""),$R$4:$R$494)</f>
        <v>25600</v>
      </c>
    </row>
    <row r="504" spans="5:18">
      <c r="E504" s="54" t="str">
        <f>IF('7'!K8="", "Vrije categorie",'7'!K8)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0</v>
      </c>
      <c r="J504" s="65" cm="1">
        <f t="array" ref="J504">SUMPRODUCT(--($G$4:$G$494=E504),--($F$4:$F$494=""),$J$4:$J$494)</f>
        <v>30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4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4"/>
        <v>34</v>
      </c>
      <c r="Q504" s="54"/>
      <c r="R504" s="65" cm="1">
        <f t="array" ref="R504">SUMPRODUCT(--($G$4:$G$494=E504),--($F$4:$F$494=""),$R$4:$R$494)</f>
        <v>408</v>
      </c>
    </row>
    <row r="505" spans="5:18">
      <c r="E505" s="54" t="str">
        <f>IF('7'!K9="", "Vrije categorie",'7'!K9)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0</v>
      </c>
      <c r="M505" s="65" cm="1">
        <f t="array" ref="M505">SUMPRODUCT(--($G$4:$G$494=E505),--($F$4:$F$494=""),$M$4:$M$494)</f>
        <v>30</v>
      </c>
      <c r="N505" s="65" cm="1">
        <f t="array" ref="N505">SUMPRODUCT(--($G$4:$G$494=E505),--($F$4:$F$494=""),$N$4:$N$494)</f>
        <v>0</v>
      </c>
      <c r="O505" s="65" cm="1">
        <f t="array" ref="O505">SUMPRODUCT(--($G$4:$G$494=E505),--($F$4:$F$494=""),$O$4:$O$494)</f>
        <v>0</v>
      </c>
      <c r="P505" s="65">
        <f t="shared" si="4"/>
        <v>30</v>
      </c>
      <c r="Q505" s="54"/>
      <c r="R505" s="65" cm="1">
        <f t="array" ref="R505">SUMPRODUCT(--($G$4:$G$494=E505),--($F$4:$F$494=""),$R$4:$R$494)</f>
        <v>6000</v>
      </c>
    </row>
    <row r="506" spans="5:18">
      <c r="E506" s="54" t="str">
        <f>IF('7'!K10="", "Vrije categorie",'7'!K10)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0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4"/>
        <v>0</v>
      </c>
      <c r="Q506" s="54"/>
      <c r="R506" s="65" cm="1">
        <f t="array" ref="R506">SUMPRODUCT(--($G$4:$G$494=E506),--($F$4:$F$494=""),$R$4:$R$494)</f>
        <v>0</v>
      </c>
    </row>
    <row r="507" spans="5:18">
      <c r="E507" s="54" t="str">
        <f>IF('7'!K11="", "Vrije categorie",'7'!K11)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4"/>
        <v>0</v>
      </c>
      <c r="Q507" s="54"/>
      <c r="R507" s="65" cm="1">
        <f t="array" ref="R507">SUMPRODUCT(--($G$4:$G$494=E507),--($F$4:$F$494=""),$R$4:$R$494)</f>
        <v>0</v>
      </c>
    </row>
    <row r="508" spans="5:18">
      <c r="E508" s="54" t="str">
        <f>IF('7'!K12="", "Vrije categorie",'7'!K12)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4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IF('7'!K13="", "Vrije categorie",'7'!K13)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19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4"/>
        <v>19</v>
      </c>
      <c r="Q509" s="54"/>
      <c r="R509" s="65" cm="1">
        <f t="array" ref="R509">SUMPRODUCT(--($G$4:$G$494=E509),--($F$4:$F$494=""),$R$4:$R$494)</f>
        <v>76</v>
      </c>
    </row>
    <row r="510" spans="5:18">
      <c r="E510" s="54" t="str">
        <f>IF('7'!K14="", "Vrije categorie",'7'!K14)</f>
        <v>Vrije categorie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4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tr">
        <f>IF('7'!K15="", "Vrije categorie",'7'!K15)</f>
        <v>Vrije categorie</v>
      </c>
      <c r="H511" s="65" cm="1">
        <f t="array" ref="H511">SUMPRODUCT(--($G$4:$G$494=E511),--($F$4:$F$494=""),$H$4:$H$494)</f>
        <v>0</v>
      </c>
      <c r="I511" s="65" cm="1">
        <f t="array" ref="I511">SUMPRODUCT(--($G$4:$G$494=E511),--($F$4:$F$494=""),$I$4:$I$494)</f>
        <v>0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0</v>
      </c>
      <c r="O511" s="65" cm="1">
        <f t="array" ref="O511">SUMPRODUCT(--($G$4:$G$494=E511),--($F$4:$F$494=""),$O$4:$O$494)</f>
        <v>0</v>
      </c>
      <c r="P511" s="65">
        <f t="shared" si="4"/>
        <v>0</v>
      </c>
      <c r="Q511" s="54"/>
      <c r="R511" s="65" cm="1">
        <f t="array" ref="R511">SUMPRODUCT(--($G$4:$G$494=E511),--($F$4:$F$494=""),$R$4:$R$494)</f>
        <v>0</v>
      </c>
    </row>
    <row r="512" spans="5:18" ht="15.75" thickBot="1">
      <c r="E512" s="67" t="s">
        <v>128</v>
      </c>
      <c r="F512" s="63"/>
      <c r="G512" s="63"/>
      <c r="H512" s="66">
        <f>SUM(H499:H511)</f>
        <v>0</v>
      </c>
      <c r="I512" s="66">
        <f t="shared" ref="I512:O512" si="5">SUM(I499:I511)</f>
        <v>272</v>
      </c>
      <c r="J512" s="66">
        <f t="shared" si="5"/>
        <v>242</v>
      </c>
      <c r="K512" s="66">
        <f t="shared" si="5"/>
        <v>156.25</v>
      </c>
      <c r="L512" s="66">
        <f t="shared" si="5"/>
        <v>0</v>
      </c>
      <c r="M512" s="66">
        <f t="shared" si="5"/>
        <v>34</v>
      </c>
      <c r="N512" s="66">
        <f t="shared" si="5"/>
        <v>132</v>
      </c>
      <c r="O512" s="66">
        <f t="shared" si="5"/>
        <v>0</v>
      </c>
      <c r="P512" s="66">
        <f t="shared" si="4"/>
        <v>836.25</v>
      </c>
      <c r="Q512" s="66"/>
      <c r="R512" s="66">
        <f>SUM(R499:R511)</f>
        <v>157134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0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0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30" si="6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7">SUM(H519:O519)</f>
        <v>0</v>
      </c>
    </row>
    <row r="520" spans="5:18">
      <c r="E520" s="68" t="str">
        <f t="shared" si="6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7"/>
        <v>0</v>
      </c>
    </row>
    <row r="521" spans="5:18">
      <c r="E521" s="68" t="str">
        <f t="shared" si="6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7"/>
        <v>0</v>
      </c>
    </row>
    <row r="522" spans="5:18">
      <c r="E522" s="68" t="str">
        <f t="shared" si="6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7"/>
        <v>0</v>
      </c>
    </row>
    <row r="523" spans="5:18">
      <c r="E523" s="68" t="str">
        <f t="shared" si="6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7"/>
        <v>0</v>
      </c>
    </row>
    <row r="524" spans="5:18">
      <c r="E524" s="68" t="str">
        <f t="shared" si="6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7"/>
        <v>0</v>
      </c>
    </row>
    <row r="525" spans="5:18">
      <c r="E525" s="68" t="str">
        <f t="shared" si="6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7"/>
        <v>0</v>
      </c>
    </row>
    <row r="526" spans="5:18">
      <c r="E526" s="68" t="str">
        <f t="shared" si="6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7"/>
        <v>0</v>
      </c>
    </row>
    <row r="527" spans="5:18">
      <c r="E527" s="68" t="str">
        <f t="shared" si="6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7"/>
        <v>0</v>
      </c>
    </row>
    <row r="528" spans="5:18">
      <c r="E528" s="68" t="str">
        <f t="shared" si="6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7"/>
        <v>0</v>
      </c>
    </row>
    <row r="529" spans="5:16">
      <c r="E529" s="68" t="str">
        <f t="shared" si="6"/>
        <v>Vrije categorie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7"/>
        <v>0</v>
      </c>
    </row>
    <row r="530" spans="5:16">
      <c r="E530" s="68" t="str">
        <f t="shared" si="6"/>
        <v>Vrije categorie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7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8">SUM(I518:I530)</f>
        <v>0</v>
      </c>
      <c r="J531" s="73">
        <f t="shared" si="8"/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 t="shared" si="8"/>
        <v>0</v>
      </c>
      <c r="P531" s="73">
        <f>SUM(P518:P530)</f>
        <v>0</v>
      </c>
    </row>
    <row r="532" spans="5:16" ht="15.75" thickTop="1"/>
  </sheetData>
  <sheetProtection algorithmName="SHA-512" hashValue="j2so3Vff9sMRvsnVGpPujnr3AvNQwQpzhkb/bGO1K39oO3ixnH06bq4Qt0OsC9J630ZZ3RazPtJpxwHofxISQg==" saltValue="hbLI1TMDtv6cTfxypqMXGQ==" spinCount="100000" sheet="1" objects="1" scenarios="1"/>
  <mergeCells count="4">
    <mergeCell ref="D1:E1"/>
    <mergeCell ref="F1:L1"/>
    <mergeCell ref="D2:E2"/>
    <mergeCell ref="F2:L2"/>
  </mergeCells>
  <phoneticPr fontId="1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24" sqref="L2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8,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'8a'!R499/M3</f>
        <v>#DIV/0!</v>
      </c>
    </row>
    <row r="4" spans="1:14">
      <c r="A4" s="16" t="s">
        <v>72</v>
      </c>
      <c r="B4" s="264" t="str">
        <f>VLOOKUP(H5,'Kosten NEN2075 (her)controles'!A5:E50,3)</f>
        <v xml:space="preserve">Epemaskoalle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'8a'!R500/M4</f>
        <v>#DIV/0!</v>
      </c>
    </row>
    <row r="5" spans="1:14">
      <c r="A5" s="17" t="s">
        <v>73</v>
      </c>
      <c r="B5" s="265" t="str">
        <f>VLOOKUP(H5,'Kosten NEN2075 (her)controles'!A5:E50,4)</f>
        <v>Dominee H.W.C.A. Visserleane 11</v>
      </c>
      <c r="C5" s="265"/>
      <c r="D5" s="265"/>
      <c r="E5" s="265"/>
      <c r="F5" s="279" t="s">
        <v>75</v>
      </c>
      <c r="G5" s="279"/>
      <c r="H5" s="13">
        <f>'Kosten NEN2075 (her)controles'!A12</f>
        <v>8</v>
      </c>
      <c r="K5" s="34" t="s">
        <v>48</v>
      </c>
      <c r="L5" s="46">
        <v>200</v>
      </c>
      <c r="M5" s="213"/>
      <c r="N5" s="86" t="e">
        <f>'8a'!R501/M5</f>
        <v>#DIV/0!</v>
      </c>
    </row>
    <row r="6" spans="1:14">
      <c r="A6" s="18" t="s">
        <v>74</v>
      </c>
      <c r="B6" s="266" t="str">
        <f>VLOOKUP(H5,'Kosten NEN2075 (her)controles'!A5:E50,5)</f>
        <v>Ysbrechtum</v>
      </c>
      <c r="C6" s="266"/>
      <c r="D6" s="266"/>
      <c r="E6" s="266"/>
      <c r="F6" s="280" t="s">
        <v>76</v>
      </c>
      <c r="G6" s="280"/>
      <c r="H6" s="14" t="str">
        <f>CONCATENATE(H5,"a")</f>
        <v>8a</v>
      </c>
      <c r="K6" s="34" t="s">
        <v>49</v>
      </c>
      <c r="L6" s="46">
        <v>200</v>
      </c>
      <c r="M6" s="213"/>
      <c r="N6" s="86" t="e">
        <f>'8a'!R502/M6</f>
        <v>#DIV/0!</v>
      </c>
    </row>
    <row r="7" spans="1:14">
      <c r="K7" s="34" t="s">
        <v>45</v>
      </c>
      <c r="L7" s="46">
        <v>200</v>
      </c>
      <c r="M7" s="213"/>
      <c r="N7" s="86" t="e">
        <f>'8a'!R503/M7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260</v>
      </c>
      <c r="K8" s="34" t="s">
        <v>50</v>
      </c>
      <c r="L8" s="46">
        <v>12</v>
      </c>
      <c r="M8" s="213"/>
      <c r="N8" s="86" t="e">
        <f>'8a'!R504/M8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'8a'!R505/M9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'8a'!R506/M10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'8a'!R507/M11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'8a'!R508/M12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'8a'!P512</f>
        <v>773.15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'8a'!R509/M13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 t="s">
        <v>470</v>
      </c>
      <c r="L14" s="46">
        <v>200</v>
      </c>
      <c r="M14" s="213"/>
      <c r="N14" s="86" t="e">
        <f>'8a'!R510/M14</f>
        <v>#DIV/0!</v>
      </c>
    </row>
    <row r="15" spans="1:14">
      <c r="K15" s="34" t="s">
        <v>716</v>
      </c>
      <c r="L15" s="46">
        <v>260</v>
      </c>
      <c r="M15" s="213"/>
      <c r="N15" s="86" t="e">
        <f>'8a'!R511/M15</f>
        <v>#DIV/0!</v>
      </c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'8a'!R512</f>
        <v>157443</v>
      </c>
      <c r="E17" s="276" t="s">
        <v>119</v>
      </c>
      <c r="F17" s="276"/>
      <c r="G17" s="44">
        <f>D17/E8</f>
        <v>605.54999999999995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'8a'!I512</f>
        <v>716.4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716.4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716.4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716.4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'8a'!H512-E27</f>
        <v>31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'8a'!U495</f>
        <v>277.09999999999997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'8a'!T495</f>
        <v>277.09999999999997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'8a'!V495</f>
        <v>40.799999999999997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'8a'!W495</f>
        <v>6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'8a'!X495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'8a'!Y495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'8a'!P505</f>
        <v>5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SqWys7v2VpGf/vP6P9+z5lDYejJAKPo1O5SoczGOTnN30u95GZYiwFIF8278P5A2UghpWBaB7LJuICXBop+hdw==" saltValue="kJmnMzKfb/LSAFLmVfD5j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pane ySplit="2" topLeftCell="A3" activePane="bottomLeft" state="frozen"/>
      <selection pane="bottomLeft" activeCell="B31" sqref="B31"/>
    </sheetView>
  </sheetViews>
  <sheetFormatPr defaultColWidth="9.140625" defaultRowHeight="15"/>
  <cols>
    <col min="1" max="1" width="57.85546875" style="2" customWidth="1"/>
    <col min="2" max="8" width="9.140625" style="2"/>
    <col min="9" max="9" width="13.7109375" style="2" bestFit="1" customWidth="1"/>
    <col min="10" max="16384" width="9.140625" style="2"/>
  </cols>
  <sheetData>
    <row r="2" spans="1:17" ht="23.25">
      <c r="A2" s="156" t="str">
        <f>basisgegevens!A2</f>
        <v xml:space="preserve">Stichting Samenwerkingsbestuur KyK </v>
      </c>
      <c r="B2" s="157"/>
      <c r="C2" s="157"/>
      <c r="D2" s="157"/>
      <c r="E2" s="157"/>
      <c r="F2" s="157"/>
      <c r="G2" s="158"/>
    </row>
    <row r="4" spans="1:17" ht="45">
      <c r="A4" s="159" t="s">
        <v>189</v>
      </c>
      <c r="B4" s="160"/>
    </row>
    <row r="6" spans="1:17">
      <c r="A6" s="3"/>
      <c r="B6" s="4" t="s">
        <v>28</v>
      </c>
      <c r="C6" s="4"/>
      <c r="D6" s="4" t="s">
        <v>29</v>
      </c>
      <c r="E6" s="4"/>
      <c r="F6" s="4" t="s">
        <v>30</v>
      </c>
      <c r="G6" s="5"/>
      <c r="I6" s="246" t="s">
        <v>31</v>
      </c>
      <c r="J6" s="247"/>
      <c r="K6" s="247"/>
      <c r="L6" s="247"/>
      <c r="M6" s="247"/>
      <c r="N6" s="247"/>
      <c r="O6" s="247"/>
      <c r="P6" s="247"/>
      <c r="Q6" s="248"/>
    </row>
    <row r="7" spans="1:17" ht="15.75" thickBot="1">
      <c r="A7" s="161" t="s">
        <v>19</v>
      </c>
      <c r="B7" s="162"/>
      <c r="C7" s="181"/>
      <c r="D7" s="162"/>
      <c r="E7" s="181"/>
      <c r="F7" s="162"/>
      <c r="G7" s="182"/>
      <c r="I7" s="163"/>
      <c r="J7" s="164" t="s">
        <v>32</v>
      </c>
      <c r="K7" s="164" t="s">
        <v>33</v>
      </c>
      <c r="L7" s="164" t="s">
        <v>34</v>
      </c>
      <c r="M7" s="164" t="s">
        <v>35</v>
      </c>
      <c r="N7" s="164" t="s">
        <v>36</v>
      </c>
      <c r="O7" s="164" t="s">
        <v>37</v>
      </c>
      <c r="P7" s="164" t="s">
        <v>38</v>
      </c>
      <c r="Q7" s="165" t="s">
        <v>39</v>
      </c>
    </row>
    <row r="8" spans="1:17" ht="15.75" thickTop="1">
      <c r="I8" s="246"/>
      <c r="J8" s="247"/>
      <c r="K8" s="247"/>
      <c r="L8" s="247"/>
      <c r="M8" s="247"/>
      <c r="N8" s="247"/>
      <c r="O8" s="247"/>
      <c r="P8" s="247"/>
      <c r="Q8" s="248"/>
    </row>
    <row r="9" spans="1:17">
      <c r="A9" s="166" t="s">
        <v>211</v>
      </c>
      <c r="B9" s="183"/>
      <c r="C9" s="167">
        <f>C7*B9</f>
        <v>0</v>
      </c>
      <c r="D9" s="183"/>
      <c r="E9" s="167">
        <f>E7*D9</f>
        <v>0</v>
      </c>
      <c r="F9" s="183"/>
      <c r="G9" s="168">
        <f>G7*F9</f>
        <v>0</v>
      </c>
      <c r="I9" s="169" t="s">
        <v>40</v>
      </c>
      <c r="J9" s="170">
        <f>SUM($E$7*1.5)+($E$19-$E$7)</f>
        <v>0</v>
      </c>
      <c r="K9" s="170">
        <f>SUM($E$7*1.3)+($E$19-$E$7)</f>
        <v>0</v>
      </c>
      <c r="L9" s="170">
        <f>SUM($E$7*1.3)+($E$19-$E$7)</f>
        <v>0</v>
      </c>
      <c r="M9" s="170">
        <f>SUM($E$7*1.3)+($E$19-$E$7)</f>
        <v>0</v>
      </c>
      <c r="N9" s="170">
        <f>SUM($E$7*1.3)+($E$19-$E$7)</f>
        <v>0</v>
      </c>
      <c r="O9" s="170">
        <f t="shared" ref="O9:P11" si="0">SUM($E$7*1.5)+($E$19-$E$7)</f>
        <v>0</v>
      </c>
      <c r="P9" s="170">
        <f t="shared" si="0"/>
        <v>0</v>
      </c>
      <c r="Q9" s="171">
        <f>SUM($E$7*2.5)+($E$19-$E$7)</f>
        <v>0</v>
      </c>
    </row>
    <row r="10" spans="1:17">
      <c r="A10" s="166" t="s">
        <v>20</v>
      </c>
      <c r="B10" s="183"/>
      <c r="C10" s="167">
        <f>C7*B10</f>
        <v>0</v>
      </c>
      <c r="D10" s="183"/>
      <c r="E10" s="167">
        <f>E7*D10</f>
        <v>0</v>
      </c>
      <c r="F10" s="183"/>
      <c r="G10" s="168">
        <f>G7*F10</f>
        <v>0</v>
      </c>
      <c r="I10" s="169" t="s">
        <v>41</v>
      </c>
      <c r="J10" s="170">
        <f>SUM($E$7*1)+($E$19-$E$7)</f>
        <v>0</v>
      </c>
      <c r="K10" s="170">
        <f>SUM($E$7*1)+($E$19-$E$7)</f>
        <v>0</v>
      </c>
      <c r="L10" s="170">
        <f>SUM($E$7*1)+($E$19-$E$7)</f>
        <v>0</v>
      </c>
      <c r="M10" s="170">
        <f>SUM($E$7*1)+($E$19-$E$7)</f>
        <v>0</v>
      </c>
      <c r="N10" s="170">
        <f>SUM($E$7*1)+($E$19-$E$7)</f>
        <v>0</v>
      </c>
      <c r="O10" s="170">
        <f t="shared" si="0"/>
        <v>0</v>
      </c>
      <c r="P10" s="170">
        <f t="shared" si="0"/>
        <v>0</v>
      </c>
      <c r="Q10" s="171">
        <f>SUM($E$7*2.5)+($E$19-$E$7)</f>
        <v>0</v>
      </c>
    </row>
    <row r="11" spans="1:17">
      <c r="A11" s="166" t="s">
        <v>21</v>
      </c>
      <c r="B11" s="183"/>
      <c r="C11" s="167">
        <f>C7*B11</f>
        <v>0</v>
      </c>
      <c r="D11" s="183"/>
      <c r="E11" s="167">
        <f>E7*D11</f>
        <v>0</v>
      </c>
      <c r="F11" s="183"/>
      <c r="G11" s="168">
        <f>G7*F11</f>
        <v>0</v>
      </c>
      <c r="I11" s="163" t="s">
        <v>42</v>
      </c>
      <c r="J11" s="172">
        <f>SUM($E$7*1.3)+($E$19-$E$7)</f>
        <v>0</v>
      </c>
      <c r="K11" s="172">
        <f>SUM($E$7*1.3)+($E$19-$E$7)</f>
        <v>0</v>
      </c>
      <c r="L11" s="172">
        <f>SUM($E$7*1.3)+($E$19-$E$7)</f>
        <v>0</v>
      </c>
      <c r="M11" s="172">
        <f>SUM($E$7*1.3)+($E$19-$E$7)</f>
        <v>0</v>
      </c>
      <c r="N11" s="172">
        <f>SUM($E$7*1.5)+($E$19-$E$7)</f>
        <v>0</v>
      </c>
      <c r="O11" s="172">
        <f t="shared" si="0"/>
        <v>0</v>
      </c>
      <c r="P11" s="172">
        <f t="shared" si="0"/>
        <v>0</v>
      </c>
      <c r="Q11" s="173">
        <f>SUM($E$7*2.5)+($E$19-$E$7)</f>
        <v>0</v>
      </c>
    </row>
    <row r="12" spans="1:17" ht="15.75" thickBot="1">
      <c r="A12" s="161" t="s">
        <v>22</v>
      </c>
      <c r="B12" s="162"/>
      <c r="C12" s="174">
        <f>SUM(C9:C11)</f>
        <v>0</v>
      </c>
      <c r="D12" s="162"/>
      <c r="E12" s="174">
        <f>SUM(E9:E11)</f>
        <v>0</v>
      </c>
      <c r="F12" s="162"/>
      <c r="G12" s="175">
        <f>SUM(G9:G11)</f>
        <v>0</v>
      </c>
    </row>
    <row r="13" spans="1:17" ht="15.75" thickTop="1"/>
    <row r="14" spans="1:17">
      <c r="A14" s="176" t="s">
        <v>23</v>
      </c>
      <c r="B14" s="184"/>
      <c r="C14" s="167">
        <f>C7*B14</f>
        <v>0</v>
      </c>
      <c r="D14" s="183"/>
      <c r="E14" s="167">
        <f>E7*D14</f>
        <v>0</v>
      </c>
      <c r="F14" s="183"/>
      <c r="G14" s="168">
        <f>G7*F14</f>
        <v>0</v>
      </c>
      <c r="I14" s="246" t="s">
        <v>123</v>
      </c>
      <c r="J14" s="247"/>
      <c r="K14" s="247"/>
      <c r="L14" s="247"/>
      <c r="M14" s="247"/>
      <c r="N14" s="247"/>
      <c r="O14" s="247"/>
      <c r="P14" s="247"/>
      <c r="Q14" s="248"/>
    </row>
    <row r="15" spans="1:17">
      <c r="A15" s="176" t="s">
        <v>24</v>
      </c>
      <c r="B15" s="184"/>
      <c r="C15" s="167">
        <f>C7*B15</f>
        <v>0</v>
      </c>
      <c r="D15" s="183"/>
      <c r="E15" s="167">
        <f>E7*D15</f>
        <v>0</v>
      </c>
      <c r="F15" s="183"/>
      <c r="G15" s="168">
        <f>G7*F15</f>
        <v>0</v>
      </c>
      <c r="I15" s="163"/>
      <c r="J15" s="164" t="s">
        <v>32</v>
      </c>
      <c r="K15" s="164" t="s">
        <v>33</v>
      </c>
      <c r="L15" s="164" t="s">
        <v>34</v>
      </c>
      <c r="M15" s="164" t="s">
        <v>35</v>
      </c>
      <c r="N15" s="164" t="s">
        <v>36</v>
      </c>
      <c r="O15" s="164" t="s">
        <v>37</v>
      </c>
      <c r="P15" s="164" t="s">
        <v>38</v>
      </c>
      <c r="Q15" s="165" t="s">
        <v>39</v>
      </c>
    </row>
    <row r="16" spans="1:17">
      <c r="A16" s="166" t="s">
        <v>25</v>
      </c>
      <c r="B16" s="184"/>
      <c r="C16" s="167">
        <f>C7*B16</f>
        <v>0</v>
      </c>
      <c r="D16" s="183"/>
      <c r="E16" s="167">
        <f>E7*D16</f>
        <v>0</v>
      </c>
      <c r="F16" s="183"/>
      <c r="G16" s="168">
        <f>G7*F16</f>
        <v>0</v>
      </c>
      <c r="I16" s="246"/>
      <c r="J16" s="247"/>
      <c r="K16" s="247"/>
      <c r="L16" s="247"/>
      <c r="M16" s="247"/>
      <c r="N16" s="247"/>
      <c r="O16" s="247"/>
      <c r="P16" s="247"/>
      <c r="Q16" s="248"/>
    </row>
    <row r="17" spans="1:17" ht="15.75" thickBot="1">
      <c r="A17" s="161" t="s">
        <v>26</v>
      </c>
      <c r="B17" s="162"/>
      <c r="C17" s="174">
        <f>SUM(C14:C16)</f>
        <v>0</v>
      </c>
      <c r="D17" s="162"/>
      <c r="E17" s="174">
        <f>SUM(E14:E16)</f>
        <v>0</v>
      </c>
      <c r="F17" s="162"/>
      <c r="G17" s="175">
        <f>SUM(G14:G16)</f>
        <v>0</v>
      </c>
      <c r="I17" s="169" t="s">
        <v>40</v>
      </c>
      <c r="J17" s="170">
        <f>SUM($G$7*1.5)+($G$19-$G$7)</f>
        <v>0</v>
      </c>
      <c r="K17" s="170">
        <f>SUM($G$7*1.3)+($G$19-$G$7)</f>
        <v>0</v>
      </c>
      <c r="L17" s="170">
        <f>SUM($G$7*1.3)+($G$19-$G$7)</f>
        <v>0</v>
      </c>
      <c r="M17" s="170">
        <f>SUM($G$7*1.3)+($G$19-$G$7)</f>
        <v>0</v>
      </c>
      <c r="N17" s="170">
        <f>SUM($G$7*1.3)+($G$19-$G$7)</f>
        <v>0</v>
      </c>
      <c r="O17" s="170">
        <f t="shared" ref="O17:P19" si="1">SUM($G$7*1.5)+($G$19-$G$7)</f>
        <v>0</v>
      </c>
      <c r="P17" s="170">
        <f t="shared" si="1"/>
        <v>0</v>
      </c>
      <c r="Q17" s="171">
        <f>SUM($G$7*2.5)+($G$19-$G$7)</f>
        <v>0</v>
      </c>
    </row>
    <row r="18" spans="1:17" ht="15.75" thickTop="1">
      <c r="I18" s="169" t="s">
        <v>41</v>
      </c>
      <c r="J18" s="170">
        <f>SUM($G$7*1)+($G$19-$G$7)</f>
        <v>0</v>
      </c>
      <c r="K18" s="170">
        <f>SUM($G$7*1)+($G$19-$G$7)</f>
        <v>0</v>
      </c>
      <c r="L18" s="170">
        <f>SUM($G$7*1)+($G$19-$G$7)</f>
        <v>0</v>
      </c>
      <c r="M18" s="170">
        <f>SUM($G$7*1)+($G$19-$G$7)</f>
        <v>0</v>
      </c>
      <c r="N18" s="170">
        <f>SUM($G$7*1)+($G$19-$G$7)</f>
        <v>0</v>
      </c>
      <c r="O18" s="170">
        <f t="shared" si="1"/>
        <v>0</v>
      </c>
      <c r="P18" s="170">
        <f t="shared" si="1"/>
        <v>0</v>
      </c>
      <c r="Q18" s="171">
        <f>SUM($G$7*2.5)+($G$19-$G$7)</f>
        <v>0</v>
      </c>
    </row>
    <row r="19" spans="1:17" ht="15.75" thickBot="1">
      <c r="A19" s="177" t="s">
        <v>27</v>
      </c>
      <c r="B19" s="178"/>
      <c r="C19" s="179">
        <f>SUM(C7,C12,C17)</f>
        <v>0</v>
      </c>
      <c r="D19" s="178"/>
      <c r="E19" s="179">
        <f>SUM(E7,E12,E17)</f>
        <v>0</v>
      </c>
      <c r="F19" s="178"/>
      <c r="G19" s="180">
        <f>SUM(G7,G12,G17)</f>
        <v>0</v>
      </c>
      <c r="I19" s="163" t="s">
        <v>42</v>
      </c>
      <c r="J19" s="172">
        <f>SUM($G$7*1.3)+($G$19-$G$7)</f>
        <v>0</v>
      </c>
      <c r="K19" s="172">
        <f>SUM($G$7*1.3)+($G$19-$G$7)</f>
        <v>0</v>
      </c>
      <c r="L19" s="172">
        <f>SUM($G$7*1.3)+($G$19-$G$7)</f>
        <v>0</v>
      </c>
      <c r="M19" s="172">
        <f>SUM($G$7*1.3)+($G$19-$G$7)</f>
        <v>0</v>
      </c>
      <c r="N19" s="172">
        <f>SUM($G$7*1.5)+($G$19-$G$7)</f>
        <v>0</v>
      </c>
      <c r="O19" s="172">
        <f t="shared" si="1"/>
        <v>0</v>
      </c>
      <c r="P19" s="172">
        <f t="shared" si="1"/>
        <v>0</v>
      </c>
      <c r="Q19" s="173">
        <f>SUM($G$7*2.5)+($G$19-$G$7)</f>
        <v>0</v>
      </c>
    </row>
    <row r="20" spans="1:17" ht="15.75" thickTop="1"/>
  </sheetData>
  <sheetProtection algorithmName="SHA-512" hashValue="MetvrFPXJxRelNtszzfFjnhBvYUf3AXYAoR5+WrLkeT/lQfajWor0HLwRFMCVp+3n7hd9SG4mdJ4wu1FN2sNuA==" saltValue="4VyS85mQZJ/iuWtYMBRAYg==" spinCount="100000" sheet="1" objects="1" scenarios="1"/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7.85546875" bestFit="1" customWidth="1"/>
    <col min="3" max="3" width="5.42578125" customWidth="1"/>
    <col min="4" max="4" width="5.71093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'8'!H5</f>
        <v>8</v>
      </c>
      <c r="D1" s="281" t="s">
        <v>72</v>
      </c>
      <c r="E1" s="282"/>
      <c r="F1" s="283" t="str">
        <f>VLOOKUP(A1,'Kosten NEN2075 (her)controles'!A5:J50,3)</f>
        <v xml:space="preserve">Epemaskoalle 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Dominee H.W.C.A. Visserleane 11 te Ysbrechtum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714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421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214"/>
      <c r="C5" s="214"/>
      <c r="D5" s="79" t="s">
        <v>283</v>
      </c>
      <c r="E5" s="7" t="s">
        <v>284</v>
      </c>
      <c r="F5" s="7"/>
      <c r="G5" s="79" t="s">
        <v>45</v>
      </c>
      <c r="H5" s="81">
        <v>7</v>
      </c>
      <c r="I5" s="81"/>
      <c r="J5" s="81"/>
      <c r="K5" s="81"/>
      <c r="L5" s="81"/>
      <c r="P5" s="81">
        <f t="shared" ref="P5:P34" si="0">SUM(H5:O5)</f>
        <v>7</v>
      </c>
      <c r="Q5" s="81">
        <f>IF(F5="X",0,IF(G5="X",0,VLOOKUP(G5,'8'!$K$3:$L$16,2,FALSE)))</f>
        <v>200</v>
      </c>
      <c r="R5" s="81">
        <f t="shared" ref="R5:R34" si="1">P5*Q5</f>
        <v>1400</v>
      </c>
      <c r="T5" s="81">
        <v>4.3499999999999996</v>
      </c>
      <c r="U5" s="81">
        <v>4.3499999999999996</v>
      </c>
      <c r="V5" s="81">
        <v>2.6</v>
      </c>
      <c r="W5" s="81"/>
    </row>
    <row r="6" spans="1:26">
      <c r="A6" s="6" t="s">
        <v>328</v>
      </c>
      <c r="B6" s="215"/>
      <c r="C6" s="215"/>
      <c r="D6" s="79" t="s">
        <v>290</v>
      </c>
      <c r="E6" s="7" t="s">
        <v>296</v>
      </c>
      <c r="F6" s="7"/>
      <c r="G6" s="79" t="s">
        <v>45</v>
      </c>
      <c r="H6" s="81"/>
      <c r="I6" s="81">
        <v>29</v>
      </c>
      <c r="J6" s="81"/>
      <c r="K6" s="81"/>
      <c r="L6" s="81"/>
      <c r="P6" s="81">
        <f t="shared" si="0"/>
        <v>29</v>
      </c>
      <c r="Q6" s="81">
        <f>IF(F6="X",0,IF(G6="X",0,VLOOKUP(G6,'8'!$K$3:$L$16,2,FALSE)))</f>
        <v>200</v>
      </c>
      <c r="R6" s="81">
        <f t="shared" si="1"/>
        <v>5800</v>
      </c>
      <c r="T6" s="81"/>
      <c r="U6" s="81"/>
      <c r="V6" s="81">
        <v>2.6</v>
      </c>
      <c r="W6" s="81"/>
    </row>
    <row r="7" spans="1:26">
      <c r="A7" s="6" t="s">
        <v>328</v>
      </c>
      <c r="B7" s="215"/>
      <c r="C7" s="215"/>
      <c r="D7" s="79" t="s">
        <v>332</v>
      </c>
      <c r="E7" s="7" t="s">
        <v>548</v>
      </c>
      <c r="F7" s="7"/>
      <c r="G7" s="79" t="s">
        <v>44</v>
      </c>
      <c r="H7" s="81">
        <v>19</v>
      </c>
      <c r="I7" s="81"/>
      <c r="J7" s="81"/>
      <c r="K7" s="81"/>
      <c r="L7" s="81"/>
      <c r="P7" s="81">
        <f t="shared" si="0"/>
        <v>19</v>
      </c>
      <c r="Q7" s="81">
        <f>IF(F7="X",0,IF(G7="X",0,VLOOKUP(G7,'8'!$K$3:$L$16,2,FALSE)))</f>
        <v>200</v>
      </c>
      <c r="R7" s="81">
        <f t="shared" si="1"/>
        <v>3800</v>
      </c>
      <c r="T7" s="81">
        <v>5.5</v>
      </c>
      <c r="U7" s="81">
        <v>5.5</v>
      </c>
      <c r="V7" s="81">
        <v>2.2999999999999998</v>
      </c>
      <c r="W7" s="81"/>
    </row>
    <row r="8" spans="1:26">
      <c r="A8" s="6" t="s">
        <v>328</v>
      </c>
      <c r="B8" s="215"/>
      <c r="C8" s="215"/>
      <c r="D8" s="79" t="s">
        <v>346</v>
      </c>
      <c r="E8" s="7" t="s">
        <v>289</v>
      </c>
      <c r="F8" s="7"/>
      <c r="G8" s="79" t="s">
        <v>137</v>
      </c>
      <c r="H8" s="81"/>
      <c r="I8" s="81"/>
      <c r="J8" s="81"/>
      <c r="K8" s="81"/>
      <c r="L8" s="81"/>
      <c r="N8" s="81">
        <v>5</v>
      </c>
      <c r="P8" s="81">
        <f t="shared" si="0"/>
        <v>5</v>
      </c>
      <c r="Q8" s="81">
        <f>IF(F8="X",0,IF(G8="X",0,VLOOKUP(G8,'8'!$K$3:$L$16,2,FALSE)))</f>
        <v>200</v>
      </c>
      <c r="R8" s="81">
        <f t="shared" si="1"/>
        <v>1000</v>
      </c>
      <c r="T8" s="81"/>
      <c r="U8" s="81"/>
      <c r="V8" s="81"/>
      <c r="W8" s="81"/>
    </row>
    <row r="9" spans="1:26">
      <c r="A9" s="6" t="s">
        <v>328</v>
      </c>
      <c r="B9" s="214"/>
      <c r="C9" s="214"/>
      <c r="D9" s="79" t="s">
        <v>315</v>
      </c>
      <c r="E9" s="7" t="s">
        <v>293</v>
      </c>
      <c r="F9" s="7"/>
      <c r="G9" s="79" t="s">
        <v>44</v>
      </c>
      <c r="H9" s="81"/>
      <c r="I9" s="81">
        <v>71</v>
      </c>
      <c r="J9" s="81"/>
      <c r="K9" s="81"/>
      <c r="L9" s="81"/>
      <c r="P9" s="81">
        <f t="shared" si="0"/>
        <v>71</v>
      </c>
      <c r="Q9" s="81">
        <f>IF(F9="X",0,IF(G9="X",0,VLOOKUP(G9,'8'!$K$3:$L$16,2,FALSE)))</f>
        <v>200</v>
      </c>
      <c r="R9" s="81">
        <f t="shared" si="1"/>
        <v>14200</v>
      </c>
      <c r="T9" s="81">
        <v>24.75</v>
      </c>
      <c r="U9" s="81">
        <v>24.75</v>
      </c>
      <c r="V9" s="81">
        <v>10.7</v>
      </c>
      <c r="W9" s="81"/>
    </row>
    <row r="10" spans="1:26">
      <c r="A10" s="6" t="s">
        <v>328</v>
      </c>
      <c r="B10" s="214"/>
      <c r="C10" s="214"/>
      <c r="D10" s="79" t="s">
        <v>303</v>
      </c>
      <c r="E10" s="7" t="s">
        <v>298</v>
      </c>
      <c r="F10" s="7"/>
      <c r="G10" s="79" t="s">
        <v>50</v>
      </c>
      <c r="H10" s="81"/>
      <c r="I10" s="81">
        <v>6</v>
      </c>
      <c r="J10" s="81"/>
      <c r="K10" s="81"/>
      <c r="L10" s="81"/>
      <c r="P10" s="81">
        <f t="shared" si="0"/>
        <v>6</v>
      </c>
      <c r="Q10" s="81">
        <f>IF(F10="X",0,IF(G10="X",0,VLOOKUP(G10,'8'!$K$3:$L$16,2,FALSE)))</f>
        <v>12</v>
      </c>
      <c r="R10" s="81">
        <f t="shared" si="1"/>
        <v>72</v>
      </c>
      <c r="T10" s="81">
        <v>2.75</v>
      </c>
      <c r="U10" s="81">
        <v>2.75</v>
      </c>
      <c r="V10" s="81"/>
      <c r="W10" s="81"/>
    </row>
    <row r="11" spans="1:26">
      <c r="A11" s="6" t="s">
        <v>328</v>
      </c>
      <c r="B11" s="214"/>
      <c r="C11" s="214"/>
      <c r="D11" s="79" t="s">
        <v>305</v>
      </c>
      <c r="E11" s="7" t="s">
        <v>398</v>
      </c>
      <c r="F11" s="7"/>
      <c r="G11" s="79" t="s">
        <v>50</v>
      </c>
      <c r="H11" s="81"/>
      <c r="I11" s="81">
        <v>12</v>
      </c>
      <c r="J11" s="81"/>
      <c r="K11" s="81"/>
      <c r="L11" s="81"/>
      <c r="P11" s="81">
        <f t="shared" si="0"/>
        <v>12</v>
      </c>
      <c r="Q11" s="81">
        <f>IF(F11="X",0,IF(G11="X",0,VLOOKUP(G11,'8'!$K$3:$L$16,2,FALSE)))</f>
        <v>12</v>
      </c>
      <c r="R11" s="81">
        <f t="shared" si="1"/>
        <v>144</v>
      </c>
      <c r="T11" s="81">
        <v>3.9</v>
      </c>
      <c r="U11" s="81">
        <v>3.9</v>
      </c>
      <c r="V11" s="81"/>
      <c r="W11" s="81"/>
    </row>
    <row r="12" spans="1:26">
      <c r="A12" s="6" t="s">
        <v>328</v>
      </c>
      <c r="B12" s="215"/>
      <c r="C12" s="215"/>
      <c r="D12" s="79" t="s">
        <v>292</v>
      </c>
      <c r="E12" s="7" t="s">
        <v>319</v>
      </c>
      <c r="F12" s="7"/>
      <c r="G12" s="79" t="s">
        <v>329</v>
      </c>
      <c r="H12" s="81"/>
      <c r="I12" s="81">
        <v>6</v>
      </c>
      <c r="J12" s="81"/>
      <c r="K12" s="81"/>
      <c r="L12" s="81"/>
      <c r="P12" s="81">
        <f t="shared" si="0"/>
        <v>6</v>
      </c>
      <c r="Q12" s="81">
        <f>IF(F12="X",0,IF(G12="X",0,VLOOKUP(G12,'8'!$K$3:$L$16,2,FALSE)))</f>
        <v>0</v>
      </c>
      <c r="R12" s="81">
        <f t="shared" si="1"/>
        <v>0</v>
      </c>
      <c r="T12" s="81"/>
      <c r="U12" s="81"/>
      <c r="V12" s="81"/>
      <c r="W12" s="81"/>
    </row>
    <row r="13" spans="1:26">
      <c r="A13" s="6" t="s">
        <v>328</v>
      </c>
      <c r="B13" s="214"/>
      <c r="C13" s="214"/>
      <c r="D13" s="79" t="s">
        <v>295</v>
      </c>
      <c r="E13" s="7" t="s">
        <v>549</v>
      </c>
      <c r="F13" s="7"/>
      <c r="G13" s="79" t="s">
        <v>45</v>
      </c>
      <c r="H13" s="81"/>
      <c r="I13" s="81">
        <v>47</v>
      </c>
      <c r="J13" s="81"/>
      <c r="K13" s="81"/>
      <c r="L13" s="81"/>
      <c r="P13" s="81">
        <f t="shared" si="0"/>
        <v>47</v>
      </c>
      <c r="Q13" s="81">
        <f>IF(F13="X",0,IF(G13="X",0,VLOOKUP(G13,'8'!$K$3:$L$16,2,FALSE)))</f>
        <v>200</v>
      </c>
      <c r="R13" s="81">
        <f t="shared" si="1"/>
        <v>9400</v>
      </c>
      <c r="T13" s="81">
        <v>42.1</v>
      </c>
      <c r="U13" s="81">
        <v>42.1</v>
      </c>
      <c r="V13" s="81">
        <v>4</v>
      </c>
      <c r="W13" s="81"/>
    </row>
    <row r="14" spans="1:26">
      <c r="A14" s="6" t="s">
        <v>328</v>
      </c>
      <c r="B14" s="214"/>
      <c r="C14" s="214"/>
      <c r="D14" s="79" t="s">
        <v>317</v>
      </c>
      <c r="E14" s="7" t="s">
        <v>550</v>
      </c>
      <c r="F14" s="7"/>
      <c r="G14" s="79" t="s">
        <v>44</v>
      </c>
      <c r="H14" s="81"/>
      <c r="I14" s="81">
        <v>28.95</v>
      </c>
      <c r="J14" s="81"/>
      <c r="K14" s="81"/>
      <c r="L14" s="81"/>
      <c r="P14" s="81">
        <f t="shared" si="0"/>
        <v>28.95</v>
      </c>
      <c r="Q14" s="81">
        <f>IF(F14="X",0,IF(G14="X",0,VLOOKUP(G14,'8'!$K$3:$L$16,2,FALSE)))</f>
        <v>200</v>
      </c>
      <c r="R14" s="81">
        <f t="shared" si="1"/>
        <v>5790</v>
      </c>
      <c r="T14" s="81">
        <v>3.5</v>
      </c>
      <c r="U14" s="81">
        <v>3.5</v>
      </c>
      <c r="V14" s="81"/>
      <c r="W14" s="81"/>
    </row>
    <row r="15" spans="1:26">
      <c r="A15" s="6" t="s">
        <v>328</v>
      </c>
      <c r="B15" s="214"/>
      <c r="C15" s="214"/>
      <c r="D15" s="79" t="s">
        <v>324</v>
      </c>
      <c r="E15" s="7" t="s">
        <v>293</v>
      </c>
      <c r="F15" s="7"/>
      <c r="G15" s="79" t="s">
        <v>44</v>
      </c>
      <c r="H15" s="81"/>
      <c r="I15" s="81">
        <v>54</v>
      </c>
      <c r="J15" s="81"/>
      <c r="K15" s="81"/>
      <c r="L15" s="81"/>
      <c r="P15" s="81">
        <f t="shared" si="0"/>
        <v>54</v>
      </c>
      <c r="Q15" s="81">
        <f>IF(F15="X",0,IF(G15="X",0,VLOOKUP(G15,'8'!$K$3:$L$16,2,FALSE)))</f>
        <v>200</v>
      </c>
      <c r="R15" s="81">
        <f t="shared" si="1"/>
        <v>10800</v>
      </c>
      <c r="T15" s="81">
        <v>26.75</v>
      </c>
      <c r="U15" s="81">
        <v>26.75</v>
      </c>
      <c r="V15" s="81">
        <v>3.5</v>
      </c>
      <c r="W15" s="81"/>
    </row>
    <row r="16" spans="1:26">
      <c r="A16" s="6" t="s">
        <v>328</v>
      </c>
      <c r="B16" s="215" t="s">
        <v>713</v>
      </c>
      <c r="C16" s="215"/>
      <c r="D16" s="79" t="s">
        <v>316</v>
      </c>
      <c r="E16" s="7" t="s">
        <v>296</v>
      </c>
      <c r="F16" s="7"/>
      <c r="G16" s="79" t="s">
        <v>716</v>
      </c>
      <c r="H16" s="81"/>
      <c r="I16" s="81">
        <v>60</v>
      </c>
      <c r="J16" s="81"/>
      <c r="K16" s="81"/>
      <c r="L16" s="81"/>
      <c r="P16" s="81">
        <f t="shared" si="0"/>
        <v>60</v>
      </c>
      <c r="Q16" s="81">
        <f>IF(F16="X",0,IF(G16="X",0,VLOOKUP(G16,'8'!$K$3:$L$16,2,FALSE)))</f>
        <v>260</v>
      </c>
      <c r="R16" s="81">
        <f t="shared" si="1"/>
        <v>15600</v>
      </c>
      <c r="T16" s="81">
        <v>2</v>
      </c>
      <c r="U16" s="81">
        <v>2</v>
      </c>
      <c r="V16" s="81"/>
      <c r="W16" s="81">
        <v>3</v>
      </c>
    </row>
    <row r="17" spans="1:23">
      <c r="A17" s="6" t="s">
        <v>328</v>
      </c>
      <c r="B17" s="215"/>
      <c r="C17" s="215"/>
      <c r="D17" s="79" t="s">
        <v>321</v>
      </c>
      <c r="E17" s="7" t="s">
        <v>293</v>
      </c>
      <c r="F17" s="7"/>
      <c r="G17" s="79" t="s">
        <v>44</v>
      </c>
      <c r="H17" s="81"/>
      <c r="I17" s="81">
        <v>54</v>
      </c>
      <c r="J17" s="81"/>
      <c r="K17" s="81"/>
      <c r="L17" s="81"/>
      <c r="P17" s="81">
        <f t="shared" si="0"/>
        <v>54</v>
      </c>
      <c r="Q17" s="81">
        <f>IF(F17="X",0,IF(G17="X",0,VLOOKUP(G17,'8'!$K$3:$L$16,2,FALSE)))</f>
        <v>200</v>
      </c>
      <c r="R17" s="81">
        <f t="shared" si="1"/>
        <v>10800</v>
      </c>
      <c r="T17" s="81">
        <v>26.75</v>
      </c>
      <c r="U17" s="81">
        <v>26.75</v>
      </c>
      <c r="V17" s="81">
        <v>3.5</v>
      </c>
      <c r="W17" s="81"/>
    </row>
    <row r="18" spans="1:23">
      <c r="A18" s="6" t="s">
        <v>328</v>
      </c>
      <c r="B18" s="215"/>
      <c r="C18" s="215"/>
      <c r="D18" s="79" t="s">
        <v>286</v>
      </c>
      <c r="E18" s="7" t="s">
        <v>293</v>
      </c>
      <c r="F18" s="7"/>
      <c r="G18" s="79" t="s">
        <v>44</v>
      </c>
      <c r="H18" s="81"/>
      <c r="I18" s="81">
        <v>54</v>
      </c>
      <c r="J18" s="81"/>
      <c r="K18" s="81"/>
      <c r="L18" s="81"/>
      <c r="P18" s="81">
        <f t="shared" si="0"/>
        <v>54</v>
      </c>
      <c r="Q18" s="81">
        <f>IF(F18="X",0,IF(G18="X",0,VLOOKUP(G18,'8'!$K$3:$L$16,2,FALSE)))</f>
        <v>200</v>
      </c>
      <c r="R18" s="81">
        <f t="shared" si="1"/>
        <v>10800</v>
      </c>
      <c r="T18" s="81">
        <v>26.75</v>
      </c>
      <c r="U18" s="81">
        <v>26.75</v>
      </c>
      <c r="V18" s="81"/>
      <c r="W18" s="81"/>
    </row>
    <row r="19" spans="1:23">
      <c r="A19" s="6" t="s">
        <v>328</v>
      </c>
      <c r="B19" s="215"/>
      <c r="C19" s="215"/>
      <c r="D19" s="79" t="s">
        <v>283</v>
      </c>
      <c r="E19" s="7" t="s">
        <v>284</v>
      </c>
      <c r="F19" s="7"/>
      <c r="G19" s="79" t="s">
        <v>45</v>
      </c>
      <c r="H19" s="81">
        <v>5</v>
      </c>
      <c r="I19" s="81"/>
      <c r="J19" s="81"/>
      <c r="K19" s="81"/>
      <c r="L19" s="81"/>
      <c r="P19" s="81">
        <f t="shared" si="0"/>
        <v>5</v>
      </c>
      <c r="Q19" s="81">
        <f>IF(F19="X",0,IF(G19="X",0,VLOOKUP(G19,'8'!$K$3:$L$16,2,FALSE)))</f>
        <v>200</v>
      </c>
      <c r="R19" s="81">
        <f t="shared" si="1"/>
        <v>1000</v>
      </c>
      <c r="T19" s="81">
        <v>2</v>
      </c>
      <c r="U19" s="81">
        <v>2</v>
      </c>
      <c r="V19" s="81">
        <v>4.4000000000000004</v>
      </c>
      <c r="W19" s="81"/>
    </row>
    <row r="20" spans="1:23">
      <c r="A20" s="6" t="s">
        <v>328</v>
      </c>
      <c r="B20" s="215"/>
      <c r="C20" s="215"/>
      <c r="D20" s="79" t="s">
        <v>306</v>
      </c>
      <c r="E20" s="7" t="s">
        <v>298</v>
      </c>
      <c r="F20" s="7"/>
      <c r="G20" s="79" t="s">
        <v>50</v>
      </c>
      <c r="H20" s="81"/>
      <c r="I20" s="81">
        <v>6</v>
      </c>
      <c r="J20" s="81"/>
      <c r="K20" s="81"/>
      <c r="L20" s="81"/>
      <c r="P20" s="81">
        <f t="shared" si="0"/>
        <v>6</v>
      </c>
      <c r="Q20" s="81">
        <f>IF(F20="X",0,IF(G20="X",0,VLOOKUP(G20,'8'!$K$3:$L$16,2,FALSE)))</f>
        <v>12</v>
      </c>
      <c r="R20" s="81">
        <f t="shared" si="1"/>
        <v>72</v>
      </c>
      <c r="T20" s="81">
        <v>4.8</v>
      </c>
      <c r="U20" s="81">
        <v>4.8</v>
      </c>
      <c r="V20" s="81">
        <v>1</v>
      </c>
      <c r="W20" s="81"/>
    </row>
    <row r="21" spans="1:23">
      <c r="A21" s="6" t="s">
        <v>328</v>
      </c>
      <c r="B21" s="215" t="s">
        <v>713</v>
      </c>
      <c r="C21" s="215"/>
      <c r="D21" s="79"/>
      <c r="E21" s="7" t="s">
        <v>287</v>
      </c>
      <c r="F21" s="7"/>
      <c r="G21" s="79" t="s">
        <v>716</v>
      </c>
      <c r="H21" s="81"/>
      <c r="I21" s="81"/>
      <c r="J21" s="81"/>
      <c r="K21" s="81"/>
      <c r="L21" s="81"/>
      <c r="N21" s="81">
        <v>5</v>
      </c>
      <c r="P21" s="81">
        <f t="shared" si="0"/>
        <v>5</v>
      </c>
      <c r="Q21" s="81">
        <f>IF(F21="X",0,IF(G21="X",0,VLOOKUP(G21,'8'!$K$3:$L$16,2,FALSE)))</f>
        <v>260</v>
      </c>
      <c r="R21" s="81">
        <f t="shared" si="1"/>
        <v>1300</v>
      </c>
      <c r="T21" s="81"/>
      <c r="U21" s="81"/>
      <c r="V21" s="81"/>
      <c r="W21" s="81"/>
    </row>
    <row r="22" spans="1:23">
      <c r="A22" s="6" t="s">
        <v>328</v>
      </c>
      <c r="B22" s="215"/>
      <c r="C22" s="215"/>
      <c r="D22" s="79"/>
      <c r="E22" s="7" t="s">
        <v>349</v>
      </c>
      <c r="F22" s="7"/>
      <c r="G22" s="79" t="s">
        <v>45</v>
      </c>
      <c r="H22" s="81"/>
      <c r="I22" s="81">
        <v>10.45</v>
      </c>
      <c r="J22" s="81"/>
      <c r="K22" s="81"/>
      <c r="L22" s="81"/>
      <c r="P22" s="81">
        <f t="shared" si="0"/>
        <v>10.45</v>
      </c>
      <c r="Q22" s="81">
        <f>IF(F22="X",0,IF(G22="X",0,VLOOKUP(G22,'8'!$K$3:$L$16,2,FALSE)))</f>
        <v>200</v>
      </c>
      <c r="R22" s="81">
        <f t="shared" si="1"/>
        <v>2090</v>
      </c>
      <c r="T22" s="81"/>
      <c r="U22" s="81"/>
      <c r="V22" s="81"/>
      <c r="W22" s="81"/>
    </row>
    <row r="23" spans="1:23">
      <c r="A23" s="6" t="s">
        <v>328</v>
      </c>
      <c r="B23" s="215" t="s">
        <v>713</v>
      </c>
      <c r="C23" s="215"/>
      <c r="D23" s="79" t="s">
        <v>288</v>
      </c>
      <c r="E23" s="7" t="s">
        <v>551</v>
      </c>
      <c r="F23" s="7"/>
      <c r="G23" s="79" t="s">
        <v>716</v>
      </c>
      <c r="H23" s="81"/>
      <c r="I23" s="81">
        <v>19</v>
      </c>
      <c r="J23" s="81"/>
      <c r="K23" s="81"/>
      <c r="L23" s="81"/>
      <c r="P23" s="81">
        <f t="shared" si="0"/>
        <v>19</v>
      </c>
      <c r="Q23" s="81">
        <f>IF(F23="X",0,IF(G23="X",0,VLOOKUP(G23,'8'!$K$3:$L$16,2,FALSE)))</f>
        <v>260</v>
      </c>
      <c r="R23" s="81">
        <f t="shared" si="1"/>
        <v>4940</v>
      </c>
      <c r="T23" s="81">
        <v>5.2</v>
      </c>
      <c r="U23" s="81">
        <v>5.2</v>
      </c>
      <c r="V23" s="81">
        <v>0.8</v>
      </c>
      <c r="W23" s="81"/>
    </row>
    <row r="24" spans="1:23">
      <c r="A24" s="6" t="s">
        <v>328</v>
      </c>
      <c r="B24" s="215" t="s">
        <v>713</v>
      </c>
      <c r="C24" s="215"/>
      <c r="D24" s="79" t="s">
        <v>320</v>
      </c>
      <c r="E24" s="7" t="s">
        <v>552</v>
      </c>
      <c r="F24" s="7"/>
      <c r="G24" s="79" t="s">
        <v>716</v>
      </c>
      <c r="H24" s="81"/>
      <c r="I24" s="81">
        <v>85</v>
      </c>
      <c r="J24" s="81"/>
      <c r="K24" s="81"/>
      <c r="L24" s="81"/>
      <c r="P24" s="81">
        <f t="shared" si="0"/>
        <v>85</v>
      </c>
      <c r="Q24" s="81">
        <f>IF(F24="X",0,IF(G24="X",0,VLOOKUP(G24,'8'!$K$3:$L$16,2,FALSE)))</f>
        <v>260</v>
      </c>
      <c r="R24" s="81">
        <f t="shared" si="1"/>
        <v>22100</v>
      </c>
      <c r="T24" s="81">
        <v>48</v>
      </c>
      <c r="U24" s="81">
        <v>48</v>
      </c>
      <c r="V24" s="81">
        <v>2.2000000000000002</v>
      </c>
      <c r="W24" s="81"/>
    </row>
    <row r="25" spans="1:23">
      <c r="A25" s="6" t="s">
        <v>328</v>
      </c>
      <c r="B25" s="215"/>
      <c r="C25" s="215"/>
      <c r="D25" s="79" t="s">
        <v>318</v>
      </c>
      <c r="E25" s="7" t="s">
        <v>312</v>
      </c>
      <c r="F25" s="7"/>
      <c r="G25" s="79" t="s">
        <v>51</v>
      </c>
      <c r="H25" s="81"/>
      <c r="I25" s="81">
        <v>82</v>
      </c>
      <c r="J25" s="81"/>
      <c r="K25" s="81"/>
      <c r="L25" s="81"/>
      <c r="P25" s="81">
        <f t="shared" si="0"/>
        <v>82</v>
      </c>
      <c r="Q25" s="81">
        <f>IF(F25="X",0,IF(G25="X",0,VLOOKUP(G25,'8'!$K$3:$L$16,2,FALSE)))</f>
        <v>200</v>
      </c>
      <c r="R25" s="81">
        <f t="shared" si="1"/>
        <v>16400</v>
      </c>
      <c r="T25" s="81">
        <v>29.8</v>
      </c>
      <c r="U25" s="81">
        <v>29.8</v>
      </c>
      <c r="V25" s="81"/>
      <c r="W25" s="81"/>
    </row>
    <row r="26" spans="1:23">
      <c r="A26" s="6" t="s">
        <v>328</v>
      </c>
      <c r="B26" s="215"/>
      <c r="C26" s="215"/>
      <c r="D26" s="79" t="s">
        <v>299</v>
      </c>
      <c r="E26" s="7" t="s">
        <v>298</v>
      </c>
      <c r="F26" s="7"/>
      <c r="G26" s="79" t="s">
        <v>50</v>
      </c>
      <c r="H26" s="81"/>
      <c r="I26" s="81">
        <v>6</v>
      </c>
      <c r="J26" s="81"/>
      <c r="K26" s="81"/>
      <c r="L26" s="81"/>
      <c r="P26" s="81">
        <f t="shared" si="0"/>
        <v>6</v>
      </c>
      <c r="Q26" s="81">
        <f>IF(F26="X",0,IF(G26="X",0,VLOOKUP(G26,'8'!$K$3:$L$16,2,FALSE)))</f>
        <v>12</v>
      </c>
      <c r="R26" s="81">
        <f t="shared" si="1"/>
        <v>72</v>
      </c>
      <c r="T26" s="81"/>
      <c r="U26" s="81"/>
      <c r="V26" s="81"/>
      <c r="W26" s="81"/>
    </row>
    <row r="27" spans="1:23">
      <c r="A27" s="6" t="s">
        <v>328</v>
      </c>
      <c r="B27" s="215"/>
      <c r="C27" s="215"/>
      <c r="D27" s="79" t="s">
        <v>322</v>
      </c>
      <c r="E27" s="7" t="s">
        <v>293</v>
      </c>
      <c r="F27" s="7"/>
      <c r="G27" s="79" t="s">
        <v>44</v>
      </c>
      <c r="H27" s="81"/>
      <c r="I27" s="81">
        <v>53</v>
      </c>
      <c r="J27" s="81"/>
      <c r="K27" s="81"/>
      <c r="L27" s="81"/>
      <c r="P27" s="81">
        <f t="shared" si="0"/>
        <v>53</v>
      </c>
      <c r="Q27" s="81">
        <f>IF(F27="X",0,IF(G27="X",0,VLOOKUP(G27,'8'!$K$3:$L$16,2,FALSE)))</f>
        <v>200</v>
      </c>
      <c r="R27" s="81">
        <f t="shared" si="1"/>
        <v>10600</v>
      </c>
      <c r="T27" s="81">
        <v>10.199999999999999</v>
      </c>
      <c r="U27" s="81">
        <v>10.199999999999999</v>
      </c>
      <c r="V27" s="81"/>
      <c r="W27" s="81"/>
    </row>
    <row r="28" spans="1:23">
      <c r="A28" s="6" t="s">
        <v>328</v>
      </c>
      <c r="B28" s="214" t="s">
        <v>713</v>
      </c>
      <c r="C28" s="214"/>
      <c r="D28" s="79" t="s">
        <v>294</v>
      </c>
      <c r="E28" s="7" t="s">
        <v>289</v>
      </c>
      <c r="F28" s="7"/>
      <c r="G28" s="79" t="s">
        <v>716</v>
      </c>
      <c r="H28" s="81"/>
      <c r="I28" s="81"/>
      <c r="J28" s="81"/>
      <c r="K28" s="81"/>
      <c r="L28" s="81"/>
      <c r="N28" s="81">
        <v>4.4000000000000004</v>
      </c>
      <c r="P28" s="81">
        <f t="shared" si="0"/>
        <v>4.4000000000000004</v>
      </c>
      <c r="Q28" s="81">
        <f>IF(F28="X",0,IF(G28="X",0,VLOOKUP(G28,'8'!$K$3:$L$16,2,FALSE)))</f>
        <v>260</v>
      </c>
      <c r="R28" s="81">
        <f t="shared" si="1"/>
        <v>1144</v>
      </c>
      <c r="T28" s="81"/>
      <c r="U28" s="81"/>
      <c r="V28" s="81">
        <v>1.3</v>
      </c>
      <c r="W28" s="81">
        <v>3</v>
      </c>
    </row>
    <row r="29" spans="1:23">
      <c r="A29" s="6" t="s">
        <v>328</v>
      </c>
      <c r="B29" s="214" t="s">
        <v>713</v>
      </c>
      <c r="C29" s="214"/>
      <c r="D29" s="79" t="s">
        <v>553</v>
      </c>
      <c r="E29" s="7" t="s">
        <v>289</v>
      </c>
      <c r="F29" s="7"/>
      <c r="G29" s="79" t="s">
        <v>716</v>
      </c>
      <c r="H29" s="81"/>
      <c r="I29" s="81"/>
      <c r="J29" s="81"/>
      <c r="K29" s="81"/>
      <c r="L29" s="81"/>
      <c r="N29" s="81">
        <v>4.4000000000000004</v>
      </c>
      <c r="P29" s="81">
        <f t="shared" si="0"/>
        <v>4.4000000000000004</v>
      </c>
      <c r="Q29" s="81">
        <f>IF(F29="X",0,IF(G29="X",0,VLOOKUP(G29,'8'!$K$3:$L$16,2,FALSE)))</f>
        <v>260</v>
      </c>
      <c r="R29" s="81">
        <f t="shared" si="1"/>
        <v>1144</v>
      </c>
      <c r="T29" s="81"/>
      <c r="U29" s="81"/>
      <c r="V29" s="81"/>
      <c r="W29" s="81"/>
    </row>
    <row r="30" spans="1:23">
      <c r="A30" s="6" t="s">
        <v>328</v>
      </c>
      <c r="B30" s="214" t="s">
        <v>713</v>
      </c>
      <c r="C30" s="214"/>
      <c r="D30" s="79" t="s">
        <v>309</v>
      </c>
      <c r="E30" s="7" t="s">
        <v>289</v>
      </c>
      <c r="F30" s="7"/>
      <c r="G30" s="79" t="s">
        <v>716</v>
      </c>
      <c r="H30" s="81"/>
      <c r="I30" s="81"/>
      <c r="J30" s="81"/>
      <c r="K30" s="81"/>
      <c r="L30" s="81"/>
      <c r="N30" s="81">
        <v>6.95</v>
      </c>
      <c r="P30" s="81">
        <f t="shared" si="0"/>
        <v>6.95</v>
      </c>
      <c r="Q30" s="81">
        <f>IF(F30="X",0,IF(G30="X",0,VLOOKUP(G30,'8'!$K$3:$L$16,2,FALSE)))</f>
        <v>260</v>
      </c>
      <c r="R30" s="81">
        <f t="shared" si="1"/>
        <v>1807</v>
      </c>
      <c r="T30" s="81">
        <v>3.2</v>
      </c>
      <c r="U30" s="81">
        <v>3.2</v>
      </c>
      <c r="V30" s="81">
        <v>1.3</v>
      </c>
      <c r="W30" s="81"/>
    </row>
    <row r="31" spans="1:23">
      <c r="A31" s="6" t="s">
        <v>328</v>
      </c>
      <c r="B31" s="214"/>
      <c r="C31" s="214"/>
      <c r="D31" s="79" t="s">
        <v>299</v>
      </c>
      <c r="E31" s="7" t="s">
        <v>298</v>
      </c>
      <c r="F31" s="7"/>
      <c r="G31" s="79" t="s">
        <v>50</v>
      </c>
      <c r="H31" s="81"/>
      <c r="I31" s="81">
        <v>7</v>
      </c>
      <c r="J31" s="81"/>
      <c r="K31" s="81"/>
      <c r="L31" s="81"/>
      <c r="P31" s="81">
        <f t="shared" si="0"/>
        <v>7</v>
      </c>
      <c r="Q31" s="81">
        <f>IF(F31="X",0,IF(G31="X",0,VLOOKUP(G31,'8'!$K$3:$L$16,2,FALSE)))</f>
        <v>12</v>
      </c>
      <c r="R31" s="81">
        <f t="shared" si="1"/>
        <v>84</v>
      </c>
      <c r="T31" s="81"/>
      <c r="U31" s="81"/>
      <c r="V31" s="81"/>
      <c r="W31" s="81"/>
    </row>
    <row r="32" spans="1:23">
      <c r="A32" s="6" t="s">
        <v>328</v>
      </c>
      <c r="B32" s="214"/>
      <c r="C32" s="214"/>
      <c r="D32" s="79" t="s">
        <v>317</v>
      </c>
      <c r="E32" s="7" t="s">
        <v>418</v>
      </c>
      <c r="F32" s="7"/>
      <c r="G32" s="79" t="s">
        <v>47</v>
      </c>
      <c r="H32" s="81"/>
      <c r="I32" s="81">
        <v>8</v>
      </c>
      <c r="J32" s="81"/>
      <c r="K32" s="81"/>
      <c r="L32" s="81"/>
      <c r="P32" s="81">
        <f t="shared" si="0"/>
        <v>8</v>
      </c>
      <c r="Q32" s="81">
        <f>IF(F32="X",0,IF(G32="X",0,VLOOKUP(G32,'8'!$K$3:$L$16,2,FALSE)))</f>
        <v>200</v>
      </c>
      <c r="R32" s="81">
        <f t="shared" si="1"/>
        <v>1600</v>
      </c>
      <c r="T32" s="81"/>
      <c r="U32" s="81"/>
      <c r="V32" s="81"/>
      <c r="W32" s="81"/>
    </row>
    <row r="33" spans="1:23">
      <c r="A33" s="6" t="s">
        <v>328</v>
      </c>
      <c r="B33" s="214"/>
      <c r="C33" s="214"/>
      <c r="D33" s="79" t="s">
        <v>301</v>
      </c>
      <c r="E33" s="7" t="s">
        <v>298</v>
      </c>
      <c r="F33" s="7"/>
      <c r="G33" s="79" t="s">
        <v>50</v>
      </c>
      <c r="H33" s="81"/>
      <c r="I33" s="81">
        <v>7</v>
      </c>
      <c r="J33" s="81"/>
      <c r="K33" s="81"/>
      <c r="L33" s="81"/>
      <c r="P33" s="81">
        <f t="shared" si="0"/>
        <v>7</v>
      </c>
      <c r="Q33" s="81">
        <f>IF(F33="X",0,IF(G33="X",0,VLOOKUP(G33,'8'!$K$3:$L$16,2,FALSE)))</f>
        <v>12</v>
      </c>
      <c r="R33" s="81">
        <f t="shared" si="1"/>
        <v>84</v>
      </c>
      <c r="T33" s="81"/>
      <c r="U33" s="81"/>
      <c r="V33" s="81"/>
      <c r="W33" s="81"/>
    </row>
    <row r="34" spans="1:23">
      <c r="A34" s="6" t="s">
        <v>328</v>
      </c>
      <c r="B34" s="6"/>
      <c r="C34" s="6"/>
      <c r="D34" s="79" t="s">
        <v>297</v>
      </c>
      <c r="E34" s="7" t="s">
        <v>302</v>
      </c>
      <c r="F34" s="7"/>
      <c r="G34" s="79" t="s">
        <v>47</v>
      </c>
      <c r="H34" s="81"/>
      <c r="I34" s="81">
        <v>17</v>
      </c>
      <c r="J34" s="81"/>
      <c r="K34" s="81"/>
      <c r="L34" s="81"/>
      <c r="P34" s="81">
        <f t="shared" si="0"/>
        <v>17</v>
      </c>
      <c r="Q34" s="81">
        <f>IF(F34="X",0,IF(G34="X",0,VLOOKUP(G34,'8'!$K$3:$L$16,2,FALSE)))</f>
        <v>200</v>
      </c>
      <c r="R34" s="81">
        <f t="shared" si="1"/>
        <v>3400</v>
      </c>
      <c r="T34" s="81">
        <v>4.8</v>
      </c>
      <c r="U34" s="81">
        <v>4.8</v>
      </c>
      <c r="V34" s="81">
        <v>0.6</v>
      </c>
      <c r="W34" s="81"/>
    </row>
    <row r="35" spans="1:23" hidden="1">
      <c r="A35" s="6"/>
      <c r="B35" s="6"/>
      <c r="C35" s="6"/>
      <c r="D35" s="79"/>
      <c r="E35" s="7"/>
      <c r="F35" s="7"/>
      <c r="G35" s="79"/>
      <c r="H35" s="81"/>
      <c r="I35" s="81"/>
      <c r="J35" s="81"/>
      <c r="K35" s="81"/>
      <c r="L35" s="81"/>
      <c r="P35" s="81"/>
      <c r="Q35" s="81"/>
      <c r="R35" s="81"/>
    </row>
    <row r="36" spans="1:23" hidden="1">
      <c r="A36" s="6"/>
      <c r="B36" s="6"/>
      <c r="C36" s="6"/>
      <c r="D36" s="79"/>
      <c r="E36" s="7"/>
      <c r="F36" s="7"/>
      <c r="G36" s="79"/>
      <c r="H36" s="81"/>
      <c r="I36" s="81"/>
      <c r="J36" s="81"/>
      <c r="K36" s="81"/>
      <c r="L36" s="81"/>
      <c r="P36" s="81"/>
      <c r="Q36" s="81"/>
      <c r="R36" s="81"/>
    </row>
    <row r="37" spans="1:23" hidden="1">
      <c r="A37" s="6"/>
      <c r="B37" s="6"/>
      <c r="C37" s="6"/>
      <c r="D37" s="79"/>
      <c r="E37" s="7"/>
      <c r="F37" s="7"/>
      <c r="G37" s="79"/>
      <c r="H37" s="81"/>
      <c r="I37" s="81"/>
      <c r="J37" s="81"/>
      <c r="K37" s="81"/>
      <c r="L37" s="81"/>
      <c r="P37" s="81"/>
      <c r="Q37" s="81"/>
      <c r="R37" s="81"/>
    </row>
    <row r="38" spans="1:23" hidden="1">
      <c r="A38" s="6"/>
      <c r="B38" s="6"/>
      <c r="C38" s="6"/>
      <c r="D38" s="79"/>
      <c r="E38" s="7"/>
      <c r="F38" s="7"/>
      <c r="G38" s="79"/>
      <c r="H38" s="81"/>
      <c r="I38" s="81"/>
      <c r="J38" s="81"/>
      <c r="K38" s="81"/>
      <c r="L38" s="81"/>
      <c r="P38" s="81"/>
      <c r="Q38" s="81"/>
      <c r="R38" s="81"/>
    </row>
    <row r="39" spans="1:23" hidden="1">
      <c r="A39" s="6"/>
      <c r="B39" s="6"/>
      <c r="C39" s="6"/>
      <c r="D39" s="79"/>
      <c r="E39" s="7"/>
      <c r="F39" s="7"/>
      <c r="G39" s="79"/>
      <c r="H39" s="81"/>
      <c r="I39" s="81"/>
      <c r="J39" s="81"/>
      <c r="K39" s="81"/>
      <c r="L39" s="81"/>
      <c r="P39" s="81"/>
      <c r="Q39" s="81"/>
      <c r="R39" s="81"/>
    </row>
    <row r="40" spans="1:23" hidden="1">
      <c r="A40" s="6"/>
      <c r="B40" s="6"/>
      <c r="C40" s="6"/>
      <c r="D40" s="79"/>
      <c r="E40" s="7"/>
      <c r="F40" s="7"/>
      <c r="G40" s="79"/>
      <c r="H40" s="81"/>
      <c r="I40" s="81"/>
      <c r="J40" s="81"/>
      <c r="K40" s="81"/>
      <c r="L40" s="81"/>
      <c r="P40" s="81"/>
      <c r="Q40" s="81"/>
      <c r="R40" s="81"/>
    </row>
    <row r="41" spans="1:23" hidden="1">
      <c r="A41" s="6"/>
      <c r="B41" s="6"/>
      <c r="C41" s="6"/>
      <c r="D41" s="79"/>
      <c r="E41" s="7"/>
      <c r="F41" s="7"/>
      <c r="G41" s="79"/>
      <c r="H41" s="81"/>
      <c r="I41" s="81"/>
      <c r="J41" s="81"/>
      <c r="K41" s="81"/>
      <c r="L41" s="81"/>
      <c r="P41" s="81"/>
      <c r="Q41" s="81"/>
      <c r="R41" s="81"/>
    </row>
    <row r="42" spans="1:23" hidden="1">
      <c r="A42" s="6"/>
      <c r="B42" s="6"/>
      <c r="C42" s="6"/>
      <c r="D42" s="79"/>
      <c r="E42" s="7"/>
      <c r="F42" s="7"/>
      <c r="G42" s="79"/>
      <c r="H42" s="81"/>
      <c r="I42" s="81"/>
      <c r="J42" s="81"/>
      <c r="K42" s="81"/>
      <c r="L42" s="81"/>
      <c r="P42" s="81"/>
      <c r="Q42" s="81"/>
      <c r="R42" s="81"/>
    </row>
    <row r="43" spans="1:23" hidden="1">
      <c r="A43" s="6"/>
      <c r="B43" s="6"/>
      <c r="C43" s="6"/>
      <c r="D43" s="79"/>
      <c r="E43" s="7"/>
      <c r="F43" s="7"/>
      <c r="G43" s="79"/>
      <c r="H43" s="81"/>
      <c r="I43" s="81"/>
      <c r="J43" s="81"/>
      <c r="K43" s="81"/>
      <c r="L43" s="81"/>
      <c r="P43" s="81"/>
      <c r="Q43" s="81"/>
      <c r="R43" s="81"/>
    </row>
    <row r="44" spans="1:23" hidden="1">
      <c r="A44" s="6"/>
      <c r="B44" s="6"/>
      <c r="C44" s="6"/>
      <c r="D44" s="79"/>
      <c r="E44" s="7"/>
      <c r="F44" s="7"/>
      <c r="G44" s="79"/>
      <c r="H44" s="81"/>
      <c r="I44" s="81"/>
      <c r="J44" s="81"/>
      <c r="K44" s="81"/>
      <c r="L44" s="81"/>
      <c r="P44" s="81"/>
      <c r="Q44" s="81"/>
      <c r="R44" s="81"/>
    </row>
    <row r="45" spans="1:23" hidden="1">
      <c r="A45" s="6"/>
      <c r="B45" s="6"/>
      <c r="C45" s="6"/>
      <c r="D45" s="79"/>
      <c r="E45" s="7"/>
      <c r="F45" s="7"/>
      <c r="G45" s="79"/>
      <c r="H45" s="81"/>
      <c r="I45" s="81"/>
      <c r="J45" s="81"/>
      <c r="K45" s="81"/>
      <c r="L45" s="81"/>
      <c r="P45" s="81"/>
      <c r="Q45" s="81"/>
      <c r="R45" s="81"/>
    </row>
    <row r="46" spans="1:23" hidden="1">
      <c r="A46" s="6"/>
      <c r="B46" s="6"/>
      <c r="C46" s="6"/>
      <c r="D46" s="79"/>
      <c r="E46" s="7"/>
      <c r="F46" s="7"/>
      <c r="G46" s="79"/>
      <c r="H46" s="81"/>
      <c r="I46" s="81"/>
      <c r="J46" s="81"/>
      <c r="K46" s="81"/>
      <c r="L46" s="81"/>
      <c r="P46" s="81"/>
      <c r="Q46" s="81"/>
      <c r="R46" s="81"/>
    </row>
    <row r="47" spans="1:23" hidden="1">
      <c r="A47" s="6"/>
      <c r="B47" s="6"/>
      <c r="C47" s="6"/>
      <c r="D47" s="79"/>
      <c r="E47" s="7"/>
      <c r="F47" s="7"/>
      <c r="G47" s="79"/>
      <c r="H47" s="81"/>
      <c r="I47" s="81"/>
      <c r="J47" s="81"/>
      <c r="K47" s="81"/>
      <c r="L47" s="81"/>
      <c r="P47" s="81"/>
      <c r="Q47" s="81"/>
      <c r="R47" s="81"/>
    </row>
    <row r="48" spans="1:23" hidden="1">
      <c r="A48" s="6"/>
      <c r="B48" s="6"/>
      <c r="C48" s="6"/>
      <c r="D48" s="79"/>
      <c r="E48" s="7"/>
      <c r="F48" s="7"/>
      <c r="G48" s="79"/>
      <c r="H48" s="81"/>
      <c r="I48" s="81"/>
      <c r="J48" s="81"/>
      <c r="K48" s="81"/>
      <c r="L48" s="81"/>
      <c r="P48" s="81"/>
      <c r="Q48" s="81"/>
      <c r="R48" s="81"/>
    </row>
    <row r="49" spans="1:18" hidden="1">
      <c r="A49" s="6"/>
      <c r="B49" s="6"/>
      <c r="C49" s="6"/>
      <c r="D49" s="79"/>
      <c r="E49" s="7"/>
      <c r="F49" s="7"/>
      <c r="G49" s="79"/>
      <c r="H49" s="81"/>
      <c r="I49" s="81"/>
      <c r="J49" s="81"/>
      <c r="K49" s="81"/>
      <c r="L49" s="81"/>
      <c r="P49" s="81"/>
      <c r="Q49" s="81"/>
      <c r="R49" s="81"/>
    </row>
    <row r="50" spans="1:18" hidden="1">
      <c r="A50" s="6"/>
      <c r="B50" s="6"/>
      <c r="C50" s="6"/>
      <c r="D50" s="79"/>
      <c r="E50" s="7"/>
      <c r="F50" s="7"/>
      <c r="G50" s="79"/>
      <c r="H50" s="81"/>
      <c r="I50" s="81"/>
      <c r="J50" s="81"/>
      <c r="K50" s="81"/>
      <c r="L50" s="81"/>
      <c r="P50" s="81"/>
      <c r="Q50" s="81"/>
      <c r="R50" s="81"/>
    </row>
    <row r="51" spans="1:18" hidden="1">
      <c r="A51" s="6"/>
      <c r="B51" s="6"/>
      <c r="C51" s="6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</row>
    <row r="52" spans="1:18" hidden="1">
      <c r="A52" s="6"/>
      <c r="B52" s="6"/>
      <c r="C52" s="6"/>
      <c r="D52" s="79"/>
      <c r="E52" s="7"/>
      <c r="F52" s="7"/>
      <c r="G52" s="79"/>
      <c r="H52" s="81"/>
      <c r="I52" s="81"/>
      <c r="J52" s="81"/>
      <c r="K52" s="81"/>
      <c r="L52" s="81"/>
      <c r="P52" s="81"/>
      <c r="Q52" s="81"/>
      <c r="R52" s="81"/>
    </row>
    <row r="53" spans="1:18" hidden="1">
      <c r="A53" s="6"/>
      <c r="B53" s="6"/>
      <c r="C53" s="6"/>
      <c r="D53" s="79"/>
      <c r="E53" s="7"/>
      <c r="F53" s="7"/>
      <c r="G53" s="79"/>
      <c r="H53" s="81"/>
      <c r="I53" s="81"/>
      <c r="J53" s="81"/>
      <c r="K53" s="81"/>
      <c r="L53" s="81"/>
      <c r="P53" s="81"/>
      <c r="Q53" s="81"/>
      <c r="R53" s="81"/>
    </row>
    <row r="54" spans="1:18" hidden="1">
      <c r="A54" s="6"/>
      <c r="B54" s="6"/>
      <c r="C54" s="6"/>
      <c r="D54" s="79"/>
      <c r="E54" s="7"/>
      <c r="F54" s="7"/>
      <c r="G54" s="79"/>
      <c r="H54" s="81"/>
      <c r="I54" s="81"/>
      <c r="J54" s="81"/>
      <c r="K54" s="81"/>
      <c r="L54" s="81"/>
      <c r="P54" s="81"/>
      <c r="Q54" s="81"/>
      <c r="R54" s="81"/>
    </row>
    <row r="55" spans="1:18" hidden="1">
      <c r="A55" s="6"/>
      <c r="B55" s="6"/>
      <c r="C55" s="6"/>
      <c r="D55" s="79"/>
      <c r="E55" s="7"/>
      <c r="F55" s="7"/>
      <c r="G55" s="79"/>
      <c r="H55" s="81"/>
      <c r="I55" s="81"/>
      <c r="J55" s="81"/>
      <c r="K55" s="81"/>
      <c r="L55" s="81"/>
      <c r="P55" s="81"/>
      <c r="Q55" s="81"/>
      <c r="R55" s="81"/>
    </row>
    <row r="56" spans="1:18" hidden="1">
      <c r="A56" s="6"/>
      <c r="B56" s="6"/>
      <c r="C56" s="6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18" hidden="1">
      <c r="A57" s="6"/>
      <c r="B57" s="6"/>
      <c r="C57" s="6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18" hidden="1">
      <c r="A58" s="6"/>
      <c r="B58" s="6"/>
      <c r="C58" s="6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18" hidden="1">
      <c r="A59" s="6"/>
      <c r="B59" s="6"/>
      <c r="C59" s="6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18" hidden="1">
      <c r="A60" s="6"/>
      <c r="B60" s="6"/>
      <c r="C60" s="6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18" hidden="1">
      <c r="A61" s="6"/>
      <c r="B61" s="6"/>
      <c r="C61" s="6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18" hidden="1">
      <c r="A62" s="6"/>
      <c r="B62" s="6"/>
      <c r="C62" s="6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18" hidden="1">
      <c r="A63" s="6"/>
      <c r="B63" s="6"/>
      <c r="C63" s="6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18" hidden="1">
      <c r="A64" s="6"/>
      <c r="B64" s="6"/>
      <c r="C64" s="6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idden="1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idden="1">
      <c r="A66" s="6"/>
      <c r="B66" s="6"/>
      <c r="C66" s="6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idden="1">
      <c r="A67" s="6"/>
      <c r="B67" s="6"/>
      <c r="C67" s="6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idden="1">
      <c r="A68" s="6"/>
      <c r="B68" s="6"/>
      <c r="C68" s="6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idden="1">
      <c r="A69" s="6"/>
      <c r="B69" s="6"/>
      <c r="C69" s="6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idden="1">
      <c r="A70" s="6"/>
      <c r="B70" s="6"/>
      <c r="C70" s="6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idden="1">
      <c r="A71" s="6"/>
      <c r="B71" s="6"/>
      <c r="C71" s="6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idden="1">
      <c r="A72" s="6"/>
      <c r="B72" s="6"/>
      <c r="C72" s="6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idden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18" hidden="1">
      <c r="A74" s="6"/>
      <c r="B74" s="6"/>
      <c r="C74" s="6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18" hidden="1">
      <c r="A75" s="6"/>
      <c r="B75" s="6"/>
      <c r="C75" s="6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18" hidden="1">
      <c r="A76" s="6"/>
      <c r="B76" s="6"/>
      <c r="C76" s="6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idden="1">
      <c r="A77" s="6"/>
      <c r="B77" s="6"/>
      <c r="C77" s="6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idden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idden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idden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2">SUM(H4:H494)</f>
        <v>31</v>
      </c>
      <c r="I495" s="64">
        <f t="shared" si="2"/>
        <v>722.4</v>
      </c>
      <c r="J495" s="64">
        <f t="shared" si="2"/>
        <v>0</v>
      </c>
      <c r="K495" s="64">
        <f t="shared" si="2"/>
        <v>0</v>
      </c>
      <c r="L495" s="64">
        <f t="shared" si="2"/>
        <v>0</v>
      </c>
      <c r="M495" s="64">
        <f t="shared" si="2"/>
        <v>0</v>
      </c>
      <c r="N495" s="64">
        <f t="shared" si="2"/>
        <v>25.75</v>
      </c>
      <c r="O495" s="64">
        <f t="shared" si="2"/>
        <v>0</v>
      </c>
      <c r="S495" s="52" t="s">
        <v>126</v>
      </c>
      <c r="T495" s="64">
        <f t="shared" ref="T495:Y495" si="3">SUM(T4:T494)</f>
        <v>277.09999999999997</v>
      </c>
      <c r="U495" s="64">
        <f t="shared" si="3"/>
        <v>277.09999999999997</v>
      </c>
      <c r="V495" s="64">
        <f t="shared" si="3"/>
        <v>40.799999999999997</v>
      </c>
      <c r="W495" s="64">
        <f t="shared" si="3"/>
        <v>6</v>
      </c>
      <c r="X495" s="64">
        <f t="shared" si="3"/>
        <v>0</v>
      </c>
      <c r="Y495" s="64">
        <f t="shared" si="3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IF('8'!K3="", "Vrije categorie",'8'!K3)</f>
        <v>A</v>
      </c>
      <c r="H499" s="65" cm="1">
        <f t="array" ref="H499">SUMPRODUCT(--($G$4:$G$494=E499),--($F$4:$F$494=""),$H$4:$H$494)</f>
        <v>19</v>
      </c>
      <c r="I499" s="65" cm="1">
        <f t="array" ref="I499">SUMPRODUCT(--($G$4:$G$494=E499),--($F$4:$F$494=""),$I$4:$I$494)</f>
        <v>314.95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0</v>
      </c>
      <c r="P499" s="65">
        <f>SUM(H499:O499)</f>
        <v>333.95</v>
      </c>
      <c r="Q499" s="54"/>
      <c r="R499" s="65" cm="1">
        <f t="array" ref="R499">SUMPRODUCT(--($G$4:$G$494=E499),--($F$4:$F$494=""),$R$4:$R$494)</f>
        <v>66790</v>
      </c>
    </row>
    <row r="500" spans="5:18">
      <c r="E500" s="54" t="str">
        <f>IF('8'!K4="", "Vrije categorie",'8'!K4)</f>
        <v>B</v>
      </c>
      <c r="H500" s="65" cm="1">
        <f t="array" ref="H500">SUMPRODUCT(--($G$4:$G$494=E500),--($F$4:$F$494=""),$H$4:$H$494)</f>
        <v>0</v>
      </c>
      <c r="I500" s="65" cm="1">
        <f t="array" ref="I500">SUMPRODUCT(--($G$4:$G$494=E500),--($F$4:$F$494=""),$I$4:$I$494)</f>
        <v>25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4">SUM(H500:O500)</f>
        <v>25</v>
      </c>
      <c r="Q500" s="54"/>
      <c r="R500" s="65" cm="1">
        <f t="array" ref="R500">SUMPRODUCT(--($G$4:$G$494=E500),--($F$4:$F$494=""),$R$4:$R$494)</f>
        <v>5000</v>
      </c>
    </row>
    <row r="501" spans="5:18">
      <c r="E501" s="54" t="str">
        <f>IF('8'!K5="", "Vrije categorie",'8'!K5)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0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4"/>
        <v>0</v>
      </c>
      <c r="Q501" s="54"/>
      <c r="R501" s="65" cm="1">
        <f t="array" ref="R501">SUMPRODUCT(--($G$4:$G$494=E501),--($F$4:$F$494=""),$R$4:$R$494)</f>
        <v>0</v>
      </c>
    </row>
    <row r="502" spans="5:18">
      <c r="E502" s="54" t="str">
        <f>IF('8'!K6="", "Vrije categorie",'8'!K6)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0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4"/>
        <v>0</v>
      </c>
      <c r="Q502" s="54"/>
      <c r="R502" s="65" cm="1">
        <f t="array" ref="R502">SUMPRODUCT(--($G$4:$G$494=E502),--($F$4:$F$494=""),$R$4:$R$494)</f>
        <v>0</v>
      </c>
    </row>
    <row r="503" spans="5:18">
      <c r="E503" s="54" t="str">
        <f>IF('8'!K7="", "Vrije categorie",'8'!K7)</f>
        <v>E</v>
      </c>
      <c r="H503" s="65" cm="1">
        <f t="array" ref="H503">SUMPRODUCT(--($G$4:$G$494=E503),--($F$4:$F$494=""),$H$4:$H$494)</f>
        <v>12</v>
      </c>
      <c r="I503" s="65" cm="1">
        <f t="array" ref="I503">SUMPRODUCT(--($G$4:$G$494=E503),--($F$4:$F$494=""),$I$4:$I$494)</f>
        <v>86.45</v>
      </c>
      <c r="J503" s="65" cm="1">
        <f t="array" ref="J503">SUMPRODUCT(--($G$4:$G$494=E503),--($F$4:$F$494=""),$J$4:$J$494)</f>
        <v>0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0</v>
      </c>
      <c r="O503" s="65" cm="1">
        <f t="array" ref="O503">SUMPRODUCT(--($G$4:$G$494=E503),--($F$4:$F$494=""),$O$4:$O$494)</f>
        <v>0</v>
      </c>
      <c r="P503" s="65">
        <f t="shared" si="4"/>
        <v>98.45</v>
      </c>
      <c r="Q503" s="54"/>
      <c r="R503" s="65" cm="1">
        <f t="array" ref="R503">SUMPRODUCT(--($G$4:$G$494=E503),--($F$4:$F$494=""),$R$4:$R$494)</f>
        <v>19690</v>
      </c>
    </row>
    <row r="504" spans="5:18">
      <c r="E504" s="54" t="str">
        <f>IF('8'!K8="", "Vrije categorie",'8'!K8)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44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4"/>
        <v>44</v>
      </c>
      <c r="Q504" s="54"/>
      <c r="R504" s="65" cm="1">
        <f t="array" ref="R504">SUMPRODUCT(--($G$4:$G$494=E504),--($F$4:$F$494=""),$R$4:$R$494)</f>
        <v>528</v>
      </c>
    </row>
    <row r="505" spans="5:18">
      <c r="E505" s="54" t="str">
        <f>IF('8'!K9="", "Vrije categorie",'8'!K9)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0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5</v>
      </c>
      <c r="O505" s="65" cm="1">
        <f t="array" ref="O505">SUMPRODUCT(--($G$4:$G$494=E505),--($F$4:$F$494=""),$O$4:$O$494)</f>
        <v>0</v>
      </c>
      <c r="P505" s="65">
        <f t="shared" si="4"/>
        <v>5</v>
      </c>
      <c r="Q505" s="54"/>
      <c r="R505" s="65" cm="1">
        <f t="array" ref="R505">SUMPRODUCT(--($G$4:$G$494=E505),--($F$4:$F$494=""),$R$4:$R$494)</f>
        <v>1000</v>
      </c>
    </row>
    <row r="506" spans="5:18">
      <c r="E506" s="54" t="str">
        <f>IF('8'!K10="", "Vrije categorie",'8'!K10)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82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4"/>
        <v>82</v>
      </c>
      <c r="Q506" s="54"/>
      <c r="R506" s="65" cm="1">
        <f t="array" ref="R506">SUMPRODUCT(--($G$4:$G$494=E506),--($F$4:$F$494=""),$R$4:$R$494)</f>
        <v>16400</v>
      </c>
    </row>
    <row r="507" spans="5:18">
      <c r="E507" s="54" t="str">
        <f>IF('8'!K11="", "Vrije categorie",'8'!K11)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4"/>
        <v>0</v>
      </c>
      <c r="Q507" s="54"/>
      <c r="R507" s="65" cm="1">
        <f t="array" ref="R507">SUMPRODUCT(--($G$4:$G$494=E507),--($F$4:$F$494=""),$R$4:$R$494)</f>
        <v>0</v>
      </c>
    </row>
    <row r="508" spans="5:18">
      <c r="E508" s="54" t="str">
        <f>IF('8'!K12="", "Vrije categorie",'8'!K12)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4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IF('8'!K13="", "Vrije categorie",'8'!K13)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4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">
        <v>470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4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">
        <v>716</v>
      </c>
      <c r="H511" s="65" cm="1">
        <f t="array" ref="H511">SUMPRODUCT(--($G$4:$G$494=E511),--($F$4:$F$494=""),$H$4:$H$494)</f>
        <v>0</v>
      </c>
      <c r="I511" s="65" cm="1">
        <f t="array" ref="I511">SUMPRODUCT(--($G$4:$G$494=E511),--($F$4:$F$494=""),$I$4:$I$494)</f>
        <v>164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20.75</v>
      </c>
      <c r="O511" s="65" cm="1">
        <f t="array" ref="O511">SUMPRODUCT(--($G$4:$G$494=E511),--($F$4:$F$494=""),$O$4:$O$494)</f>
        <v>0</v>
      </c>
      <c r="P511" s="65">
        <f t="shared" si="4"/>
        <v>184.75</v>
      </c>
      <c r="Q511" s="54"/>
      <c r="R511" s="65" cm="1">
        <f t="array" ref="R511">SUMPRODUCT(--($G$4:$G$494=E511),--($F$4:$F$494=""),$R$4:$R$494)</f>
        <v>48035</v>
      </c>
    </row>
    <row r="512" spans="5:18" ht="15.75" thickBot="1">
      <c r="E512" s="67" t="s">
        <v>128</v>
      </c>
      <c r="F512" s="63"/>
      <c r="G512" s="63"/>
      <c r="H512" s="66">
        <f>SUM(H499:H511)</f>
        <v>31</v>
      </c>
      <c r="I512" s="66">
        <f t="shared" ref="I512:O512" si="5">SUM(I499:I511)</f>
        <v>716.4</v>
      </c>
      <c r="J512" s="66">
        <f t="shared" si="5"/>
        <v>0</v>
      </c>
      <c r="K512" s="66">
        <f t="shared" si="5"/>
        <v>0</v>
      </c>
      <c r="L512" s="66">
        <f t="shared" si="5"/>
        <v>0</v>
      </c>
      <c r="M512" s="66">
        <f t="shared" si="5"/>
        <v>0</v>
      </c>
      <c r="N512" s="66">
        <f t="shared" si="5"/>
        <v>25.75</v>
      </c>
      <c r="O512" s="66">
        <f t="shared" si="5"/>
        <v>0</v>
      </c>
      <c r="P512" s="66">
        <f t="shared" si="4"/>
        <v>773.15</v>
      </c>
      <c r="Q512" s="66"/>
      <c r="R512" s="66">
        <f>SUM(R499:R511)</f>
        <v>157443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6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0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30" si="6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7">SUM(H519:O519)</f>
        <v>0</v>
      </c>
    </row>
    <row r="520" spans="5:18">
      <c r="E520" s="68" t="str">
        <f t="shared" si="6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7"/>
        <v>0</v>
      </c>
    </row>
    <row r="521" spans="5:18">
      <c r="E521" s="68" t="str">
        <f t="shared" si="6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7"/>
        <v>0</v>
      </c>
    </row>
    <row r="522" spans="5:18">
      <c r="E522" s="68" t="str">
        <f t="shared" si="6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7"/>
        <v>0</v>
      </c>
    </row>
    <row r="523" spans="5:18">
      <c r="E523" s="68" t="str">
        <f t="shared" si="6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7"/>
        <v>0</v>
      </c>
    </row>
    <row r="524" spans="5:18">
      <c r="E524" s="68" t="str">
        <f t="shared" si="6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7"/>
        <v>0</v>
      </c>
    </row>
    <row r="525" spans="5:18">
      <c r="E525" s="68" t="str">
        <f t="shared" si="6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7"/>
        <v>0</v>
      </c>
    </row>
    <row r="526" spans="5:18">
      <c r="E526" s="68" t="str">
        <f t="shared" si="6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7"/>
        <v>0</v>
      </c>
    </row>
    <row r="527" spans="5:18">
      <c r="E527" s="68" t="str">
        <f t="shared" si="6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7"/>
        <v>0</v>
      </c>
    </row>
    <row r="528" spans="5:18">
      <c r="E528" s="68" t="str">
        <f t="shared" si="6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7"/>
        <v>0</v>
      </c>
    </row>
    <row r="529" spans="5:16">
      <c r="E529" s="68" t="str">
        <f t="shared" si="6"/>
        <v>L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7"/>
        <v>0</v>
      </c>
    </row>
    <row r="530" spans="5:16">
      <c r="E530" s="68" t="str">
        <f t="shared" si="6"/>
        <v>M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7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8">SUM(I518:I530)</f>
        <v>0</v>
      </c>
      <c r="J531" s="73">
        <f t="shared" si="8"/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 t="shared" si="8"/>
        <v>0</v>
      </c>
      <c r="P531" s="73">
        <f>SUM(P518:P530)</f>
        <v>0</v>
      </c>
    </row>
    <row r="532" spans="5:16" ht="15.75" thickTop="1"/>
  </sheetData>
  <sheetProtection algorithmName="SHA-512" hashValue="eQu9oE+k8hyHTP3spCV4UokGH0K9+j6FSvtj30eFqwfZfiwq5tEEd4Jg8ePdzZNS6/65nUVKX69AI3+sWe/jIg==" saltValue="Hl8hgw4DFct/2/nFzI3I3w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18" sqref="L18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9,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'9a'!R499/M3</f>
        <v>#DIV/0!</v>
      </c>
    </row>
    <row r="4" spans="1:14">
      <c r="A4" s="16" t="s">
        <v>72</v>
      </c>
      <c r="B4" s="264" t="str">
        <f>VLOOKUP(H5,'Kosten NEN2075 (her)controles'!A5:E50,3)</f>
        <v xml:space="preserve">OBS 't Raerderhiem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'9a'!R500/M4</f>
        <v>#DIV/0!</v>
      </c>
    </row>
    <row r="5" spans="1:14">
      <c r="A5" s="17" t="s">
        <v>73</v>
      </c>
      <c r="B5" s="265" t="str">
        <f>VLOOKUP(H5,'Kosten NEN2075 (her)controles'!A5:E50,4)</f>
        <v>Sélânswei 2</v>
      </c>
      <c r="C5" s="265"/>
      <c r="D5" s="265"/>
      <c r="E5" s="265"/>
      <c r="F5" s="279" t="s">
        <v>75</v>
      </c>
      <c r="G5" s="279"/>
      <c r="H5" s="13">
        <f>'Kosten NEN2075 (her)controles'!A13</f>
        <v>9</v>
      </c>
      <c r="K5" s="34" t="s">
        <v>48</v>
      </c>
      <c r="L5" s="46">
        <v>200</v>
      </c>
      <c r="M5" s="213"/>
      <c r="N5" s="86" t="e">
        <f>'9a'!R501/M5</f>
        <v>#DIV/0!</v>
      </c>
    </row>
    <row r="6" spans="1:14">
      <c r="A6" s="18" t="s">
        <v>74</v>
      </c>
      <c r="B6" s="266" t="str">
        <f>VLOOKUP(H5,'Kosten NEN2075 (her)controles'!A5:E50,5)</f>
        <v>Raerd</v>
      </c>
      <c r="C6" s="266"/>
      <c r="D6" s="266"/>
      <c r="E6" s="266"/>
      <c r="F6" s="280" t="s">
        <v>76</v>
      </c>
      <c r="G6" s="280"/>
      <c r="H6" s="14" t="str">
        <f>CONCATENATE(H5,"a")</f>
        <v>9a</v>
      </c>
      <c r="K6" s="34" t="s">
        <v>49</v>
      </c>
      <c r="L6" s="46">
        <v>200</v>
      </c>
      <c r="M6" s="213"/>
      <c r="N6" s="86" t="e">
        <f>'9a'!R502/M6</f>
        <v>#DIV/0!</v>
      </c>
    </row>
    <row r="7" spans="1:14">
      <c r="K7" s="34" t="s">
        <v>45</v>
      </c>
      <c r="L7" s="46">
        <v>200</v>
      </c>
      <c r="M7" s="213"/>
      <c r="N7" s="86" t="e">
        <f>'9a'!R503/M7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260</v>
      </c>
      <c r="K8" s="34" t="s">
        <v>50</v>
      </c>
      <c r="L8" s="46">
        <v>12</v>
      </c>
      <c r="M8" s="213"/>
      <c r="N8" s="86" t="e">
        <f>'9a'!R504/M8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'9a'!R505/M9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'9a'!R506/M10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'9a'!R507/M11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'9a'!R508/M12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'9a'!P512</f>
        <v>560.69999999999993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'9a'!R509/M13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 t="s">
        <v>470</v>
      </c>
      <c r="L14" s="46">
        <v>200</v>
      </c>
      <c r="M14" s="213"/>
      <c r="N14" s="86" t="e">
        <f>'9a'!R510/M14</f>
        <v>#DIV/0!</v>
      </c>
    </row>
    <row r="15" spans="1:14">
      <c r="K15" s="34" t="s">
        <v>716</v>
      </c>
      <c r="L15" s="46">
        <v>260</v>
      </c>
      <c r="M15" s="213"/>
      <c r="N15" s="86" t="e">
        <f>'9a'!R511/M15</f>
        <v>#DIV/0!</v>
      </c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'9a'!R512</f>
        <v>115235.4</v>
      </c>
      <c r="E17" s="276" t="s">
        <v>119</v>
      </c>
      <c r="F17" s="276"/>
      <c r="G17" s="44">
        <f>D17/E8</f>
        <v>443.21307692307693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'9a'!I512</f>
        <v>501.19999999999993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501.19999999999993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501.19999999999993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501.19999999999993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'9a'!H512-E27</f>
        <v>31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'9a'!U495</f>
        <v>143.9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'9a'!T495</f>
        <v>143.9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'9a'!V495</f>
        <v>48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'9a'!W495</f>
        <v>11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'9a'!X495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'9a'!Y495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'9a'!P505</f>
        <v>30.5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Cgsyu5idCKHd6O2HzL+v+yg4mjmsQBDOyms8QamS7LDYyVJ9O6IVjunBFrBA7gB3G4fIX7xFfC7RZmBhWSOv/Q==" saltValue="8enMNQb3zkeumbIEitmhR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4.1" customHeight="1"/>
  <cols>
    <col min="1" max="1" width="5.42578125" bestFit="1" customWidth="1"/>
    <col min="2" max="3" width="5.42578125" customWidth="1"/>
    <col min="4" max="4" width="6.5703125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 ht="15" customHeight="1">
      <c r="A1">
        <f>'9'!H5</f>
        <v>9</v>
      </c>
      <c r="D1" s="281" t="s">
        <v>72</v>
      </c>
      <c r="E1" s="282"/>
      <c r="F1" s="283" t="str">
        <f>VLOOKUP(A1,'Kosten NEN2075 (her)controles'!A5:J50,3)</f>
        <v xml:space="preserve">OBS 't Raerderhiem 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 ht="15" customHeight="1">
      <c r="D2" s="281" t="s">
        <v>88</v>
      </c>
      <c r="E2" s="282"/>
      <c r="F2" s="283" t="str">
        <f>CONCATENATE(VLOOKUP(A1,'Kosten NEN2075 (her)controles'!A5:K50,4)," te ",VLOOKUP(A1,'Kosten NEN2075 (her)controles'!A5:K50,5))</f>
        <v>Sélânswei 2 te Raerd</v>
      </c>
      <c r="G2" s="284"/>
      <c r="H2" s="284"/>
      <c r="I2" s="284"/>
      <c r="J2" s="284"/>
      <c r="K2" s="284"/>
      <c r="L2" s="285"/>
      <c r="M2" s="42"/>
    </row>
    <row r="3" spans="1:26" ht="30" customHeight="1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421</v>
      </c>
      <c r="M3" s="7" t="s">
        <v>141</v>
      </c>
      <c r="N3" s="7" t="s">
        <v>101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 ht="15" customHeight="1">
      <c r="A4" s="6"/>
      <c r="B4" s="6"/>
      <c r="C4" s="6"/>
      <c r="D4" s="79"/>
      <c r="E4" s="7"/>
      <c r="F4" s="7"/>
      <c r="G4" s="79"/>
      <c r="I4" s="81"/>
      <c r="J4" s="81"/>
      <c r="K4" s="81"/>
      <c r="L4" s="81"/>
      <c r="P4" s="81"/>
      <c r="Q4" s="81"/>
      <c r="R4" s="81"/>
    </row>
    <row r="5" spans="1:26" ht="15" customHeight="1">
      <c r="A5" s="6" t="s">
        <v>328</v>
      </c>
      <c r="B5" s="6" t="s">
        <v>713</v>
      </c>
      <c r="C5" s="214"/>
      <c r="D5" s="218" t="s">
        <v>283</v>
      </c>
      <c r="E5" s="215" t="s">
        <v>284</v>
      </c>
      <c r="F5" s="7"/>
      <c r="G5" s="79" t="s">
        <v>716</v>
      </c>
      <c r="H5" s="219">
        <v>27.75</v>
      </c>
      <c r="I5" s="219"/>
      <c r="J5" s="219"/>
      <c r="K5" s="219"/>
      <c r="L5" s="219"/>
      <c r="M5" s="219"/>
      <c r="P5" s="81">
        <f>SUM(H5:O5)</f>
        <v>27.75</v>
      </c>
      <c r="Q5" s="81">
        <f>IF(F5="X",0,IF(G5="X",0,VLOOKUP(G5,'9'!$K$3:$L$16,2,FALSE)))</f>
        <v>260</v>
      </c>
      <c r="R5" s="81">
        <f t="shared" ref="R5:R25" si="0">P5*Q5</f>
        <v>7215</v>
      </c>
      <c r="T5">
        <v>6.5</v>
      </c>
      <c r="U5">
        <v>6.5</v>
      </c>
      <c r="V5">
        <v>7</v>
      </c>
    </row>
    <row r="6" spans="1:26" ht="15" customHeight="1">
      <c r="A6" s="6" t="s">
        <v>328</v>
      </c>
      <c r="B6" s="6"/>
      <c r="C6" s="215"/>
      <c r="D6" s="218" t="s">
        <v>295</v>
      </c>
      <c r="E6" s="215" t="s">
        <v>289</v>
      </c>
      <c r="F6" s="7"/>
      <c r="G6" s="79" t="s">
        <v>137</v>
      </c>
      <c r="H6" s="220"/>
      <c r="I6" s="220"/>
      <c r="J6" s="220"/>
      <c r="K6" s="220"/>
      <c r="L6" s="220">
        <v>5</v>
      </c>
      <c r="M6" s="220"/>
      <c r="P6" s="81">
        <f t="shared" ref="P6:P25" si="1">SUM(H6:O6)</f>
        <v>5</v>
      </c>
      <c r="Q6" s="81">
        <f>IF(F6="X",0,IF(G6="X",0,VLOOKUP(G6,'9'!$K$3:$L$16,2,FALSE)))</f>
        <v>200</v>
      </c>
      <c r="R6" s="81">
        <f t="shared" si="0"/>
        <v>1000</v>
      </c>
      <c r="T6">
        <v>0</v>
      </c>
      <c r="U6">
        <v>0</v>
      </c>
      <c r="V6">
        <v>3</v>
      </c>
      <c r="W6">
        <v>0.5</v>
      </c>
    </row>
    <row r="7" spans="1:26" ht="15" customHeight="1">
      <c r="A7" s="6" t="s">
        <v>328</v>
      </c>
      <c r="B7" s="6"/>
      <c r="C7" s="215"/>
      <c r="D7" s="218" t="s">
        <v>290</v>
      </c>
      <c r="E7" s="215" t="s">
        <v>289</v>
      </c>
      <c r="F7" s="7"/>
      <c r="G7" s="79" t="s">
        <v>137</v>
      </c>
      <c r="H7" s="220"/>
      <c r="I7" s="220"/>
      <c r="J7" s="220"/>
      <c r="K7" s="220"/>
      <c r="L7" s="220">
        <v>5</v>
      </c>
      <c r="M7" s="220"/>
      <c r="P7" s="81">
        <f t="shared" si="1"/>
        <v>5</v>
      </c>
      <c r="Q7" s="81">
        <f>IF(F7="X",0,IF(G7="X",0,VLOOKUP(G7,'9'!$K$3:$L$16,2,FALSE)))</f>
        <v>200</v>
      </c>
      <c r="R7" s="81">
        <f t="shared" si="0"/>
        <v>1000</v>
      </c>
      <c r="T7">
        <v>0</v>
      </c>
      <c r="U7">
        <v>0</v>
      </c>
      <c r="V7">
        <v>3</v>
      </c>
      <c r="W7">
        <v>0.5</v>
      </c>
    </row>
    <row r="8" spans="1:26" ht="15" customHeight="1">
      <c r="A8" s="6" t="s">
        <v>328</v>
      </c>
      <c r="B8" s="6" t="s">
        <v>713</v>
      </c>
      <c r="C8" s="214"/>
      <c r="D8" s="218" t="s">
        <v>326</v>
      </c>
      <c r="E8" s="215" t="s">
        <v>291</v>
      </c>
      <c r="F8" s="7"/>
      <c r="G8" s="79" t="s">
        <v>716</v>
      </c>
      <c r="H8" s="219"/>
      <c r="I8" s="219">
        <v>65.5</v>
      </c>
      <c r="J8" s="219"/>
      <c r="K8" s="219"/>
      <c r="L8" s="219"/>
      <c r="M8" s="219"/>
      <c r="P8" s="81">
        <f t="shared" si="1"/>
        <v>65.5</v>
      </c>
      <c r="Q8" s="81">
        <f>IF(F8="X",0,IF(G8="X",0,VLOOKUP(G8,'9'!$K$3:$L$16,2,FALSE)))</f>
        <v>260</v>
      </c>
      <c r="R8" s="81">
        <f t="shared" si="0"/>
        <v>17030</v>
      </c>
      <c r="T8">
        <v>22</v>
      </c>
      <c r="U8">
        <v>22</v>
      </c>
      <c r="W8">
        <v>9</v>
      </c>
    </row>
    <row r="9" spans="1:26" ht="15" customHeight="1">
      <c r="A9" s="6" t="s">
        <v>328</v>
      </c>
      <c r="B9" s="6"/>
      <c r="C9" s="214"/>
      <c r="D9" s="218" t="s">
        <v>677</v>
      </c>
      <c r="E9" s="215" t="s">
        <v>325</v>
      </c>
      <c r="F9" s="7"/>
      <c r="G9" s="79" t="s">
        <v>49</v>
      </c>
      <c r="H9" s="219"/>
      <c r="I9" s="219">
        <v>4.75</v>
      </c>
      <c r="J9" s="219"/>
      <c r="K9" s="219"/>
      <c r="L9" s="219"/>
      <c r="M9" s="219"/>
      <c r="P9" s="81">
        <f t="shared" si="1"/>
        <v>4.75</v>
      </c>
      <c r="Q9" s="81">
        <f>IF(F9="X",0,IF(G9="X",0,VLOOKUP(G9,'9'!$K$3:$L$16,2,FALSE)))</f>
        <v>200</v>
      </c>
      <c r="R9" s="81">
        <f t="shared" si="0"/>
        <v>950</v>
      </c>
      <c r="T9">
        <v>0</v>
      </c>
      <c r="U9">
        <v>0</v>
      </c>
    </row>
    <row r="10" spans="1:26" ht="15" customHeight="1">
      <c r="A10" s="6" t="s">
        <v>328</v>
      </c>
      <c r="B10" s="6"/>
      <c r="C10" s="214"/>
      <c r="D10" s="218" t="s">
        <v>286</v>
      </c>
      <c r="E10" s="215" t="s">
        <v>613</v>
      </c>
      <c r="F10" s="7"/>
      <c r="G10" s="79" t="s">
        <v>50</v>
      </c>
      <c r="H10" s="219"/>
      <c r="I10" s="219">
        <v>10.85</v>
      </c>
      <c r="J10" s="219"/>
      <c r="K10" s="219"/>
      <c r="L10" s="219"/>
      <c r="M10" s="219"/>
      <c r="P10" s="81">
        <f t="shared" si="1"/>
        <v>10.85</v>
      </c>
      <c r="Q10" s="81">
        <f>IF(F10="X",0,IF(G10="X",0,VLOOKUP(G10,'9'!$K$3:$L$16,2,FALSE)))</f>
        <v>12</v>
      </c>
      <c r="R10" s="81">
        <f t="shared" si="0"/>
        <v>130.19999999999999</v>
      </c>
      <c r="T10">
        <v>0</v>
      </c>
      <c r="U10">
        <v>0</v>
      </c>
    </row>
    <row r="11" spans="1:26" ht="15" customHeight="1">
      <c r="A11" s="6" t="s">
        <v>328</v>
      </c>
      <c r="B11" s="6"/>
      <c r="C11" s="214"/>
      <c r="D11" s="218" t="s">
        <v>321</v>
      </c>
      <c r="E11" s="221" t="s">
        <v>349</v>
      </c>
      <c r="F11" s="7"/>
      <c r="G11" s="79" t="s">
        <v>45</v>
      </c>
      <c r="H11" s="219"/>
      <c r="I11" s="219">
        <v>32.5</v>
      </c>
      <c r="J11" s="219"/>
      <c r="K11" s="219"/>
      <c r="L11" s="219"/>
      <c r="M11" s="219"/>
      <c r="P11" s="81">
        <f t="shared" si="1"/>
        <v>32.5</v>
      </c>
      <c r="Q11" s="81">
        <f>IF(F11="X",0,IF(G11="X",0,VLOOKUP(G11,'9'!$K$3:$L$16,2,FALSE)))</f>
        <v>200</v>
      </c>
      <c r="R11" s="81">
        <f t="shared" si="0"/>
        <v>6500</v>
      </c>
      <c r="T11">
        <v>0</v>
      </c>
      <c r="U11">
        <v>0</v>
      </c>
      <c r="V11">
        <v>7</v>
      </c>
    </row>
    <row r="12" spans="1:26" ht="15" customHeight="1">
      <c r="A12" s="6" t="s">
        <v>328</v>
      </c>
      <c r="B12" s="6"/>
      <c r="C12" s="215"/>
      <c r="D12" s="218" t="s">
        <v>324</v>
      </c>
      <c r="E12" s="215" t="s">
        <v>319</v>
      </c>
      <c r="F12" s="7"/>
      <c r="G12" s="79" t="s">
        <v>50</v>
      </c>
      <c r="H12" s="220"/>
      <c r="I12" s="220"/>
      <c r="J12" s="219"/>
      <c r="K12" s="219"/>
      <c r="L12" s="219"/>
      <c r="M12" s="219">
        <v>2</v>
      </c>
      <c r="P12" s="81">
        <f t="shared" si="1"/>
        <v>2</v>
      </c>
      <c r="Q12" s="81">
        <f>IF(F12="X",0,IF(G12="X",0,VLOOKUP(G12,'9'!$K$3:$L$16,2,FALSE)))</f>
        <v>12</v>
      </c>
      <c r="R12" s="81">
        <f t="shared" si="0"/>
        <v>24</v>
      </c>
      <c r="T12">
        <v>0</v>
      </c>
      <c r="U12">
        <v>0</v>
      </c>
    </row>
    <row r="13" spans="1:26" ht="15" customHeight="1">
      <c r="A13" s="6" t="s">
        <v>328</v>
      </c>
      <c r="B13" s="6"/>
      <c r="C13" s="214"/>
      <c r="D13" s="222" t="s">
        <v>322</v>
      </c>
      <c r="E13" s="221" t="s">
        <v>613</v>
      </c>
      <c r="F13" s="7"/>
      <c r="G13" s="79" t="s">
        <v>50</v>
      </c>
      <c r="H13" s="219"/>
      <c r="I13" s="219">
        <v>10.85</v>
      </c>
      <c r="J13" s="219"/>
      <c r="K13" s="219"/>
      <c r="L13" s="219"/>
      <c r="M13" s="219"/>
      <c r="P13" s="81">
        <f t="shared" si="1"/>
        <v>10.85</v>
      </c>
      <c r="Q13" s="81">
        <f>IF(F13="X",0,IF(G13="X",0,VLOOKUP(G13,'9'!$K$3:$L$16,2,FALSE)))</f>
        <v>12</v>
      </c>
      <c r="R13" s="81">
        <f t="shared" si="0"/>
        <v>130.19999999999999</v>
      </c>
      <c r="T13">
        <v>0</v>
      </c>
      <c r="U13">
        <v>0</v>
      </c>
    </row>
    <row r="14" spans="1:26" ht="15" customHeight="1">
      <c r="A14" s="6" t="s">
        <v>328</v>
      </c>
      <c r="B14" s="6"/>
      <c r="C14" s="215"/>
      <c r="D14" s="218" t="s">
        <v>318</v>
      </c>
      <c r="E14" s="215" t="s">
        <v>678</v>
      </c>
      <c r="F14" s="7"/>
      <c r="G14" s="79" t="s">
        <v>45</v>
      </c>
      <c r="H14" s="220"/>
      <c r="I14" s="220">
        <v>13.65</v>
      </c>
      <c r="J14" s="220"/>
      <c r="K14" s="220"/>
      <c r="L14" s="220"/>
      <c r="M14" s="220"/>
      <c r="P14" s="81">
        <f t="shared" si="1"/>
        <v>13.65</v>
      </c>
      <c r="Q14" s="81">
        <f>IF(F14="X",0,IF(G14="X",0,VLOOKUP(G14,'9'!$K$3:$L$16,2,FALSE)))</f>
        <v>200</v>
      </c>
      <c r="R14" s="81">
        <f t="shared" si="0"/>
        <v>2730</v>
      </c>
      <c r="T14">
        <v>6.85</v>
      </c>
      <c r="U14">
        <v>6.85</v>
      </c>
      <c r="V14">
        <v>3</v>
      </c>
    </row>
    <row r="15" spans="1:26" ht="15" customHeight="1">
      <c r="A15" s="6" t="s">
        <v>328</v>
      </c>
      <c r="B15" s="6"/>
      <c r="C15" s="215"/>
      <c r="D15" s="218" t="s">
        <v>315</v>
      </c>
      <c r="E15" s="214" t="s">
        <v>298</v>
      </c>
      <c r="F15" s="7"/>
      <c r="G15" s="79" t="s">
        <v>47</v>
      </c>
      <c r="H15" s="220"/>
      <c r="I15" s="220">
        <v>9.25</v>
      </c>
      <c r="J15" s="220"/>
      <c r="K15" s="220"/>
      <c r="L15" s="220"/>
      <c r="M15" s="220"/>
      <c r="P15" s="81">
        <f>SUM(H15:O15)</f>
        <v>9.25</v>
      </c>
      <c r="Q15" s="81">
        <f>IF(F15="X",0,IF(G15="X",0,VLOOKUP(G15,'9'!$K$3:$L$16,2,FALSE)))</f>
        <v>200</v>
      </c>
      <c r="R15" s="81">
        <f t="shared" si="0"/>
        <v>1850</v>
      </c>
      <c r="T15">
        <v>2.25</v>
      </c>
      <c r="U15">
        <v>2.25</v>
      </c>
    </row>
    <row r="16" spans="1:26" ht="15" customHeight="1">
      <c r="A16" s="6" t="s">
        <v>328</v>
      </c>
      <c r="B16" s="6"/>
      <c r="C16" s="215"/>
      <c r="D16" s="218" t="s">
        <v>317</v>
      </c>
      <c r="E16" s="214" t="s">
        <v>613</v>
      </c>
      <c r="F16" s="7"/>
      <c r="G16" s="79" t="s">
        <v>50</v>
      </c>
      <c r="H16" s="220"/>
      <c r="I16" s="220">
        <v>9.25</v>
      </c>
      <c r="J16" s="220"/>
      <c r="K16" s="220"/>
      <c r="L16" s="220"/>
      <c r="M16" s="220"/>
      <c r="P16" s="81">
        <f t="shared" si="1"/>
        <v>9.25</v>
      </c>
      <c r="Q16" s="81">
        <f>IF(F16="X",0,IF(G16="X",0,VLOOKUP(G16,'9'!$K$3:$L$16,2,FALSE)))</f>
        <v>12</v>
      </c>
      <c r="R16" s="81">
        <f t="shared" si="0"/>
        <v>111</v>
      </c>
      <c r="T16">
        <v>0</v>
      </c>
      <c r="U16">
        <v>0</v>
      </c>
    </row>
    <row r="17" spans="1:23" ht="15" customHeight="1">
      <c r="A17" s="6" t="s">
        <v>328</v>
      </c>
      <c r="B17" s="6"/>
      <c r="C17" s="215"/>
      <c r="D17" s="218" t="s">
        <v>288</v>
      </c>
      <c r="E17" s="214" t="s">
        <v>284</v>
      </c>
      <c r="F17" s="7"/>
      <c r="G17" s="79" t="s">
        <v>45</v>
      </c>
      <c r="H17" s="220">
        <v>3.25</v>
      </c>
      <c r="I17" s="220">
        <v>11</v>
      </c>
      <c r="J17" s="220"/>
      <c r="K17" s="220"/>
      <c r="L17" s="220"/>
      <c r="M17" s="220"/>
      <c r="P17" s="81">
        <f t="shared" si="1"/>
        <v>14.25</v>
      </c>
      <c r="Q17" s="81">
        <f>IF(F17="X",0,IF(G17="X",0,VLOOKUP(G17,'9'!$K$3:$L$16,2,FALSE)))</f>
        <v>200</v>
      </c>
      <c r="R17" s="81">
        <f t="shared" si="0"/>
        <v>2850</v>
      </c>
      <c r="T17">
        <v>1.5</v>
      </c>
      <c r="U17">
        <v>1.5</v>
      </c>
    </row>
    <row r="18" spans="1:23" ht="15" customHeight="1">
      <c r="A18" s="6" t="s">
        <v>328</v>
      </c>
      <c r="B18" s="6"/>
      <c r="C18" s="215"/>
      <c r="D18" s="218" t="s">
        <v>297</v>
      </c>
      <c r="E18" s="214" t="s">
        <v>319</v>
      </c>
      <c r="F18" s="7"/>
      <c r="G18" s="79" t="s">
        <v>50</v>
      </c>
      <c r="H18" s="220"/>
      <c r="I18" s="220">
        <v>2</v>
      </c>
      <c r="J18" s="220"/>
      <c r="K18" s="220"/>
      <c r="L18" s="220"/>
      <c r="M18" s="220"/>
      <c r="P18" s="81">
        <f t="shared" si="1"/>
        <v>2</v>
      </c>
      <c r="Q18" s="81">
        <f>IF(F18="X",0,IF(G18="X",0,VLOOKUP(G18,'9'!$K$3:$L$16,2,FALSE)))</f>
        <v>12</v>
      </c>
      <c r="R18" s="81">
        <f t="shared" si="0"/>
        <v>24</v>
      </c>
      <c r="T18">
        <v>0</v>
      </c>
      <c r="U18">
        <v>0</v>
      </c>
    </row>
    <row r="19" spans="1:23" ht="15" customHeight="1">
      <c r="A19" s="6" t="s">
        <v>328</v>
      </c>
      <c r="B19" s="6"/>
      <c r="C19" s="215"/>
      <c r="D19" s="218" t="s">
        <v>332</v>
      </c>
      <c r="E19" s="214" t="s">
        <v>323</v>
      </c>
      <c r="F19" s="7"/>
      <c r="G19" s="79" t="s">
        <v>137</v>
      </c>
      <c r="H19" s="220"/>
      <c r="I19" s="220">
        <v>2</v>
      </c>
      <c r="J19" s="220"/>
      <c r="K19" s="220"/>
      <c r="L19" s="220"/>
      <c r="M19" s="220"/>
      <c r="P19" s="81">
        <f t="shared" si="1"/>
        <v>2</v>
      </c>
      <c r="Q19" s="81">
        <f>IF(F19="X",0,IF(G19="X",0,VLOOKUP(G19,'9'!$K$3:$L$16,2,FALSE)))</f>
        <v>200</v>
      </c>
      <c r="R19" s="81">
        <f t="shared" si="0"/>
        <v>400</v>
      </c>
      <c r="T19">
        <v>0</v>
      </c>
      <c r="U19">
        <v>0</v>
      </c>
    </row>
    <row r="20" spans="1:23" ht="15" customHeight="1">
      <c r="A20" s="6" t="s">
        <v>328</v>
      </c>
      <c r="B20" s="6"/>
      <c r="C20" s="215"/>
      <c r="D20" s="218" t="s">
        <v>299</v>
      </c>
      <c r="E20" s="214" t="s">
        <v>380</v>
      </c>
      <c r="F20" s="7"/>
      <c r="G20" s="79" t="s">
        <v>137</v>
      </c>
      <c r="H20" s="220"/>
      <c r="I20" s="220">
        <v>2</v>
      </c>
      <c r="J20" s="220"/>
      <c r="K20" s="220"/>
      <c r="L20" s="220"/>
      <c r="M20" s="220"/>
      <c r="P20" s="81">
        <f t="shared" si="1"/>
        <v>2</v>
      </c>
      <c r="Q20" s="81">
        <f>IF(F20="X",0,IF(G20="X",0,VLOOKUP(G20,'9'!$K$3:$L$16,2,FALSE)))</f>
        <v>200</v>
      </c>
      <c r="R20" s="81">
        <f t="shared" si="0"/>
        <v>400</v>
      </c>
      <c r="T20">
        <v>0</v>
      </c>
      <c r="U20">
        <v>0</v>
      </c>
    </row>
    <row r="21" spans="1:23" ht="15" customHeight="1">
      <c r="A21" s="6" t="s">
        <v>328</v>
      </c>
      <c r="B21" s="6" t="s">
        <v>713</v>
      </c>
      <c r="C21" s="215"/>
      <c r="D21" s="218" t="s">
        <v>301</v>
      </c>
      <c r="E21" s="214" t="s">
        <v>293</v>
      </c>
      <c r="F21" s="7"/>
      <c r="G21" s="79" t="s">
        <v>716</v>
      </c>
      <c r="H21" s="220"/>
      <c r="I21" s="220">
        <v>60.5</v>
      </c>
      <c r="J21" s="220"/>
      <c r="K21" s="220"/>
      <c r="L21" s="220"/>
      <c r="M21" s="220"/>
      <c r="P21" s="81">
        <f t="shared" si="1"/>
        <v>60.5</v>
      </c>
      <c r="Q21" s="81">
        <f>IF(F21="X",0,IF(G21="X",0,VLOOKUP(G21,'9'!$K$3:$L$16,2,FALSE)))</f>
        <v>260</v>
      </c>
      <c r="R21" s="81">
        <f t="shared" si="0"/>
        <v>15730</v>
      </c>
      <c r="T21">
        <v>25.7</v>
      </c>
      <c r="U21">
        <v>25.7</v>
      </c>
    </row>
    <row r="22" spans="1:23" ht="15" customHeight="1">
      <c r="A22" s="6" t="s">
        <v>328</v>
      </c>
      <c r="B22" s="6" t="s">
        <v>713</v>
      </c>
      <c r="C22" s="215"/>
      <c r="D22" s="218" t="s">
        <v>430</v>
      </c>
      <c r="E22" s="214" t="s">
        <v>587</v>
      </c>
      <c r="F22" s="7"/>
      <c r="G22" s="79" t="s">
        <v>716</v>
      </c>
      <c r="H22" s="220"/>
      <c r="I22" s="220">
        <v>7.35</v>
      </c>
      <c r="J22" s="220"/>
      <c r="K22" s="220"/>
      <c r="L22" s="220"/>
      <c r="M22" s="220"/>
      <c r="P22" s="81">
        <f t="shared" si="1"/>
        <v>7.35</v>
      </c>
      <c r="Q22" s="81">
        <f>IF(F22="X",0,IF(G22="X",0,VLOOKUP(G22,'9'!$K$3:$L$16,2,FALSE)))</f>
        <v>260</v>
      </c>
      <c r="R22" s="81">
        <f t="shared" si="0"/>
        <v>1911</v>
      </c>
      <c r="T22">
        <v>0.5</v>
      </c>
      <c r="U22">
        <v>0.5</v>
      </c>
      <c r="V22">
        <v>0.5</v>
      </c>
    </row>
    <row r="23" spans="1:23" ht="15" customHeight="1">
      <c r="A23" s="6" t="s">
        <v>328</v>
      </c>
      <c r="B23" s="6"/>
      <c r="C23" s="215"/>
      <c r="D23" s="218" t="s">
        <v>303</v>
      </c>
      <c r="E23" s="214" t="s">
        <v>293</v>
      </c>
      <c r="F23" s="7"/>
      <c r="G23" s="79" t="s">
        <v>44</v>
      </c>
      <c r="H23" s="219"/>
      <c r="I23" s="219">
        <v>58</v>
      </c>
      <c r="J23" s="219"/>
      <c r="K23" s="219"/>
      <c r="L23" s="219"/>
      <c r="M23" s="219"/>
      <c r="P23" s="81">
        <f t="shared" si="1"/>
        <v>58</v>
      </c>
      <c r="Q23" s="81">
        <f>IF(F23="X",0,IF(G23="X",0,VLOOKUP(G23,'9'!$K$3:$L$16,2,FALSE)))</f>
        <v>200</v>
      </c>
      <c r="R23" s="81">
        <f t="shared" si="0"/>
        <v>11600</v>
      </c>
      <c r="T23">
        <v>17.25</v>
      </c>
      <c r="U23">
        <v>17.25</v>
      </c>
      <c r="V23">
        <v>8</v>
      </c>
    </row>
    <row r="24" spans="1:23" ht="15" customHeight="1">
      <c r="A24" s="6" t="s">
        <v>328</v>
      </c>
      <c r="B24" s="6"/>
      <c r="C24" s="214"/>
      <c r="D24" s="222" t="s">
        <v>305</v>
      </c>
      <c r="E24" s="221" t="s">
        <v>289</v>
      </c>
      <c r="F24" s="7"/>
      <c r="G24" s="79" t="s">
        <v>137</v>
      </c>
      <c r="H24" s="219"/>
      <c r="I24" s="219"/>
      <c r="J24" s="219"/>
      <c r="K24" s="219"/>
      <c r="L24" s="219">
        <v>5.75</v>
      </c>
      <c r="M24" s="219"/>
      <c r="P24" s="81">
        <f t="shared" si="1"/>
        <v>5.75</v>
      </c>
      <c r="Q24" s="81">
        <f>IF(F24="X",0,IF(G24="X",0,VLOOKUP(G24,'9'!$K$3:$L$16,2,FALSE)))</f>
        <v>200</v>
      </c>
      <c r="R24" s="81">
        <f t="shared" si="0"/>
        <v>1150</v>
      </c>
      <c r="T24">
        <v>0</v>
      </c>
      <c r="U24">
        <v>0</v>
      </c>
      <c r="V24">
        <v>3</v>
      </c>
      <c r="W24">
        <v>0.5</v>
      </c>
    </row>
    <row r="25" spans="1:23" ht="15" customHeight="1">
      <c r="A25" s="6" t="s">
        <v>328</v>
      </c>
      <c r="B25" s="6"/>
      <c r="C25" s="214"/>
      <c r="D25" s="222" t="s">
        <v>306</v>
      </c>
      <c r="E25" s="116" t="s">
        <v>289</v>
      </c>
      <c r="F25" s="7"/>
      <c r="G25" s="79" t="s">
        <v>137</v>
      </c>
      <c r="H25" s="219"/>
      <c r="I25" s="219"/>
      <c r="J25" s="219"/>
      <c r="K25" s="219"/>
      <c r="L25" s="219">
        <v>5.75</v>
      </c>
      <c r="M25" s="219"/>
      <c r="P25" s="81">
        <f t="shared" si="1"/>
        <v>5.75</v>
      </c>
      <c r="Q25" s="81">
        <f>IF(F25="X",0,IF(G25="X",0,VLOOKUP(G25,'9'!$K$3:$L$16,2,FALSE)))</f>
        <v>200</v>
      </c>
      <c r="R25" s="81">
        <f t="shared" si="0"/>
        <v>1150</v>
      </c>
      <c r="T25">
        <v>0</v>
      </c>
      <c r="U25">
        <v>0</v>
      </c>
      <c r="V25">
        <v>3</v>
      </c>
      <c r="W25">
        <v>0.5</v>
      </c>
    </row>
    <row r="26" spans="1:23" ht="15" customHeight="1">
      <c r="A26" s="6" t="s">
        <v>328</v>
      </c>
      <c r="B26" s="6"/>
      <c r="C26" s="214"/>
      <c r="D26" s="218" t="s">
        <v>304</v>
      </c>
      <c r="E26" s="214" t="s">
        <v>293</v>
      </c>
      <c r="F26" s="7"/>
      <c r="G26" s="79" t="s">
        <v>44</v>
      </c>
      <c r="H26" s="219"/>
      <c r="I26" s="219">
        <v>58</v>
      </c>
      <c r="J26" s="219"/>
      <c r="K26" s="219"/>
      <c r="L26" s="219"/>
      <c r="M26" s="219"/>
      <c r="P26" s="81">
        <f>SUM(H26:O26)</f>
        <v>58</v>
      </c>
      <c r="Q26" s="81">
        <f>IF(F26="X",0,IF(G26="X",0,VLOOKUP(G26,'9'!$K$3:$L$16,2,FALSE)))</f>
        <v>200</v>
      </c>
      <c r="R26" s="81">
        <f t="shared" ref="R26:R30" si="2">P26*Q26</f>
        <v>11600</v>
      </c>
      <c r="T26">
        <v>17.5</v>
      </c>
      <c r="U26">
        <v>17.5</v>
      </c>
      <c r="V26">
        <v>0.5</v>
      </c>
    </row>
    <row r="27" spans="1:23" ht="15" customHeight="1">
      <c r="A27" s="6" t="s">
        <v>328</v>
      </c>
      <c r="B27" s="6"/>
      <c r="C27" s="214"/>
      <c r="D27" s="215" t="s">
        <v>314</v>
      </c>
      <c r="E27" s="221" t="s">
        <v>293</v>
      </c>
      <c r="F27" s="7"/>
      <c r="G27" s="79" t="s">
        <v>44</v>
      </c>
      <c r="H27" s="219"/>
      <c r="I27" s="219">
        <v>58</v>
      </c>
      <c r="J27" s="219"/>
      <c r="K27" s="219"/>
      <c r="L27" s="219"/>
      <c r="M27" s="219"/>
      <c r="P27" s="81">
        <f t="shared" ref="P27:P30" si="3">SUM(H27:O27)</f>
        <v>58</v>
      </c>
      <c r="Q27" s="81">
        <f>IF(F27="X",0,IF(G27="X",0,VLOOKUP(G27,'9'!$K$3:$L$16,2,FALSE)))</f>
        <v>200</v>
      </c>
      <c r="R27" s="81">
        <f t="shared" si="2"/>
        <v>11600</v>
      </c>
      <c r="T27">
        <v>17.5</v>
      </c>
      <c r="U27">
        <v>17.5</v>
      </c>
      <c r="V27">
        <v>5</v>
      </c>
    </row>
    <row r="28" spans="1:23" ht="15" customHeight="1">
      <c r="A28" s="6" t="s">
        <v>328</v>
      </c>
      <c r="B28" s="6"/>
      <c r="C28" s="214"/>
      <c r="D28" s="215" t="s">
        <v>308</v>
      </c>
      <c r="E28" s="221" t="s">
        <v>293</v>
      </c>
      <c r="F28" s="7"/>
      <c r="G28" s="79" t="s">
        <v>44</v>
      </c>
      <c r="H28" s="219"/>
      <c r="I28" s="219">
        <v>58</v>
      </c>
      <c r="J28" s="219"/>
      <c r="K28" s="219"/>
      <c r="L28" s="219"/>
      <c r="M28" s="219"/>
      <c r="P28" s="81">
        <f t="shared" si="3"/>
        <v>58</v>
      </c>
      <c r="Q28" s="81">
        <f>IF(F28="X",0,IF(G28="X",0,VLOOKUP(G28,'9'!$K$3:$L$16,2,FALSE)))</f>
        <v>200</v>
      </c>
      <c r="R28" s="81">
        <f t="shared" si="2"/>
        <v>11600</v>
      </c>
      <c r="T28">
        <v>17.5</v>
      </c>
      <c r="U28">
        <v>17.5</v>
      </c>
      <c r="V28">
        <v>5</v>
      </c>
    </row>
    <row r="29" spans="1:23" ht="15" customHeight="1">
      <c r="A29" s="6" t="s">
        <v>328</v>
      </c>
      <c r="B29" s="6"/>
      <c r="C29" s="214"/>
      <c r="D29" s="215" t="s">
        <v>292</v>
      </c>
      <c r="E29" s="221" t="s">
        <v>287</v>
      </c>
      <c r="F29" s="7"/>
      <c r="G29" s="79" t="s">
        <v>137</v>
      </c>
      <c r="H29" s="219"/>
      <c r="I29" s="225"/>
      <c r="J29" s="219"/>
      <c r="K29" s="219"/>
      <c r="L29" s="219">
        <v>5</v>
      </c>
      <c r="M29" s="219"/>
      <c r="P29" s="81">
        <f t="shared" si="3"/>
        <v>5</v>
      </c>
      <c r="Q29" s="81">
        <f>IF(F29="X",0,IF(G29="X",0,VLOOKUP(G29,'9'!$K$3:$L$16,2,FALSE)))</f>
        <v>200</v>
      </c>
      <c r="R29" s="81">
        <f t="shared" si="2"/>
        <v>1000</v>
      </c>
      <c r="T29">
        <v>0.25</v>
      </c>
      <c r="U29">
        <v>0.25</v>
      </c>
    </row>
    <row r="30" spans="1:23" ht="15" customHeight="1">
      <c r="A30" s="6" t="s">
        <v>328</v>
      </c>
      <c r="B30" s="6"/>
      <c r="C30" s="214"/>
      <c r="D30" s="215" t="s">
        <v>294</v>
      </c>
      <c r="E30" s="221" t="s">
        <v>333</v>
      </c>
      <c r="F30" s="7"/>
      <c r="G30" s="79" t="s">
        <v>48</v>
      </c>
      <c r="H30" s="219"/>
      <c r="I30" s="219">
        <v>27.75</v>
      </c>
      <c r="J30" s="219"/>
      <c r="K30" s="219"/>
      <c r="L30" s="219"/>
      <c r="M30" s="219"/>
      <c r="P30" s="81">
        <f t="shared" si="3"/>
        <v>27.75</v>
      </c>
      <c r="Q30" s="81">
        <f>IF(F30="X",0,IF(G30="X",0,VLOOKUP(G30,'9'!$K$3:$L$16,2,FALSE)))</f>
        <v>200</v>
      </c>
      <c r="R30" s="81">
        <f t="shared" si="2"/>
        <v>5550</v>
      </c>
      <c r="T30">
        <v>8.6</v>
      </c>
      <c r="U30">
        <v>8.6</v>
      </c>
    </row>
    <row r="31" spans="1:23" ht="14.1" hidden="1" customHeight="1">
      <c r="A31" s="6"/>
      <c r="B31" s="6"/>
      <c r="C31" s="6"/>
      <c r="D31" s="79"/>
      <c r="E31" s="7"/>
      <c r="F31" s="7"/>
      <c r="G31" s="79"/>
      <c r="H31" s="81"/>
      <c r="I31" s="81"/>
      <c r="J31" s="81"/>
      <c r="K31" s="81"/>
      <c r="L31" s="81"/>
      <c r="P31" s="81"/>
      <c r="Q31" s="81"/>
      <c r="R31" s="81"/>
    </row>
    <row r="32" spans="1:23" ht="14.1" hidden="1" customHeight="1">
      <c r="A32" s="6"/>
      <c r="B32" s="6"/>
      <c r="C32" s="6"/>
      <c r="D32" s="79"/>
      <c r="E32" s="7"/>
      <c r="F32" s="7"/>
      <c r="G32" s="79"/>
      <c r="H32" s="81"/>
      <c r="I32" s="81"/>
      <c r="J32" s="81"/>
      <c r="K32" s="81"/>
      <c r="L32" s="81"/>
      <c r="P32" s="81"/>
      <c r="Q32" s="81"/>
      <c r="R32" s="81"/>
    </row>
    <row r="33" spans="1:18" ht="14.1" hidden="1" customHeight="1">
      <c r="A33" s="6"/>
      <c r="B33" s="6"/>
      <c r="C33" s="6"/>
      <c r="D33" s="79"/>
      <c r="E33" s="7"/>
      <c r="F33" s="7"/>
      <c r="G33" s="79"/>
      <c r="H33" s="81"/>
      <c r="I33" s="81"/>
      <c r="J33" s="81"/>
      <c r="K33" s="81"/>
      <c r="L33" s="81"/>
      <c r="P33" s="81"/>
      <c r="Q33" s="81"/>
      <c r="R33" s="81"/>
    </row>
    <row r="34" spans="1:18" ht="14.1" hidden="1" customHeight="1">
      <c r="A34" s="6"/>
      <c r="B34" s="6"/>
      <c r="C34" s="6"/>
      <c r="D34" s="79"/>
      <c r="E34" s="7"/>
      <c r="F34" s="7"/>
      <c r="G34" s="79"/>
      <c r="H34" s="81"/>
      <c r="I34" s="81"/>
      <c r="J34" s="81"/>
      <c r="K34" s="81"/>
      <c r="L34" s="81"/>
      <c r="P34" s="81"/>
      <c r="Q34" s="81"/>
      <c r="R34" s="81"/>
    </row>
    <row r="35" spans="1:18" ht="14.1" hidden="1" customHeight="1">
      <c r="A35" s="6"/>
      <c r="B35" s="6"/>
      <c r="C35" s="6"/>
      <c r="D35" s="79"/>
      <c r="E35" s="7"/>
      <c r="F35" s="7"/>
      <c r="G35" s="79"/>
      <c r="H35" s="81"/>
      <c r="I35" s="81"/>
      <c r="J35" s="81"/>
      <c r="K35" s="81"/>
      <c r="L35" s="81"/>
      <c r="P35" s="81"/>
      <c r="Q35" s="81"/>
      <c r="R35" s="81"/>
    </row>
    <row r="36" spans="1:18" ht="14.1" hidden="1" customHeight="1">
      <c r="A36" s="6"/>
      <c r="B36" s="6"/>
      <c r="C36" s="6"/>
      <c r="D36" s="79"/>
      <c r="E36" s="7"/>
      <c r="F36" s="7"/>
      <c r="G36" s="79"/>
      <c r="H36" s="81"/>
      <c r="I36" s="81"/>
      <c r="J36" s="81"/>
      <c r="K36" s="81"/>
      <c r="L36" s="81"/>
      <c r="P36" s="81"/>
      <c r="Q36" s="81"/>
      <c r="R36" s="81"/>
    </row>
    <row r="37" spans="1:18" ht="14.1" hidden="1" customHeight="1">
      <c r="A37" s="6"/>
      <c r="B37" s="6"/>
      <c r="C37" s="6"/>
      <c r="D37" s="79"/>
      <c r="E37" s="7"/>
      <c r="F37" s="7"/>
      <c r="G37" s="79"/>
      <c r="H37" s="81"/>
      <c r="I37" s="81"/>
      <c r="J37" s="81"/>
      <c r="K37" s="81"/>
      <c r="L37" s="81"/>
      <c r="P37" s="81"/>
      <c r="Q37" s="81"/>
      <c r="R37" s="81"/>
    </row>
    <row r="38" spans="1:18" ht="14.1" hidden="1" customHeight="1">
      <c r="A38" s="6"/>
      <c r="B38" s="6"/>
      <c r="C38" s="6"/>
      <c r="D38" s="79"/>
      <c r="E38" s="7"/>
      <c r="F38" s="7"/>
      <c r="G38" s="79"/>
      <c r="H38" s="81"/>
      <c r="I38" s="81"/>
      <c r="J38" s="81"/>
      <c r="K38" s="81"/>
      <c r="L38" s="81"/>
      <c r="P38" s="81"/>
      <c r="Q38" s="81"/>
      <c r="R38" s="81"/>
    </row>
    <row r="39" spans="1:18" ht="14.1" hidden="1" customHeight="1">
      <c r="A39" s="6"/>
      <c r="B39" s="6"/>
      <c r="C39" s="6"/>
      <c r="D39" s="79"/>
      <c r="E39" s="7"/>
      <c r="F39" s="7"/>
      <c r="G39" s="79"/>
      <c r="H39" s="81"/>
      <c r="I39" s="81"/>
      <c r="J39" s="81"/>
      <c r="K39" s="81"/>
      <c r="L39" s="81"/>
      <c r="P39" s="81"/>
      <c r="Q39" s="81"/>
      <c r="R39" s="81"/>
    </row>
    <row r="40" spans="1:18" ht="14.1" hidden="1" customHeight="1">
      <c r="A40" s="6"/>
      <c r="B40" s="6"/>
      <c r="C40" s="6"/>
      <c r="D40" s="79"/>
      <c r="E40" s="7"/>
      <c r="F40" s="7"/>
      <c r="G40" s="79"/>
      <c r="H40" s="81"/>
      <c r="I40" s="81"/>
      <c r="J40" s="81"/>
      <c r="K40" s="81"/>
      <c r="L40" s="81"/>
      <c r="P40" s="81"/>
      <c r="Q40" s="81"/>
      <c r="R40" s="81"/>
    </row>
    <row r="41" spans="1:18" ht="14.1" hidden="1" customHeight="1">
      <c r="A41" s="6"/>
      <c r="B41" s="6"/>
      <c r="C41" s="6"/>
      <c r="D41" s="79"/>
      <c r="E41" s="7"/>
      <c r="F41" s="7"/>
      <c r="G41" s="79"/>
      <c r="H41" s="81"/>
      <c r="I41" s="81"/>
      <c r="J41" s="81"/>
      <c r="K41" s="81"/>
      <c r="L41" s="81"/>
      <c r="P41" s="81"/>
      <c r="Q41" s="81"/>
      <c r="R41" s="81"/>
    </row>
    <row r="42" spans="1:18" ht="14.1" hidden="1" customHeight="1">
      <c r="A42" s="6"/>
      <c r="B42" s="6"/>
      <c r="C42" s="6"/>
      <c r="D42" s="79"/>
      <c r="E42" s="7"/>
      <c r="F42" s="7"/>
      <c r="G42" s="79"/>
      <c r="H42" s="81"/>
      <c r="I42" s="81"/>
      <c r="J42" s="81"/>
      <c r="K42" s="81"/>
      <c r="L42" s="81"/>
      <c r="P42" s="81"/>
      <c r="Q42" s="81"/>
      <c r="R42" s="81"/>
    </row>
    <row r="43" spans="1:18" ht="14.1" hidden="1" customHeight="1">
      <c r="A43" s="6"/>
      <c r="B43" s="6"/>
      <c r="C43" s="6"/>
      <c r="D43" s="79"/>
      <c r="E43" s="7"/>
      <c r="F43" s="7"/>
      <c r="G43" s="79"/>
      <c r="H43" s="81"/>
      <c r="I43" s="81"/>
      <c r="J43" s="81"/>
      <c r="K43" s="81"/>
      <c r="L43" s="81"/>
      <c r="P43" s="81"/>
      <c r="Q43" s="81"/>
      <c r="R43" s="81"/>
    </row>
    <row r="44" spans="1:18" ht="14.1" hidden="1" customHeight="1">
      <c r="A44" s="6"/>
      <c r="B44" s="6"/>
      <c r="C44" s="6"/>
      <c r="D44" s="79"/>
      <c r="E44" s="7"/>
      <c r="F44" s="7"/>
      <c r="G44" s="79"/>
      <c r="H44" s="81"/>
      <c r="I44" s="81"/>
      <c r="J44" s="81"/>
      <c r="K44" s="81"/>
      <c r="L44" s="81"/>
      <c r="P44" s="81"/>
      <c r="Q44" s="81"/>
      <c r="R44" s="81"/>
    </row>
    <row r="45" spans="1:18" ht="14.1" hidden="1" customHeight="1">
      <c r="A45" s="6"/>
      <c r="B45" s="6"/>
      <c r="C45" s="6"/>
      <c r="D45" s="79"/>
      <c r="E45" s="7"/>
      <c r="F45" s="7"/>
      <c r="G45" s="79"/>
      <c r="H45" s="81"/>
      <c r="I45" s="81"/>
      <c r="J45" s="81"/>
      <c r="K45" s="81"/>
      <c r="L45" s="81"/>
      <c r="P45" s="81"/>
      <c r="Q45" s="81"/>
      <c r="R45" s="81"/>
    </row>
    <row r="46" spans="1:18" ht="14.1" hidden="1" customHeight="1">
      <c r="A46" s="6"/>
      <c r="B46" s="6"/>
      <c r="C46" s="6"/>
      <c r="D46" s="79"/>
      <c r="E46" s="7"/>
      <c r="F46" s="7"/>
      <c r="G46" s="79"/>
      <c r="H46" s="81"/>
      <c r="I46" s="81"/>
      <c r="J46" s="81"/>
      <c r="K46" s="81"/>
      <c r="L46" s="81"/>
      <c r="P46" s="81"/>
      <c r="Q46" s="81"/>
      <c r="R46" s="81"/>
    </row>
    <row r="47" spans="1:18" ht="14.1" hidden="1" customHeight="1">
      <c r="A47" s="6"/>
      <c r="B47" s="6"/>
      <c r="C47" s="6"/>
      <c r="D47" s="79"/>
      <c r="E47" s="7"/>
      <c r="F47" s="7"/>
      <c r="G47" s="79"/>
      <c r="H47" s="81"/>
      <c r="I47" s="81"/>
      <c r="J47" s="81"/>
      <c r="K47" s="81"/>
      <c r="L47" s="81"/>
      <c r="P47" s="81"/>
      <c r="Q47" s="81"/>
      <c r="R47" s="81"/>
    </row>
    <row r="48" spans="1:18" ht="14.1" hidden="1" customHeight="1">
      <c r="A48" s="6"/>
      <c r="B48" s="6"/>
      <c r="C48" s="6"/>
      <c r="D48" s="79"/>
      <c r="E48" s="7"/>
      <c r="F48" s="7"/>
      <c r="G48" s="79"/>
      <c r="H48" s="81"/>
      <c r="I48" s="81"/>
      <c r="J48" s="81"/>
      <c r="K48" s="81"/>
      <c r="L48" s="81"/>
      <c r="P48" s="81"/>
      <c r="Q48" s="81"/>
      <c r="R48" s="81"/>
    </row>
    <row r="49" spans="1:18" ht="14.1" hidden="1" customHeight="1">
      <c r="A49" s="6"/>
      <c r="B49" s="6"/>
      <c r="C49" s="6"/>
      <c r="D49" s="79"/>
      <c r="E49" s="7"/>
      <c r="F49" s="7"/>
      <c r="G49" s="79"/>
      <c r="H49" s="81"/>
      <c r="I49" s="81"/>
      <c r="J49" s="81"/>
      <c r="K49" s="81"/>
      <c r="L49" s="81"/>
      <c r="P49" s="81"/>
      <c r="Q49" s="81"/>
      <c r="R49" s="81"/>
    </row>
    <row r="50" spans="1:18" ht="14.1" hidden="1" customHeight="1">
      <c r="A50" s="6"/>
      <c r="B50" s="6"/>
      <c r="C50" s="6"/>
      <c r="D50" s="79"/>
      <c r="E50" s="7"/>
      <c r="F50" s="7"/>
      <c r="G50" s="79"/>
      <c r="H50" s="81"/>
      <c r="I50" s="81"/>
      <c r="J50" s="81"/>
      <c r="K50" s="81"/>
      <c r="L50" s="81"/>
      <c r="P50" s="81"/>
      <c r="Q50" s="81"/>
      <c r="R50" s="81"/>
    </row>
    <row r="51" spans="1:18" ht="14.1" hidden="1" customHeight="1">
      <c r="A51" s="6"/>
      <c r="B51" s="6"/>
      <c r="C51" s="6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</row>
    <row r="52" spans="1:18" ht="14.1" hidden="1" customHeight="1">
      <c r="A52" s="6"/>
      <c r="B52" s="6"/>
      <c r="C52" s="6"/>
      <c r="D52" s="79"/>
      <c r="E52" s="7"/>
      <c r="F52" s="7"/>
      <c r="G52" s="79"/>
      <c r="H52" s="81"/>
      <c r="I52" s="81"/>
      <c r="J52" s="81"/>
      <c r="K52" s="81"/>
      <c r="L52" s="81"/>
      <c r="P52" s="81"/>
      <c r="Q52" s="81"/>
      <c r="R52" s="81"/>
    </row>
    <row r="53" spans="1:18" ht="14.1" hidden="1" customHeight="1">
      <c r="A53" s="6"/>
      <c r="B53" s="6"/>
      <c r="C53" s="6"/>
      <c r="D53" s="79"/>
      <c r="E53" s="7"/>
      <c r="F53" s="7"/>
      <c r="G53" s="79"/>
      <c r="H53" s="81"/>
      <c r="I53" s="81"/>
      <c r="J53" s="81"/>
      <c r="K53" s="81"/>
      <c r="L53" s="81"/>
      <c r="P53" s="81"/>
      <c r="Q53" s="81"/>
      <c r="R53" s="81"/>
    </row>
    <row r="54" spans="1:18" ht="14.1" hidden="1" customHeight="1">
      <c r="A54" s="6"/>
      <c r="B54" s="6"/>
      <c r="C54" s="6"/>
      <c r="D54" s="79"/>
      <c r="E54" s="7"/>
      <c r="F54" s="7"/>
      <c r="G54" s="79"/>
      <c r="H54" s="81"/>
      <c r="I54" s="81"/>
      <c r="J54" s="81"/>
      <c r="K54" s="81"/>
      <c r="L54" s="81"/>
      <c r="P54" s="81"/>
      <c r="Q54" s="81"/>
      <c r="R54" s="81"/>
    </row>
    <row r="55" spans="1:18" ht="14.1" hidden="1" customHeight="1">
      <c r="A55" s="6"/>
      <c r="B55" s="6"/>
      <c r="C55" s="6"/>
      <c r="D55" s="79"/>
      <c r="E55" s="7"/>
      <c r="F55" s="7"/>
      <c r="G55" s="79"/>
      <c r="H55" s="81"/>
      <c r="I55" s="81"/>
      <c r="J55" s="81"/>
      <c r="K55" s="81"/>
      <c r="L55" s="81"/>
      <c r="P55" s="81"/>
      <c r="Q55" s="81"/>
      <c r="R55" s="81"/>
    </row>
    <row r="56" spans="1:18" ht="14.1" hidden="1" customHeight="1">
      <c r="A56" s="6"/>
      <c r="B56" s="6"/>
      <c r="C56" s="6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18" ht="14.1" hidden="1" customHeight="1">
      <c r="A57" s="6"/>
      <c r="B57" s="6"/>
      <c r="C57" s="6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18" ht="14.1" hidden="1" customHeight="1">
      <c r="A58" s="6"/>
      <c r="B58" s="6"/>
      <c r="C58" s="6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18" ht="14.1" hidden="1" customHeight="1">
      <c r="A59" s="6"/>
      <c r="B59" s="6"/>
      <c r="C59" s="6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18" ht="14.1" hidden="1" customHeight="1">
      <c r="A60" s="6"/>
      <c r="B60" s="6"/>
      <c r="C60" s="6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18" ht="14.1" hidden="1" customHeight="1">
      <c r="A61" s="6"/>
      <c r="B61" s="6"/>
      <c r="C61" s="6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18" ht="14.1" hidden="1" customHeight="1">
      <c r="A62" s="6"/>
      <c r="B62" s="6"/>
      <c r="C62" s="6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18" ht="14.1" hidden="1" customHeight="1">
      <c r="A63" s="6"/>
      <c r="B63" s="6"/>
      <c r="C63" s="6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18" ht="14.1" hidden="1" customHeight="1">
      <c r="A64" s="6"/>
      <c r="B64" s="6"/>
      <c r="C64" s="6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t="14.1" hidden="1" customHeight="1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t="14.1" hidden="1" customHeight="1">
      <c r="A66" s="6"/>
      <c r="B66" s="6"/>
      <c r="C66" s="6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t="14.1" hidden="1" customHeight="1">
      <c r="A67" s="6"/>
      <c r="B67" s="6"/>
      <c r="C67" s="6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t="14.1" hidden="1" customHeight="1">
      <c r="A68" s="6"/>
      <c r="B68" s="6"/>
      <c r="C68" s="6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t="14.1" hidden="1" customHeight="1">
      <c r="A69" s="6"/>
      <c r="B69" s="6"/>
      <c r="C69" s="6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t="14.1" hidden="1" customHeight="1">
      <c r="A70" s="6"/>
      <c r="B70" s="6"/>
      <c r="C70" s="6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t="14.1" hidden="1" customHeight="1">
      <c r="A71" s="6"/>
      <c r="B71" s="6"/>
      <c r="C71" s="6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t="14.1" hidden="1" customHeight="1">
      <c r="A72" s="6"/>
      <c r="B72" s="6"/>
      <c r="C72" s="6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t="14.1" hidden="1" customHeight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18" ht="14.1" hidden="1" customHeight="1">
      <c r="A74" s="6"/>
      <c r="B74" s="6"/>
      <c r="C74" s="6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18" ht="14.1" hidden="1" customHeight="1">
      <c r="A75" s="6"/>
      <c r="B75" s="6"/>
      <c r="C75" s="6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18" ht="14.1" hidden="1" customHeight="1">
      <c r="A76" s="6"/>
      <c r="B76" s="6"/>
      <c r="C76" s="6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t="14.1" hidden="1" customHeight="1">
      <c r="A77" s="6"/>
      <c r="B77" s="6"/>
      <c r="C77" s="6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t="14.1" hidden="1" customHeight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t="14.1" hidden="1" customHeight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t="14.1" hidden="1" customHeight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t="14.1" hidden="1" customHeight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t="14.1" hidden="1" customHeight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t="14.1" hidden="1" customHeight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t="14.1" hidden="1" customHeight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t="14.1" hidden="1" customHeight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t="14.1" hidden="1" customHeight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t="14.1" hidden="1" customHeight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t="14.1" hidden="1" customHeight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t="14.1" hidden="1" customHeight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t="14.1" hidden="1" customHeight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t="14.1" hidden="1" customHeight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t="14.1" hidden="1" customHeight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t="14.1" hidden="1" customHeight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t="14.1" hidden="1" customHeight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t="14.1" hidden="1" customHeight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t="14.1" hidden="1" customHeight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t="14.1" hidden="1" customHeight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t="14.1" hidden="1" customHeight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t="14.1" hidden="1" customHeight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t="14.1" hidden="1" customHeight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t="14.1" hidden="1" customHeight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t="14.1" hidden="1" customHeight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t="14.1" hidden="1" customHeight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t="14.1" hidden="1" customHeight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t="14.1" hidden="1" customHeight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t="14.1" hidden="1" customHeight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t="14.1" hidden="1" customHeight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t="14.1" hidden="1" customHeight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t="14.1" hidden="1" customHeight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t="14.1" hidden="1" customHeight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t="14.1" hidden="1" customHeight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t="14.1" hidden="1" customHeight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t="14.1" hidden="1" customHeight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t="14.1" hidden="1" customHeight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t="14.1" hidden="1" customHeight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t="14.1" hidden="1" customHeight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t="14.1" hidden="1" customHeight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t="14.1" hidden="1" customHeight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t="14.1" hidden="1" customHeight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t="14.1" hidden="1" customHeight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t="14.1" hidden="1" customHeight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t="14.1" hidden="1" customHeight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t="14.1" hidden="1" customHeight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t="14.1" hidden="1" customHeight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t="14.1" hidden="1" customHeight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t="14.1" hidden="1" customHeight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t="14.1" hidden="1" customHeight="1">
      <c r="P127" s="81"/>
      <c r="Q127" s="81"/>
      <c r="R127" s="81"/>
    </row>
    <row r="128" spans="1:18" ht="14.1" hidden="1" customHeight="1">
      <c r="P128" s="81"/>
      <c r="Q128" s="81"/>
      <c r="R128" s="81"/>
    </row>
    <row r="129" spans="16:18" ht="14.1" hidden="1" customHeight="1">
      <c r="P129" s="81"/>
      <c r="Q129" s="81"/>
      <c r="R129" s="81"/>
    </row>
    <row r="130" spans="16:18" ht="14.1" hidden="1" customHeight="1">
      <c r="P130" s="81"/>
      <c r="Q130" s="81"/>
      <c r="R130" s="81"/>
    </row>
    <row r="131" spans="16:18" ht="14.1" hidden="1" customHeight="1">
      <c r="P131" s="81"/>
      <c r="Q131" s="81"/>
      <c r="R131" s="81"/>
    </row>
    <row r="132" spans="16:18" ht="14.1" hidden="1" customHeight="1">
      <c r="P132" s="81"/>
      <c r="Q132" s="81"/>
      <c r="R132" s="81"/>
    </row>
    <row r="133" spans="16:18" ht="14.1" hidden="1" customHeight="1">
      <c r="P133" s="81"/>
      <c r="Q133" s="81"/>
      <c r="R133" s="81"/>
    </row>
    <row r="134" spans="16:18" ht="14.1" hidden="1" customHeight="1">
      <c r="P134" s="81"/>
      <c r="Q134" s="81"/>
      <c r="R134" s="81"/>
    </row>
    <row r="135" spans="16:18" ht="14.1" hidden="1" customHeight="1">
      <c r="P135" s="81"/>
      <c r="Q135" s="81"/>
      <c r="R135" s="81"/>
    </row>
    <row r="136" spans="16:18" ht="14.1" hidden="1" customHeight="1">
      <c r="P136" s="81"/>
      <c r="Q136" s="81"/>
      <c r="R136" s="81"/>
    </row>
    <row r="137" spans="16:18" ht="14.1" hidden="1" customHeight="1">
      <c r="P137" s="81"/>
      <c r="Q137" s="81"/>
      <c r="R137" s="81"/>
    </row>
    <row r="138" spans="16:18" ht="14.1" hidden="1" customHeight="1">
      <c r="P138" s="81"/>
      <c r="Q138" s="81"/>
      <c r="R138" s="81"/>
    </row>
    <row r="139" spans="16:18" ht="14.1" hidden="1" customHeight="1">
      <c r="P139" s="81"/>
      <c r="Q139" s="81"/>
      <c r="R139" s="81"/>
    </row>
    <row r="140" spans="16:18" ht="14.1" hidden="1" customHeight="1">
      <c r="P140" s="81"/>
      <c r="Q140" s="81"/>
      <c r="R140" s="81"/>
    </row>
    <row r="141" spans="16:18" ht="14.1" hidden="1" customHeight="1">
      <c r="P141" s="81"/>
      <c r="Q141" s="81"/>
      <c r="R141" s="81"/>
    </row>
    <row r="142" spans="16:18" ht="14.1" hidden="1" customHeight="1">
      <c r="P142" s="81"/>
      <c r="Q142" s="81"/>
      <c r="R142" s="81"/>
    </row>
    <row r="143" spans="16:18" ht="14.1" hidden="1" customHeight="1">
      <c r="P143" s="81"/>
      <c r="Q143" s="81"/>
      <c r="R143" s="81"/>
    </row>
    <row r="144" spans="16:18" ht="14.1" hidden="1" customHeight="1">
      <c r="P144" s="81"/>
      <c r="Q144" s="81"/>
      <c r="R144" s="81"/>
    </row>
    <row r="145" spans="16:18" ht="14.1" hidden="1" customHeight="1">
      <c r="P145" s="81"/>
      <c r="Q145" s="81"/>
      <c r="R145" s="81"/>
    </row>
    <row r="146" spans="16:18" ht="14.1" hidden="1" customHeight="1">
      <c r="P146" s="81"/>
      <c r="Q146" s="81"/>
      <c r="R146" s="81"/>
    </row>
    <row r="147" spans="16:18" ht="14.1" hidden="1" customHeight="1">
      <c r="P147" s="81"/>
      <c r="Q147" s="81"/>
      <c r="R147" s="81"/>
    </row>
    <row r="148" spans="16:18" ht="14.1" hidden="1" customHeight="1">
      <c r="P148" s="81"/>
      <c r="Q148" s="81"/>
      <c r="R148" s="81"/>
    </row>
    <row r="149" spans="16:18" ht="14.1" hidden="1" customHeight="1">
      <c r="P149" s="81"/>
      <c r="Q149" s="81"/>
      <c r="R149" s="81"/>
    </row>
    <row r="150" spans="16:18" ht="14.1" hidden="1" customHeight="1">
      <c r="P150" s="81"/>
      <c r="Q150" s="81"/>
      <c r="R150" s="81"/>
    </row>
    <row r="151" spans="16:18" ht="14.1" hidden="1" customHeight="1">
      <c r="P151" s="81"/>
      <c r="Q151" s="81"/>
      <c r="R151" s="81"/>
    </row>
    <row r="152" spans="16:18" ht="14.1" hidden="1" customHeight="1">
      <c r="P152" s="81"/>
      <c r="Q152" s="81"/>
      <c r="R152" s="81"/>
    </row>
    <row r="153" spans="16:18" ht="14.1" hidden="1" customHeight="1">
      <c r="P153" s="81"/>
      <c r="Q153" s="81"/>
      <c r="R153" s="81"/>
    </row>
    <row r="154" spans="16:18" ht="14.1" hidden="1" customHeight="1">
      <c r="P154" s="81"/>
      <c r="Q154" s="81"/>
      <c r="R154" s="81"/>
    </row>
    <row r="155" spans="16:18" ht="14.1" hidden="1" customHeight="1">
      <c r="P155" s="81"/>
      <c r="Q155" s="81"/>
      <c r="R155" s="81"/>
    </row>
    <row r="156" spans="16:18" ht="14.1" hidden="1" customHeight="1">
      <c r="P156" s="81"/>
      <c r="Q156" s="81"/>
      <c r="R156" s="81"/>
    </row>
    <row r="157" spans="16:18" ht="14.1" hidden="1" customHeight="1">
      <c r="P157" s="81"/>
      <c r="Q157" s="81"/>
      <c r="R157" s="81"/>
    </row>
    <row r="158" spans="16:18" ht="14.1" hidden="1" customHeight="1">
      <c r="P158" s="81"/>
      <c r="Q158" s="81"/>
      <c r="R158" s="81"/>
    </row>
    <row r="159" spans="16:18" ht="14.1" hidden="1" customHeight="1">
      <c r="P159" s="81"/>
      <c r="Q159" s="81"/>
      <c r="R159" s="81"/>
    </row>
    <row r="160" spans="16:18" ht="14.1" hidden="1" customHeight="1">
      <c r="P160" s="81"/>
      <c r="Q160" s="81"/>
      <c r="R160" s="81"/>
    </row>
    <row r="161" spans="16:18" ht="14.1" hidden="1" customHeight="1">
      <c r="P161" s="81"/>
      <c r="Q161" s="81"/>
      <c r="R161" s="81"/>
    </row>
    <row r="162" spans="16:18" ht="14.1" hidden="1" customHeight="1">
      <c r="P162" s="81"/>
      <c r="Q162" s="81"/>
      <c r="R162" s="81"/>
    </row>
    <row r="163" spans="16:18" ht="14.1" hidden="1" customHeight="1">
      <c r="P163" s="81"/>
      <c r="Q163" s="81"/>
      <c r="R163" s="81"/>
    </row>
    <row r="164" spans="16:18" ht="14.1" hidden="1" customHeight="1">
      <c r="P164" s="81"/>
      <c r="Q164" s="81"/>
      <c r="R164" s="81"/>
    </row>
    <row r="165" spans="16:18" ht="14.1" hidden="1" customHeight="1">
      <c r="P165" s="81"/>
      <c r="Q165" s="81"/>
      <c r="R165" s="81"/>
    </row>
    <row r="166" spans="16:18" ht="14.1" hidden="1" customHeight="1">
      <c r="P166" s="81"/>
      <c r="Q166" s="81"/>
      <c r="R166" s="81"/>
    </row>
    <row r="167" spans="16:18" ht="14.1" hidden="1" customHeight="1">
      <c r="P167" s="81"/>
      <c r="Q167" s="81"/>
      <c r="R167" s="81"/>
    </row>
    <row r="168" spans="16:18" ht="14.1" hidden="1" customHeight="1">
      <c r="P168" s="81"/>
      <c r="Q168" s="81"/>
      <c r="R168" s="81"/>
    </row>
    <row r="169" spans="16:18" ht="14.1" hidden="1" customHeight="1">
      <c r="P169" s="81"/>
      <c r="Q169" s="81"/>
      <c r="R169" s="81"/>
    </row>
    <row r="170" spans="16:18" ht="14.1" hidden="1" customHeight="1">
      <c r="P170" s="81"/>
      <c r="Q170" s="81"/>
      <c r="R170" s="81"/>
    </row>
    <row r="171" spans="16:18" ht="14.1" hidden="1" customHeight="1">
      <c r="P171" s="81"/>
      <c r="Q171" s="81"/>
      <c r="R171" s="81"/>
    </row>
    <row r="172" spans="16:18" ht="14.1" hidden="1" customHeight="1">
      <c r="P172" s="81"/>
      <c r="Q172" s="81"/>
      <c r="R172" s="81"/>
    </row>
    <row r="173" spans="16:18" ht="14.1" hidden="1" customHeight="1">
      <c r="P173" s="81"/>
      <c r="Q173" s="81"/>
      <c r="R173" s="81"/>
    </row>
    <row r="174" spans="16:18" ht="14.1" hidden="1" customHeight="1">
      <c r="P174" s="81"/>
      <c r="Q174" s="81"/>
      <c r="R174" s="81"/>
    </row>
    <row r="175" spans="16:18" ht="14.1" hidden="1" customHeight="1">
      <c r="P175" s="81"/>
      <c r="Q175" s="81"/>
      <c r="R175" s="81"/>
    </row>
    <row r="176" spans="16:18" ht="14.1" hidden="1" customHeight="1">
      <c r="P176" s="81"/>
      <c r="Q176" s="81"/>
      <c r="R176" s="81"/>
    </row>
    <row r="177" spans="16:18" ht="14.1" hidden="1" customHeight="1">
      <c r="P177" s="81"/>
      <c r="Q177" s="81"/>
      <c r="R177" s="81"/>
    </row>
    <row r="178" spans="16:18" ht="14.1" hidden="1" customHeight="1">
      <c r="P178" s="81"/>
      <c r="Q178" s="81"/>
      <c r="R178" s="81"/>
    </row>
    <row r="179" spans="16:18" ht="14.1" hidden="1" customHeight="1">
      <c r="P179" s="81"/>
      <c r="Q179" s="81"/>
      <c r="R179" s="81"/>
    </row>
    <row r="180" spans="16:18" ht="14.1" hidden="1" customHeight="1">
      <c r="P180" s="81"/>
      <c r="Q180" s="81"/>
      <c r="R180" s="81"/>
    </row>
    <row r="181" spans="16:18" ht="14.1" hidden="1" customHeight="1">
      <c r="P181" s="81"/>
      <c r="Q181" s="81"/>
      <c r="R181" s="81"/>
    </row>
    <row r="182" spans="16:18" ht="14.1" hidden="1" customHeight="1">
      <c r="P182" s="81"/>
      <c r="Q182" s="81"/>
      <c r="R182" s="81"/>
    </row>
    <row r="183" spans="16:18" ht="14.1" hidden="1" customHeight="1">
      <c r="P183" s="81"/>
      <c r="Q183" s="81"/>
      <c r="R183" s="81"/>
    </row>
    <row r="184" spans="16:18" ht="14.1" hidden="1" customHeight="1">
      <c r="P184" s="81"/>
      <c r="Q184" s="81"/>
      <c r="R184" s="81"/>
    </row>
    <row r="185" spans="16:18" ht="14.1" hidden="1" customHeight="1">
      <c r="P185" s="81"/>
      <c r="Q185" s="81"/>
      <c r="R185" s="81"/>
    </row>
    <row r="186" spans="16:18" ht="14.1" hidden="1" customHeight="1">
      <c r="P186" s="81"/>
      <c r="Q186" s="81"/>
      <c r="R186" s="81"/>
    </row>
    <row r="187" spans="16:18" ht="14.1" hidden="1" customHeight="1">
      <c r="P187" s="81"/>
      <c r="Q187" s="81"/>
      <c r="R187" s="81"/>
    </row>
    <row r="188" spans="16:18" ht="14.1" hidden="1" customHeight="1">
      <c r="P188" s="81"/>
      <c r="Q188" s="81"/>
      <c r="R188" s="81"/>
    </row>
    <row r="189" spans="16:18" ht="14.1" hidden="1" customHeight="1">
      <c r="P189" s="81"/>
      <c r="Q189" s="81"/>
      <c r="R189" s="81"/>
    </row>
    <row r="190" spans="16:18" ht="14.1" hidden="1" customHeight="1">
      <c r="P190" s="81"/>
      <c r="Q190" s="81"/>
      <c r="R190" s="81"/>
    </row>
    <row r="191" spans="16:18" ht="14.1" hidden="1" customHeight="1">
      <c r="P191" s="81"/>
      <c r="Q191" s="81"/>
      <c r="R191" s="81"/>
    </row>
    <row r="192" spans="16:18" ht="14.1" hidden="1" customHeight="1">
      <c r="P192" s="81"/>
      <c r="Q192" s="81"/>
      <c r="R192" s="81"/>
    </row>
    <row r="193" spans="16:18" ht="14.1" hidden="1" customHeight="1">
      <c r="P193" s="81"/>
      <c r="Q193" s="81"/>
      <c r="R193" s="81"/>
    </row>
    <row r="194" spans="16:18" ht="14.1" hidden="1" customHeight="1">
      <c r="P194" s="81"/>
      <c r="Q194" s="81"/>
      <c r="R194" s="81"/>
    </row>
    <row r="195" spans="16:18" ht="14.1" hidden="1" customHeight="1">
      <c r="P195" s="81"/>
      <c r="Q195" s="81"/>
      <c r="R195" s="81"/>
    </row>
    <row r="196" spans="16:18" ht="14.1" hidden="1" customHeight="1">
      <c r="P196" s="81"/>
      <c r="Q196" s="81"/>
      <c r="R196" s="81"/>
    </row>
    <row r="197" spans="16:18" ht="14.1" hidden="1" customHeight="1">
      <c r="P197" s="81"/>
      <c r="Q197" s="81"/>
      <c r="R197" s="81"/>
    </row>
    <row r="198" spans="16:18" ht="14.1" hidden="1" customHeight="1">
      <c r="P198" s="81"/>
      <c r="Q198" s="81"/>
      <c r="R198" s="81"/>
    </row>
    <row r="199" spans="16:18" ht="14.1" hidden="1" customHeight="1">
      <c r="P199" s="81"/>
      <c r="Q199" s="81"/>
      <c r="R199" s="81"/>
    </row>
    <row r="200" spans="16:18" ht="14.1" hidden="1" customHeight="1">
      <c r="P200" s="81"/>
      <c r="Q200" s="81"/>
      <c r="R200" s="81"/>
    </row>
    <row r="201" spans="16:18" ht="14.1" hidden="1" customHeight="1">
      <c r="P201" s="81"/>
      <c r="Q201" s="81"/>
      <c r="R201" s="81"/>
    </row>
    <row r="202" spans="16:18" ht="14.1" hidden="1" customHeight="1">
      <c r="P202" s="81"/>
      <c r="Q202" s="81"/>
      <c r="R202" s="81"/>
    </row>
    <row r="203" spans="16:18" ht="14.1" hidden="1" customHeight="1">
      <c r="P203" s="81"/>
      <c r="Q203" s="81"/>
      <c r="R203" s="81"/>
    </row>
    <row r="204" spans="16:18" ht="14.1" hidden="1" customHeight="1">
      <c r="P204" s="81"/>
      <c r="Q204" s="81"/>
      <c r="R204" s="81"/>
    </row>
    <row r="205" spans="16:18" ht="14.1" hidden="1" customHeight="1">
      <c r="P205" s="81"/>
      <c r="Q205" s="81"/>
      <c r="R205" s="81"/>
    </row>
    <row r="206" spans="16:18" ht="14.1" hidden="1" customHeight="1">
      <c r="P206" s="81"/>
      <c r="Q206" s="81"/>
      <c r="R206" s="81"/>
    </row>
    <row r="207" spans="16:18" ht="14.1" hidden="1" customHeight="1">
      <c r="P207" s="81"/>
      <c r="Q207" s="81"/>
      <c r="R207" s="81"/>
    </row>
    <row r="208" spans="16:18" ht="14.1" hidden="1" customHeight="1">
      <c r="P208" s="81"/>
      <c r="Q208" s="81"/>
      <c r="R208" s="81"/>
    </row>
    <row r="209" spans="16:18" ht="14.1" hidden="1" customHeight="1">
      <c r="P209" s="81"/>
      <c r="Q209" s="81"/>
      <c r="R209" s="81"/>
    </row>
    <row r="210" spans="16:18" ht="14.1" hidden="1" customHeight="1">
      <c r="P210" s="81"/>
      <c r="Q210" s="81"/>
      <c r="R210" s="81"/>
    </row>
    <row r="211" spans="16:18" ht="14.1" hidden="1" customHeight="1">
      <c r="P211" s="81"/>
      <c r="Q211" s="81"/>
      <c r="R211" s="81"/>
    </row>
    <row r="212" spans="16:18" ht="14.1" hidden="1" customHeight="1">
      <c r="P212" s="81"/>
      <c r="Q212" s="81"/>
      <c r="R212" s="81"/>
    </row>
    <row r="213" spans="16:18" ht="14.1" hidden="1" customHeight="1">
      <c r="P213" s="81"/>
      <c r="Q213" s="81"/>
      <c r="R213" s="81"/>
    </row>
    <row r="214" spans="16:18" ht="14.1" hidden="1" customHeight="1">
      <c r="P214" s="81"/>
      <c r="Q214" s="81"/>
      <c r="R214" s="81"/>
    </row>
    <row r="215" spans="16:18" ht="14.1" hidden="1" customHeight="1">
      <c r="P215" s="81"/>
      <c r="Q215" s="81"/>
      <c r="R215" s="81"/>
    </row>
    <row r="216" spans="16:18" ht="14.1" hidden="1" customHeight="1">
      <c r="P216" s="81"/>
      <c r="Q216" s="81"/>
      <c r="R216" s="81"/>
    </row>
    <row r="217" spans="16:18" ht="14.1" hidden="1" customHeight="1">
      <c r="P217" s="81"/>
      <c r="Q217" s="81"/>
      <c r="R217" s="81"/>
    </row>
    <row r="218" spans="16:18" ht="14.1" hidden="1" customHeight="1">
      <c r="P218" s="81"/>
      <c r="Q218" s="81"/>
      <c r="R218" s="81"/>
    </row>
    <row r="219" spans="16:18" ht="14.1" hidden="1" customHeight="1">
      <c r="P219" s="81"/>
      <c r="Q219" s="81"/>
      <c r="R219" s="81"/>
    </row>
    <row r="220" spans="16:18" ht="14.1" hidden="1" customHeight="1">
      <c r="P220" s="81"/>
      <c r="Q220" s="81"/>
      <c r="R220" s="81"/>
    </row>
    <row r="221" spans="16:18" ht="14.1" hidden="1" customHeight="1">
      <c r="P221" s="81"/>
      <c r="Q221" s="81"/>
      <c r="R221" s="81"/>
    </row>
    <row r="222" spans="16:18" ht="14.1" hidden="1" customHeight="1">
      <c r="P222" s="81"/>
      <c r="Q222" s="81"/>
      <c r="R222" s="81"/>
    </row>
    <row r="223" spans="16:18" ht="14.1" hidden="1" customHeight="1">
      <c r="P223" s="81"/>
      <c r="Q223" s="81"/>
      <c r="R223" s="81"/>
    </row>
    <row r="224" spans="16:18" ht="14.1" hidden="1" customHeight="1">
      <c r="P224" s="81"/>
      <c r="Q224" s="81"/>
      <c r="R224" s="81"/>
    </row>
    <row r="225" spans="16:18" ht="14.1" hidden="1" customHeight="1">
      <c r="P225" s="81"/>
      <c r="Q225" s="81"/>
      <c r="R225" s="81"/>
    </row>
    <row r="226" spans="16:18" ht="14.1" hidden="1" customHeight="1">
      <c r="P226" s="81"/>
      <c r="Q226" s="81"/>
      <c r="R226" s="81"/>
    </row>
    <row r="227" spans="16:18" ht="14.1" hidden="1" customHeight="1">
      <c r="P227" s="81"/>
      <c r="Q227" s="81"/>
      <c r="R227" s="81"/>
    </row>
    <row r="228" spans="16:18" ht="14.1" hidden="1" customHeight="1">
      <c r="P228" s="81"/>
      <c r="Q228" s="81"/>
      <c r="R228" s="81"/>
    </row>
    <row r="229" spans="16:18" ht="14.1" hidden="1" customHeight="1">
      <c r="P229" s="81"/>
      <c r="Q229" s="81"/>
      <c r="R229" s="81"/>
    </row>
    <row r="230" spans="16:18" ht="14.1" hidden="1" customHeight="1">
      <c r="P230" s="81"/>
      <c r="Q230" s="81"/>
      <c r="R230" s="81"/>
    </row>
    <row r="231" spans="16:18" ht="14.1" hidden="1" customHeight="1">
      <c r="P231" s="81"/>
      <c r="Q231" s="81"/>
      <c r="R231" s="81"/>
    </row>
    <row r="232" spans="16:18" ht="14.1" hidden="1" customHeight="1">
      <c r="P232" s="81"/>
      <c r="Q232" s="81"/>
      <c r="R232" s="81"/>
    </row>
    <row r="233" spans="16:18" ht="14.1" hidden="1" customHeight="1">
      <c r="P233" s="81"/>
      <c r="Q233" s="81"/>
      <c r="R233" s="81"/>
    </row>
    <row r="234" spans="16:18" ht="14.1" hidden="1" customHeight="1">
      <c r="P234" s="81"/>
      <c r="Q234" s="81"/>
      <c r="R234" s="81"/>
    </row>
    <row r="235" spans="16:18" ht="14.1" hidden="1" customHeight="1">
      <c r="P235" s="81"/>
      <c r="Q235" s="81"/>
      <c r="R235" s="81"/>
    </row>
    <row r="236" spans="16:18" ht="14.1" hidden="1" customHeight="1">
      <c r="P236" s="81"/>
      <c r="Q236" s="81"/>
      <c r="R236" s="81"/>
    </row>
    <row r="237" spans="16:18" ht="14.1" hidden="1" customHeight="1">
      <c r="P237" s="81"/>
      <c r="Q237" s="81"/>
      <c r="R237" s="81"/>
    </row>
    <row r="238" spans="16:18" ht="14.1" hidden="1" customHeight="1">
      <c r="P238" s="81"/>
      <c r="Q238" s="81"/>
      <c r="R238" s="81"/>
    </row>
    <row r="239" spans="16:18" ht="14.1" hidden="1" customHeight="1">
      <c r="P239" s="81"/>
      <c r="Q239" s="81"/>
      <c r="R239" s="81"/>
    </row>
    <row r="240" spans="16:18" ht="14.1" hidden="1" customHeight="1">
      <c r="P240" s="81"/>
      <c r="Q240" s="81"/>
      <c r="R240" s="81"/>
    </row>
    <row r="241" spans="16:18" ht="14.1" hidden="1" customHeight="1">
      <c r="P241" s="81"/>
      <c r="Q241" s="81"/>
      <c r="R241" s="81"/>
    </row>
    <row r="242" spans="16:18" ht="14.1" hidden="1" customHeight="1">
      <c r="P242" s="81"/>
      <c r="Q242" s="81"/>
      <c r="R242" s="81"/>
    </row>
    <row r="243" spans="16:18" ht="14.1" hidden="1" customHeight="1">
      <c r="P243" s="81"/>
      <c r="Q243" s="81"/>
      <c r="R243" s="81"/>
    </row>
    <row r="244" spans="16:18" ht="14.1" hidden="1" customHeight="1">
      <c r="P244" s="81"/>
      <c r="Q244" s="81"/>
      <c r="R244" s="81"/>
    </row>
    <row r="245" spans="16:18" ht="14.1" hidden="1" customHeight="1">
      <c r="P245" s="81"/>
      <c r="Q245" s="81"/>
      <c r="R245" s="81"/>
    </row>
    <row r="246" spans="16:18" ht="14.1" hidden="1" customHeight="1">
      <c r="P246" s="81"/>
      <c r="Q246" s="81"/>
      <c r="R246" s="81"/>
    </row>
    <row r="247" spans="16:18" ht="14.1" hidden="1" customHeight="1">
      <c r="P247" s="81"/>
      <c r="Q247" s="81"/>
      <c r="R247" s="81"/>
    </row>
    <row r="248" spans="16:18" ht="14.1" hidden="1" customHeight="1">
      <c r="P248" s="81"/>
      <c r="Q248" s="81"/>
      <c r="R248" s="81"/>
    </row>
    <row r="249" spans="16:18" ht="14.1" hidden="1" customHeight="1">
      <c r="P249" s="81"/>
      <c r="Q249" s="81"/>
      <c r="R249" s="81"/>
    </row>
    <row r="250" spans="16:18" ht="14.1" hidden="1" customHeight="1">
      <c r="P250" s="81"/>
      <c r="Q250" s="81"/>
      <c r="R250" s="81"/>
    </row>
    <row r="251" spans="16:18" ht="14.1" hidden="1" customHeight="1">
      <c r="P251" s="81"/>
      <c r="Q251" s="81"/>
      <c r="R251" s="81"/>
    </row>
    <row r="252" spans="16:18" ht="14.1" hidden="1" customHeight="1">
      <c r="P252" s="81"/>
      <c r="Q252" s="81"/>
      <c r="R252" s="81"/>
    </row>
    <row r="253" spans="16:18" ht="14.1" hidden="1" customHeight="1">
      <c r="P253" s="81"/>
      <c r="Q253" s="81"/>
      <c r="R253" s="81"/>
    </row>
    <row r="254" spans="16:18" ht="14.1" hidden="1" customHeight="1">
      <c r="P254" s="81"/>
      <c r="Q254" s="81"/>
      <c r="R254" s="81"/>
    </row>
    <row r="255" spans="16:18" ht="14.1" hidden="1" customHeight="1">
      <c r="P255" s="81"/>
      <c r="Q255" s="81"/>
      <c r="R255" s="81"/>
    </row>
    <row r="256" spans="16:18" ht="14.1" hidden="1" customHeight="1">
      <c r="P256" s="81"/>
      <c r="Q256" s="81"/>
      <c r="R256" s="81"/>
    </row>
    <row r="257" spans="16:18" ht="14.1" hidden="1" customHeight="1">
      <c r="P257" s="81"/>
      <c r="Q257" s="81"/>
      <c r="R257" s="81"/>
    </row>
    <row r="258" spans="16:18" ht="14.1" hidden="1" customHeight="1">
      <c r="P258" s="81"/>
      <c r="Q258" s="81"/>
      <c r="R258" s="81"/>
    </row>
    <row r="259" spans="16:18" ht="14.1" hidden="1" customHeight="1">
      <c r="P259" s="81"/>
      <c r="Q259" s="81"/>
      <c r="R259" s="81"/>
    </row>
    <row r="260" spans="16:18" ht="14.1" hidden="1" customHeight="1">
      <c r="P260" s="81"/>
      <c r="Q260" s="81"/>
      <c r="R260" s="81"/>
    </row>
    <row r="261" spans="16:18" ht="14.1" hidden="1" customHeight="1">
      <c r="P261" s="81"/>
      <c r="Q261" s="81"/>
      <c r="R261" s="81"/>
    </row>
    <row r="262" spans="16:18" ht="14.1" hidden="1" customHeight="1">
      <c r="P262" s="81"/>
      <c r="Q262" s="81"/>
      <c r="R262" s="81"/>
    </row>
    <row r="263" spans="16:18" ht="14.1" hidden="1" customHeight="1">
      <c r="P263" s="81"/>
      <c r="Q263" s="81"/>
      <c r="R263" s="81"/>
    </row>
    <row r="264" spans="16:18" ht="14.1" hidden="1" customHeight="1">
      <c r="P264" s="81"/>
      <c r="Q264" s="81"/>
      <c r="R264" s="81"/>
    </row>
    <row r="265" spans="16:18" ht="14.1" hidden="1" customHeight="1">
      <c r="P265" s="81"/>
      <c r="Q265" s="81"/>
      <c r="R265" s="81"/>
    </row>
    <row r="266" spans="16:18" ht="14.1" hidden="1" customHeight="1">
      <c r="P266" s="81"/>
      <c r="Q266" s="81"/>
      <c r="R266" s="81"/>
    </row>
    <row r="267" spans="16:18" ht="14.1" hidden="1" customHeight="1">
      <c r="P267" s="81"/>
      <c r="Q267" s="81"/>
      <c r="R267" s="81"/>
    </row>
    <row r="268" spans="16:18" ht="14.1" hidden="1" customHeight="1">
      <c r="P268" s="81"/>
      <c r="Q268" s="81"/>
      <c r="R268" s="81"/>
    </row>
    <row r="269" spans="16:18" ht="14.1" hidden="1" customHeight="1">
      <c r="P269" s="81"/>
      <c r="Q269" s="81"/>
      <c r="R269" s="81"/>
    </row>
    <row r="270" spans="16:18" ht="14.1" hidden="1" customHeight="1">
      <c r="P270" s="81"/>
      <c r="Q270" s="81"/>
      <c r="R270" s="81"/>
    </row>
    <row r="271" spans="16:18" ht="14.1" hidden="1" customHeight="1">
      <c r="P271" s="81"/>
      <c r="Q271" s="81"/>
      <c r="R271" s="81"/>
    </row>
    <row r="272" spans="16:18" ht="14.1" hidden="1" customHeight="1">
      <c r="P272" s="81"/>
      <c r="Q272" s="81"/>
      <c r="R272" s="81"/>
    </row>
    <row r="273" spans="16:18" ht="14.1" hidden="1" customHeight="1">
      <c r="P273" s="81"/>
      <c r="Q273" s="81"/>
      <c r="R273" s="81"/>
    </row>
    <row r="274" spans="16:18" ht="14.1" hidden="1" customHeight="1">
      <c r="P274" s="81"/>
      <c r="Q274" s="81"/>
      <c r="R274" s="81"/>
    </row>
    <row r="275" spans="16:18" ht="14.1" hidden="1" customHeight="1">
      <c r="P275" s="81"/>
      <c r="Q275" s="81"/>
      <c r="R275" s="81"/>
    </row>
    <row r="276" spans="16:18" ht="14.1" hidden="1" customHeight="1">
      <c r="P276" s="81"/>
      <c r="Q276" s="81"/>
      <c r="R276" s="81"/>
    </row>
    <row r="277" spans="16:18" ht="14.1" hidden="1" customHeight="1">
      <c r="P277" s="81"/>
      <c r="Q277" s="81"/>
      <c r="R277" s="81"/>
    </row>
    <row r="278" spans="16:18" ht="14.1" hidden="1" customHeight="1">
      <c r="P278" s="81"/>
      <c r="Q278" s="81"/>
      <c r="R278" s="81"/>
    </row>
    <row r="279" spans="16:18" ht="14.1" hidden="1" customHeight="1">
      <c r="P279" s="81"/>
      <c r="Q279" s="81"/>
      <c r="R279" s="81"/>
    </row>
    <row r="280" spans="16:18" ht="14.1" hidden="1" customHeight="1">
      <c r="P280" s="81"/>
      <c r="Q280" s="81"/>
      <c r="R280" s="81"/>
    </row>
    <row r="281" spans="16:18" ht="14.1" hidden="1" customHeight="1">
      <c r="P281" s="81"/>
      <c r="Q281" s="81"/>
      <c r="R281" s="81"/>
    </row>
    <row r="282" spans="16:18" ht="14.1" hidden="1" customHeight="1">
      <c r="P282" s="81"/>
      <c r="Q282" s="81"/>
      <c r="R282" s="81"/>
    </row>
    <row r="283" spans="16:18" ht="14.1" hidden="1" customHeight="1">
      <c r="P283" s="81"/>
      <c r="Q283" s="81"/>
      <c r="R283" s="81"/>
    </row>
    <row r="284" spans="16:18" ht="14.1" hidden="1" customHeight="1">
      <c r="P284" s="81"/>
      <c r="Q284" s="81"/>
      <c r="R284" s="81"/>
    </row>
    <row r="285" spans="16:18" ht="14.1" hidden="1" customHeight="1">
      <c r="P285" s="81"/>
      <c r="Q285" s="81"/>
      <c r="R285" s="81"/>
    </row>
    <row r="286" spans="16:18" ht="14.1" hidden="1" customHeight="1">
      <c r="P286" s="81"/>
      <c r="Q286" s="81"/>
      <c r="R286" s="81"/>
    </row>
    <row r="287" spans="16:18" ht="14.1" hidden="1" customHeight="1">
      <c r="P287" s="81"/>
      <c r="Q287" s="81"/>
      <c r="R287" s="81"/>
    </row>
    <row r="288" spans="16:18" ht="14.1" hidden="1" customHeight="1">
      <c r="P288" s="81"/>
      <c r="Q288" s="81"/>
      <c r="R288" s="81"/>
    </row>
    <row r="289" spans="16:18" ht="14.1" hidden="1" customHeight="1">
      <c r="P289" s="81"/>
      <c r="Q289" s="81"/>
      <c r="R289" s="81"/>
    </row>
    <row r="290" spans="16:18" ht="14.1" hidden="1" customHeight="1">
      <c r="P290" s="81"/>
      <c r="Q290" s="81"/>
      <c r="R290" s="81"/>
    </row>
    <row r="291" spans="16:18" ht="14.1" hidden="1" customHeight="1">
      <c r="P291" s="81"/>
      <c r="Q291" s="81"/>
      <c r="R291" s="81"/>
    </row>
    <row r="292" spans="16:18" ht="14.1" hidden="1" customHeight="1">
      <c r="P292" s="81"/>
      <c r="Q292" s="81"/>
      <c r="R292" s="81"/>
    </row>
    <row r="293" spans="16:18" ht="14.1" hidden="1" customHeight="1">
      <c r="P293" s="81"/>
      <c r="Q293" s="81"/>
      <c r="R293" s="81"/>
    </row>
    <row r="294" spans="16:18" ht="14.1" hidden="1" customHeight="1">
      <c r="P294" s="81"/>
      <c r="Q294" s="81"/>
      <c r="R294" s="81"/>
    </row>
    <row r="295" spans="16:18" ht="14.1" hidden="1" customHeight="1">
      <c r="P295" s="81"/>
      <c r="Q295" s="81"/>
      <c r="R295" s="81"/>
    </row>
    <row r="296" spans="16:18" ht="14.1" hidden="1" customHeight="1">
      <c r="P296" s="81"/>
      <c r="Q296" s="81"/>
      <c r="R296" s="81"/>
    </row>
    <row r="297" spans="16:18" ht="14.1" hidden="1" customHeight="1">
      <c r="P297" s="81"/>
      <c r="Q297" s="81"/>
      <c r="R297" s="81"/>
    </row>
    <row r="298" spans="16:18" ht="14.1" hidden="1" customHeight="1">
      <c r="P298" s="81"/>
      <c r="Q298" s="81"/>
      <c r="R298" s="81"/>
    </row>
    <row r="299" spans="16:18" ht="14.1" hidden="1" customHeight="1">
      <c r="P299" s="81"/>
      <c r="Q299" s="81"/>
      <c r="R299" s="81"/>
    </row>
    <row r="300" spans="16:18" ht="14.1" hidden="1" customHeight="1">
      <c r="P300" s="81"/>
      <c r="Q300" s="81"/>
      <c r="R300" s="81"/>
    </row>
    <row r="301" spans="16:18" ht="14.1" hidden="1" customHeight="1">
      <c r="P301" s="81"/>
      <c r="Q301" s="81"/>
      <c r="R301" s="81"/>
    </row>
    <row r="302" spans="16:18" ht="14.1" hidden="1" customHeight="1">
      <c r="P302" s="81"/>
      <c r="Q302" s="81"/>
      <c r="R302" s="81"/>
    </row>
    <row r="303" spans="16:18" ht="14.1" hidden="1" customHeight="1">
      <c r="P303" s="81"/>
      <c r="Q303" s="81"/>
      <c r="R303" s="81"/>
    </row>
    <row r="304" spans="16:18" ht="14.1" hidden="1" customHeight="1">
      <c r="P304" s="81"/>
      <c r="Q304" s="81"/>
      <c r="R304" s="81"/>
    </row>
    <row r="305" spans="16:18" ht="14.1" hidden="1" customHeight="1">
      <c r="P305" s="81"/>
      <c r="Q305" s="81"/>
      <c r="R305" s="81"/>
    </row>
    <row r="306" spans="16:18" ht="14.1" hidden="1" customHeight="1">
      <c r="P306" s="81"/>
      <c r="Q306" s="81"/>
      <c r="R306" s="81"/>
    </row>
    <row r="307" spans="16:18" ht="14.1" hidden="1" customHeight="1">
      <c r="P307" s="81"/>
      <c r="Q307" s="81"/>
      <c r="R307" s="81"/>
    </row>
    <row r="308" spans="16:18" ht="14.1" hidden="1" customHeight="1">
      <c r="P308" s="81"/>
      <c r="Q308" s="81"/>
      <c r="R308" s="81"/>
    </row>
    <row r="309" spans="16:18" ht="14.1" hidden="1" customHeight="1">
      <c r="P309" s="81"/>
      <c r="Q309" s="81"/>
      <c r="R309" s="81"/>
    </row>
    <row r="310" spans="16:18" ht="14.1" hidden="1" customHeight="1">
      <c r="P310" s="81"/>
      <c r="Q310" s="81"/>
      <c r="R310" s="81"/>
    </row>
    <row r="311" spans="16:18" ht="14.1" hidden="1" customHeight="1">
      <c r="P311" s="81"/>
      <c r="Q311" s="81"/>
      <c r="R311" s="81"/>
    </row>
    <row r="312" spans="16:18" ht="14.1" hidden="1" customHeight="1">
      <c r="P312" s="81"/>
      <c r="Q312" s="81"/>
      <c r="R312" s="81"/>
    </row>
    <row r="313" spans="16:18" ht="14.1" hidden="1" customHeight="1">
      <c r="P313" s="81"/>
      <c r="Q313" s="81"/>
      <c r="R313" s="81"/>
    </row>
    <row r="314" spans="16:18" ht="14.1" hidden="1" customHeight="1">
      <c r="P314" s="81"/>
      <c r="Q314" s="81"/>
      <c r="R314" s="81"/>
    </row>
    <row r="315" spans="16:18" ht="14.1" hidden="1" customHeight="1">
      <c r="P315" s="81"/>
      <c r="Q315" s="81"/>
      <c r="R315" s="81"/>
    </row>
    <row r="316" spans="16:18" ht="14.1" hidden="1" customHeight="1">
      <c r="P316" s="81"/>
      <c r="Q316" s="81"/>
      <c r="R316" s="81"/>
    </row>
    <row r="317" spans="16:18" ht="14.1" hidden="1" customHeight="1">
      <c r="P317" s="81"/>
      <c r="Q317" s="81"/>
      <c r="R317" s="81"/>
    </row>
    <row r="318" spans="16:18" ht="14.1" hidden="1" customHeight="1">
      <c r="P318" s="81"/>
      <c r="Q318" s="81"/>
      <c r="R318" s="81"/>
    </row>
    <row r="319" spans="16:18" ht="14.1" hidden="1" customHeight="1">
      <c r="P319" s="81"/>
      <c r="Q319" s="81"/>
      <c r="R319" s="81"/>
    </row>
    <row r="320" spans="16:18" ht="14.1" hidden="1" customHeight="1">
      <c r="P320" s="81"/>
      <c r="Q320" s="81"/>
      <c r="R320" s="81"/>
    </row>
    <row r="321" spans="16:18" ht="14.1" hidden="1" customHeight="1">
      <c r="P321" s="81"/>
      <c r="Q321" s="81"/>
      <c r="R321" s="81"/>
    </row>
    <row r="322" spans="16:18" ht="14.1" hidden="1" customHeight="1">
      <c r="P322" s="81"/>
      <c r="Q322" s="81"/>
      <c r="R322" s="81"/>
    </row>
    <row r="323" spans="16:18" ht="14.1" hidden="1" customHeight="1">
      <c r="P323" s="81"/>
      <c r="Q323" s="81"/>
      <c r="R323" s="81"/>
    </row>
    <row r="324" spans="16:18" ht="14.1" hidden="1" customHeight="1">
      <c r="P324" s="81"/>
      <c r="Q324" s="81"/>
      <c r="R324" s="81"/>
    </row>
    <row r="325" spans="16:18" ht="14.1" hidden="1" customHeight="1">
      <c r="P325" s="81"/>
      <c r="Q325" s="81"/>
      <c r="R325" s="81"/>
    </row>
    <row r="326" spans="16:18" ht="14.1" hidden="1" customHeight="1">
      <c r="P326" s="81"/>
      <c r="Q326" s="81"/>
      <c r="R326" s="81"/>
    </row>
    <row r="327" spans="16:18" ht="14.1" hidden="1" customHeight="1">
      <c r="P327" s="81"/>
      <c r="Q327" s="81"/>
      <c r="R327" s="81"/>
    </row>
    <row r="328" spans="16:18" ht="14.1" hidden="1" customHeight="1">
      <c r="P328" s="81"/>
      <c r="Q328" s="81"/>
      <c r="R328" s="81"/>
    </row>
    <row r="329" spans="16:18" ht="14.1" hidden="1" customHeight="1">
      <c r="P329" s="81"/>
      <c r="Q329" s="81"/>
      <c r="R329" s="81"/>
    </row>
    <row r="330" spans="16:18" ht="14.1" hidden="1" customHeight="1">
      <c r="P330" s="81"/>
      <c r="Q330" s="81"/>
      <c r="R330" s="81"/>
    </row>
    <row r="331" spans="16:18" ht="14.1" hidden="1" customHeight="1">
      <c r="P331" s="81"/>
      <c r="Q331" s="81"/>
      <c r="R331" s="81"/>
    </row>
    <row r="332" spans="16:18" ht="14.1" hidden="1" customHeight="1">
      <c r="P332" s="81"/>
      <c r="Q332" s="81"/>
      <c r="R332" s="81"/>
    </row>
    <row r="333" spans="16:18" ht="14.1" hidden="1" customHeight="1">
      <c r="P333" s="81"/>
      <c r="Q333" s="81"/>
      <c r="R333" s="81"/>
    </row>
    <row r="334" spans="16:18" ht="14.1" hidden="1" customHeight="1">
      <c r="P334" s="81"/>
      <c r="Q334" s="81"/>
      <c r="R334" s="81"/>
    </row>
    <row r="335" spans="16:18" ht="14.1" hidden="1" customHeight="1">
      <c r="P335" s="81"/>
      <c r="Q335" s="81"/>
      <c r="R335" s="81"/>
    </row>
    <row r="336" spans="16:18" ht="14.1" hidden="1" customHeight="1">
      <c r="P336" s="81"/>
      <c r="Q336" s="81"/>
      <c r="R336" s="81"/>
    </row>
    <row r="337" spans="16:18" ht="14.1" hidden="1" customHeight="1">
      <c r="P337" s="81"/>
      <c r="Q337" s="81"/>
      <c r="R337" s="81"/>
    </row>
    <row r="338" spans="16:18" ht="14.1" hidden="1" customHeight="1">
      <c r="P338" s="81"/>
      <c r="Q338" s="81"/>
      <c r="R338" s="81"/>
    </row>
    <row r="339" spans="16:18" ht="14.1" hidden="1" customHeight="1">
      <c r="P339" s="81"/>
      <c r="Q339" s="81"/>
      <c r="R339" s="81"/>
    </row>
    <row r="340" spans="16:18" ht="14.1" hidden="1" customHeight="1">
      <c r="P340" s="81"/>
      <c r="Q340" s="81"/>
      <c r="R340" s="81"/>
    </row>
    <row r="341" spans="16:18" ht="14.1" hidden="1" customHeight="1">
      <c r="P341" s="81"/>
      <c r="Q341" s="81"/>
      <c r="R341" s="81"/>
    </row>
    <row r="342" spans="16:18" ht="14.1" hidden="1" customHeight="1">
      <c r="P342" s="81"/>
      <c r="Q342" s="81"/>
      <c r="R342" s="81"/>
    </row>
    <row r="343" spans="16:18" ht="14.1" hidden="1" customHeight="1">
      <c r="P343" s="81"/>
      <c r="Q343" s="81"/>
      <c r="R343" s="81"/>
    </row>
    <row r="344" spans="16:18" ht="14.1" hidden="1" customHeight="1">
      <c r="P344" s="81"/>
      <c r="Q344" s="81"/>
      <c r="R344" s="81"/>
    </row>
    <row r="345" spans="16:18" ht="14.1" hidden="1" customHeight="1">
      <c r="P345" s="81"/>
      <c r="Q345" s="81"/>
      <c r="R345" s="81"/>
    </row>
    <row r="346" spans="16:18" ht="14.1" hidden="1" customHeight="1">
      <c r="P346" s="81"/>
      <c r="Q346" s="81"/>
      <c r="R346" s="81"/>
    </row>
    <row r="347" spans="16:18" ht="14.1" hidden="1" customHeight="1">
      <c r="P347" s="81"/>
      <c r="Q347" s="81"/>
      <c r="R347" s="81"/>
    </row>
    <row r="348" spans="16:18" ht="14.1" hidden="1" customHeight="1">
      <c r="P348" s="81"/>
      <c r="Q348" s="81"/>
      <c r="R348" s="81"/>
    </row>
    <row r="349" spans="16:18" ht="14.1" hidden="1" customHeight="1">
      <c r="P349" s="81"/>
      <c r="Q349" s="81"/>
      <c r="R349" s="81"/>
    </row>
    <row r="350" spans="16:18" ht="14.1" hidden="1" customHeight="1">
      <c r="P350" s="81"/>
      <c r="Q350" s="81"/>
      <c r="R350" s="81"/>
    </row>
    <row r="351" spans="16:18" ht="14.1" hidden="1" customHeight="1">
      <c r="P351" s="81"/>
      <c r="Q351" s="81"/>
      <c r="R351" s="81"/>
    </row>
    <row r="352" spans="16:18" ht="14.1" hidden="1" customHeight="1">
      <c r="P352" s="81"/>
      <c r="Q352" s="81"/>
      <c r="R352" s="81"/>
    </row>
    <row r="353" spans="16:18" ht="14.1" hidden="1" customHeight="1">
      <c r="P353" s="81"/>
      <c r="Q353" s="81"/>
      <c r="R353" s="81"/>
    </row>
    <row r="354" spans="16:18" ht="14.1" hidden="1" customHeight="1">
      <c r="P354" s="81"/>
      <c r="Q354" s="81"/>
      <c r="R354" s="81"/>
    </row>
    <row r="355" spans="16:18" ht="14.1" hidden="1" customHeight="1">
      <c r="P355" s="81"/>
      <c r="Q355" s="81"/>
      <c r="R355" s="81"/>
    </row>
    <row r="356" spans="16:18" ht="14.1" hidden="1" customHeight="1">
      <c r="P356" s="81"/>
      <c r="Q356" s="81"/>
      <c r="R356" s="81"/>
    </row>
    <row r="357" spans="16:18" ht="14.1" hidden="1" customHeight="1">
      <c r="P357" s="81"/>
      <c r="Q357" s="81"/>
      <c r="R357" s="81"/>
    </row>
    <row r="358" spans="16:18" ht="14.1" hidden="1" customHeight="1">
      <c r="P358" s="81"/>
      <c r="Q358" s="81"/>
      <c r="R358" s="81"/>
    </row>
    <row r="359" spans="16:18" ht="14.1" hidden="1" customHeight="1">
      <c r="P359" s="81"/>
      <c r="Q359" s="81"/>
      <c r="R359" s="81"/>
    </row>
    <row r="360" spans="16:18" ht="14.1" hidden="1" customHeight="1">
      <c r="P360" s="81"/>
      <c r="Q360" s="81"/>
      <c r="R360" s="81"/>
    </row>
    <row r="361" spans="16:18" ht="14.1" hidden="1" customHeight="1">
      <c r="P361" s="81"/>
      <c r="Q361" s="81"/>
      <c r="R361" s="81"/>
    </row>
    <row r="362" spans="16:18" ht="14.1" hidden="1" customHeight="1">
      <c r="P362" s="81"/>
      <c r="Q362" s="81"/>
      <c r="R362" s="81"/>
    </row>
    <row r="363" spans="16:18" ht="14.1" hidden="1" customHeight="1">
      <c r="P363" s="81"/>
      <c r="Q363" s="81"/>
      <c r="R363" s="81"/>
    </row>
    <row r="364" spans="16:18" ht="14.1" hidden="1" customHeight="1">
      <c r="P364" s="81"/>
      <c r="Q364" s="81"/>
      <c r="R364" s="81"/>
    </row>
    <row r="365" spans="16:18" ht="14.1" hidden="1" customHeight="1">
      <c r="P365" s="81"/>
      <c r="Q365" s="81"/>
      <c r="R365" s="81"/>
    </row>
    <row r="366" spans="16:18" ht="14.1" hidden="1" customHeight="1">
      <c r="P366" s="81"/>
      <c r="Q366" s="81"/>
      <c r="R366" s="81"/>
    </row>
    <row r="367" spans="16:18" ht="14.1" hidden="1" customHeight="1">
      <c r="P367" s="81"/>
      <c r="Q367" s="81"/>
      <c r="R367" s="81"/>
    </row>
    <row r="368" spans="16:18" ht="14.1" hidden="1" customHeight="1">
      <c r="P368" s="81"/>
      <c r="Q368" s="81"/>
      <c r="R368" s="81"/>
    </row>
    <row r="369" spans="16:18" ht="14.1" hidden="1" customHeight="1">
      <c r="P369" s="81"/>
      <c r="Q369" s="81"/>
      <c r="R369" s="81"/>
    </row>
    <row r="370" spans="16:18" ht="14.1" hidden="1" customHeight="1">
      <c r="P370" s="81"/>
      <c r="Q370" s="81"/>
      <c r="R370" s="81"/>
    </row>
    <row r="371" spans="16:18" ht="14.1" hidden="1" customHeight="1">
      <c r="P371" s="81"/>
      <c r="Q371" s="81"/>
      <c r="R371" s="81"/>
    </row>
    <row r="372" spans="16:18" ht="14.1" hidden="1" customHeight="1">
      <c r="P372" s="81"/>
      <c r="Q372" s="81"/>
      <c r="R372" s="81"/>
    </row>
    <row r="373" spans="16:18" ht="14.1" hidden="1" customHeight="1">
      <c r="P373" s="81"/>
      <c r="Q373" s="81"/>
      <c r="R373" s="81"/>
    </row>
    <row r="374" spans="16:18" ht="14.1" hidden="1" customHeight="1">
      <c r="P374" s="81"/>
      <c r="Q374" s="81"/>
      <c r="R374" s="81"/>
    </row>
    <row r="375" spans="16:18" ht="14.1" hidden="1" customHeight="1">
      <c r="P375" s="81"/>
      <c r="Q375" s="81"/>
      <c r="R375" s="81"/>
    </row>
    <row r="376" spans="16:18" ht="14.1" hidden="1" customHeight="1">
      <c r="P376" s="81"/>
      <c r="Q376" s="81"/>
      <c r="R376" s="81"/>
    </row>
    <row r="377" spans="16:18" ht="14.1" hidden="1" customHeight="1">
      <c r="P377" s="81"/>
      <c r="Q377" s="81"/>
      <c r="R377" s="81"/>
    </row>
    <row r="378" spans="16:18" ht="14.1" hidden="1" customHeight="1">
      <c r="P378" s="81"/>
      <c r="Q378" s="81"/>
      <c r="R378" s="81"/>
    </row>
    <row r="379" spans="16:18" ht="14.1" hidden="1" customHeight="1">
      <c r="P379" s="81"/>
      <c r="Q379" s="81"/>
      <c r="R379" s="81"/>
    </row>
    <row r="380" spans="16:18" ht="14.1" hidden="1" customHeight="1">
      <c r="P380" s="81"/>
      <c r="Q380" s="81"/>
      <c r="R380" s="81"/>
    </row>
    <row r="381" spans="16:18" ht="14.1" hidden="1" customHeight="1">
      <c r="P381" s="81"/>
      <c r="Q381" s="81"/>
      <c r="R381" s="81"/>
    </row>
    <row r="382" spans="16:18" ht="14.1" hidden="1" customHeight="1">
      <c r="P382" s="81"/>
      <c r="Q382" s="81"/>
      <c r="R382" s="81"/>
    </row>
    <row r="383" spans="16:18" ht="14.1" hidden="1" customHeight="1">
      <c r="P383" s="81"/>
      <c r="Q383" s="81"/>
      <c r="R383" s="81"/>
    </row>
    <row r="384" spans="16:18" ht="14.1" hidden="1" customHeight="1">
      <c r="P384" s="81"/>
      <c r="Q384" s="81"/>
      <c r="R384" s="81"/>
    </row>
    <row r="385" spans="16:18" ht="14.1" hidden="1" customHeight="1">
      <c r="P385" s="81"/>
      <c r="Q385" s="81"/>
      <c r="R385" s="81"/>
    </row>
    <row r="386" spans="16:18" ht="14.1" hidden="1" customHeight="1">
      <c r="P386" s="81"/>
      <c r="Q386" s="81"/>
      <c r="R386" s="81"/>
    </row>
    <row r="387" spans="16:18" ht="14.1" hidden="1" customHeight="1">
      <c r="P387" s="81"/>
      <c r="Q387" s="81"/>
      <c r="R387" s="81"/>
    </row>
    <row r="388" spans="16:18" ht="14.1" hidden="1" customHeight="1">
      <c r="P388" s="81"/>
      <c r="Q388" s="81"/>
      <c r="R388" s="81"/>
    </row>
    <row r="389" spans="16:18" ht="14.1" hidden="1" customHeight="1">
      <c r="P389" s="81"/>
      <c r="Q389" s="81"/>
      <c r="R389" s="81"/>
    </row>
    <row r="390" spans="16:18" ht="14.1" hidden="1" customHeight="1">
      <c r="P390" s="81"/>
      <c r="Q390" s="81"/>
      <c r="R390" s="81"/>
    </row>
    <row r="391" spans="16:18" ht="14.1" hidden="1" customHeight="1">
      <c r="P391" s="81"/>
      <c r="Q391" s="81"/>
      <c r="R391" s="81"/>
    </row>
    <row r="392" spans="16:18" ht="14.1" hidden="1" customHeight="1">
      <c r="P392" s="81"/>
      <c r="Q392" s="81"/>
      <c r="R392" s="81"/>
    </row>
    <row r="393" spans="16:18" ht="14.1" hidden="1" customHeight="1">
      <c r="P393" s="81"/>
      <c r="Q393" s="81"/>
      <c r="R393" s="81"/>
    </row>
    <row r="394" spans="16:18" ht="14.1" hidden="1" customHeight="1">
      <c r="P394" s="81"/>
      <c r="Q394" s="81"/>
      <c r="R394" s="81"/>
    </row>
    <row r="395" spans="16:18" ht="14.1" hidden="1" customHeight="1">
      <c r="P395" s="81"/>
      <c r="Q395" s="81"/>
      <c r="R395" s="81"/>
    </row>
    <row r="396" spans="16:18" ht="14.1" hidden="1" customHeight="1">
      <c r="P396" s="81"/>
      <c r="Q396" s="81"/>
      <c r="R396" s="81"/>
    </row>
    <row r="397" spans="16:18" ht="14.1" hidden="1" customHeight="1">
      <c r="P397" s="81"/>
      <c r="Q397" s="81"/>
      <c r="R397" s="81"/>
    </row>
    <row r="398" spans="16:18" ht="14.1" hidden="1" customHeight="1">
      <c r="P398" s="81"/>
      <c r="Q398" s="81"/>
      <c r="R398" s="81"/>
    </row>
    <row r="399" spans="16:18" ht="14.1" hidden="1" customHeight="1">
      <c r="P399" s="81"/>
      <c r="Q399" s="81"/>
      <c r="R399" s="81"/>
    </row>
    <row r="400" spans="16:18" ht="14.1" hidden="1" customHeight="1">
      <c r="P400" s="81"/>
      <c r="Q400" s="81"/>
      <c r="R400" s="81"/>
    </row>
    <row r="401" spans="16:18" ht="14.1" hidden="1" customHeight="1">
      <c r="P401" s="81"/>
      <c r="Q401" s="81"/>
      <c r="R401" s="81"/>
    </row>
    <row r="402" spans="16:18" ht="14.1" hidden="1" customHeight="1">
      <c r="P402" s="81"/>
      <c r="Q402" s="81"/>
      <c r="R402" s="81"/>
    </row>
    <row r="403" spans="16:18" ht="14.1" hidden="1" customHeight="1">
      <c r="P403" s="81"/>
      <c r="Q403" s="81"/>
      <c r="R403" s="81"/>
    </row>
    <row r="404" spans="16:18" ht="14.1" hidden="1" customHeight="1">
      <c r="P404" s="81"/>
      <c r="Q404" s="81"/>
      <c r="R404" s="81"/>
    </row>
    <row r="405" spans="16:18" ht="14.1" hidden="1" customHeight="1">
      <c r="P405" s="81"/>
      <c r="Q405" s="81"/>
      <c r="R405" s="81"/>
    </row>
    <row r="406" spans="16:18" ht="14.1" hidden="1" customHeight="1">
      <c r="P406" s="81"/>
      <c r="Q406" s="81"/>
      <c r="R406" s="81"/>
    </row>
    <row r="407" spans="16:18" ht="14.1" hidden="1" customHeight="1">
      <c r="P407" s="81"/>
      <c r="Q407" s="81"/>
      <c r="R407" s="81"/>
    </row>
    <row r="408" spans="16:18" ht="14.1" hidden="1" customHeight="1">
      <c r="P408" s="81"/>
      <c r="Q408" s="81"/>
      <c r="R408" s="81"/>
    </row>
    <row r="409" spans="16:18" ht="14.1" hidden="1" customHeight="1">
      <c r="P409" s="81"/>
      <c r="Q409" s="81"/>
      <c r="R409" s="81"/>
    </row>
    <row r="410" spans="16:18" ht="14.1" hidden="1" customHeight="1">
      <c r="P410" s="81"/>
      <c r="Q410" s="81"/>
      <c r="R410" s="81"/>
    </row>
    <row r="411" spans="16:18" ht="14.1" hidden="1" customHeight="1">
      <c r="P411" s="81"/>
      <c r="Q411" s="81"/>
      <c r="R411" s="81"/>
    </row>
    <row r="412" spans="16:18" ht="14.1" hidden="1" customHeight="1">
      <c r="P412" s="81"/>
      <c r="Q412" s="81"/>
      <c r="R412" s="81"/>
    </row>
    <row r="413" spans="16:18" ht="14.1" hidden="1" customHeight="1">
      <c r="P413" s="81"/>
      <c r="Q413" s="81"/>
      <c r="R413" s="81"/>
    </row>
    <row r="414" spans="16:18" ht="14.1" hidden="1" customHeight="1">
      <c r="P414" s="81"/>
      <c r="Q414" s="81"/>
      <c r="R414" s="81"/>
    </row>
    <row r="415" spans="16:18" ht="14.1" hidden="1" customHeight="1">
      <c r="P415" s="81"/>
      <c r="Q415" s="81"/>
      <c r="R415" s="81"/>
    </row>
    <row r="416" spans="16:18" ht="14.1" hidden="1" customHeight="1">
      <c r="P416" s="81"/>
      <c r="Q416" s="81"/>
      <c r="R416" s="81"/>
    </row>
    <row r="417" spans="16:18" ht="14.1" hidden="1" customHeight="1">
      <c r="P417" s="81"/>
      <c r="Q417" s="81"/>
      <c r="R417" s="81"/>
    </row>
    <row r="418" spans="16:18" ht="14.1" hidden="1" customHeight="1">
      <c r="P418" s="81"/>
      <c r="Q418" s="81"/>
      <c r="R418" s="81"/>
    </row>
    <row r="419" spans="16:18" ht="14.1" hidden="1" customHeight="1">
      <c r="P419" s="81"/>
      <c r="Q419" s="81"/>
      <c r="R419" s="81"/>
    </row>
    <row r="420" spans="16:18" ht="14.1" hidden="1" customHeight="1">
      <c r="P420" s="81"/>
      <c r="Q420" s="81"/>
      <c r="R420" s="81"/>
    </row>
    <row r="421" spans="16:18" ht="14.1" hidden="1" customHeight="1">
      <c r="P421" s="81"/>
      <c r="Q421" s="81"/>
      <c r="R421" s="81"/>
    </row>
    <row r="422" spans="16:18" ht="14.1" hidden="1" customHeight="1">
      <c r="P422" s="81"/>
      <c r="Q422" s="81"/>
      <c r="R422" s="81"/>
    </row>
    <row r="423" spans="16:18" ht="14.1" hidden="1" customHeight="1">
      <c r="P423" s="81"/>
      <c r="Q423" s="81"/>
      <c r="R423" s="81"/>
    </row>
    <row r="424" spans="16:18" ht="14.1" hidden="1" customHeight="1">
      <c r="P424" s="81"/>
      <c r="Q424" s="81"/>
      <c r="R424" s="81"/>
    </row>
    <row r="425" spans="16:18" ht="14.1" hidden="1" customHeight="1">
      <c r="P425" s="81"/>
      <c r="Q425" s="81"/>
      <c r="R425" s="81"/>
    </row>
    <row r="426" spans="16:18" ht="14.1" hidden="1" customHeight="1">
      <c r="P426" s="81"/>
      <c r="Q426" s="81"/>
      <c r="R426" s="81"/>
    </row>
    <row r="427" spans="16:18" ht="14.1" hidden="1" customHeight="1">
      <c r="P427" s="81"/>
      <c r="Q427" s="81"/>
      <c r="R427" s="81"/>
    </row>
    <row r="428" spans="16:18" ht="14.1" hidden="1" customHeight="1">
      <c r="P428" s="81"/>
      <c r="Q428" s="81"/>
      <c r="R428" s="81"/>
    </row>
    <row r="429" spans="16:18" ht="14.1" hidden="1" customHeight="1">
      <c r="P429" s="81"/>
      <c r="Q429" s="81"/>
      <c r="R429" s="81"/>
    </row>
    <row r="430" spans="16:18" ht="14.1" hidden="1" customHeight="1">
      <c r="P430" s="81"/>
      <c r="Q430" s="81"/>
      <c r="R430" s="81"/>
    </row>
    <row r="431" spans="16:18" ht="14.1" hidden="1" customHeight="1">
      <c r="P431" s="81"/>
      <c r="Q431" s="81"/>
      <c r="R431" s="81"/>
    </row>
    <row r="432" spans="16:18" ht="14.1" hidden="1" customHeight="1">
      <c r="P432" s="81"/>
      <c r="Q432" s="81"/>
      <c r="R432" s="81"/>
    </row>
    <row r="433" spans="16:18" ht="14.1" hidden="1" customHeight="1">
      <c r="P433" s="81"/>
      <c r="Q433" s="81"/>
      <c r="R433" s="81"/>
    </row>
    <row r="434" spans="16:18" ht="14.1" hidden="1" customHeight="1">
      <c r="P434" s="81"/>
      <c r="Q434" s="81"/>
      <c r="R434" s="81"/>
    </row>
    <row r="435" spans="16:18" ht="14.1" hidden="1" customHeight="1">
      <c r="P435" s="81"/>
      <c r="Q435" s="81"/>
      <c r="R435" s="81"/>
    </row>
    <row r="436" spans="16:18" ht="14.1" hidden="1" customHeight="1">
      <c r="P436" s="81"/>
      <c r="Q436" s="81"/>
      <c r="R436" s="81"/>
    </row>
    <row r="437" spans="16:18" ht="14.1" hidden="1" customHeight="1">
      <c r="P437" s="81"/>
      <c r="Q437" s="81"/>
      <c r="R437" s="81"/>
    </row>
    <row r="438" spans="16:18" ht="14.1" hidden="1" customHeight="1">
      <c r="P438" s="81"/>
      <c r="Q438" s="81"/>
      <c r="R438" s="81"/>
    </row>
    <row r="439" spans="16:18" ht="14.1" hidden="1" customHeight="1">
      <c r="P439" s="81"/>
      <c r="Q439" s="81"/>
      <c r="R439" s="81"/>
    </row>
    <row r="440" spans="16:18" ht="14.1" hidden="1" customHeight="1">
      <c r="P440" s="81"/>
      <c r="Q440" s="81"/>
      <c r="R440" s="81"/>
    </row>
    <row r="441" spans="16:18" ht="14.1" hidden="1" customHeight="1">
      <c r="P441" s="81"/>
      <c r="Q441" s="81"/>
      <c r="R441" s="81"/>
    </row>
    <row r="442" spans="16:18" ht="14.1" hidden="1" customHeight="1">
      <c r="P442" s="81"/>
      <c r="Q442" s="81"/>
      <c r="R442" s="81"/>
    </row>
    <row r="443" spans="16:18" ht="14.1" hidden="1" customHeight="1">
      <c r="P443" s="81"/>
      <c r="Q443" s="81"/>
      <c r="R443" s="81"/>
    </row>
    <row r="444" spans="16:18" ht="14.1" hidden="1" customHeight="1">
      <c r="P444" s="81"/>
      <c r="Q444" s="81"/>
      <c r="R444" s="81"/>
    </row>
    <row r="445" spans="16:18" ht="14.1" hidden="1" customHeight="1">
      <c r="P445" s="81"/>
      <c r="Q445" s="81"/>
      <c r="R445" s="81"/>
    </row>
    <row r="446" spans="16:18" ht="14.1" hidden="1" customHeight="1">
      <c r="P446" s="81"/>
      <c r="Q446" s="81"/>
      <c r="R446" s="81"/>
    </row>
    <row r="447" spans="16:18" ht="14.1" hidden="1" customHeight="1">
      <c r="P447" s="81"/>
      <c r="Q447" s="81"/>
      <c r="R447" s="81"/>
    </row>
    <row r="448" spans="16:18" ht="14.1" hidden="1" customHeight="1">
      <c r="P448" s="81"/>
      <c r="Q448" s="81"/>
      <c r="R448" s="81"/>
    </row>
    <row r="449" spans="16:18" ht="14.1" hidden="1" customHeight="1">
      <c r="P449" s="81"/>
      <c r="Q449" s="81"/>
      <c r="R449" s="81"/>
    </row>
    <row r="450" spans="16:18" ht="14.1" hidden="1" customHeight="1">
      <c r="P450" s="81"/>
      <c r="Q450" s="81"/>
      <c r="R450" s="81"/>
    </row>
    <row r="451" spans="16:18" ht="14.1" hidden="1" customHeight="1">
      <c r="P451" s="81"/>
      <c r="Q451" s="81"/>
      <c r="R451" s="81"/>
    </row>
    <row r="452" spans="16:18" ht="14.1" hidden="1" customHeight="1">
      <c r="P452" s="81"/>
      <c r="Q452" s="81"/>
      <c r="R452" s="81"/>
    </row>
    <row r="453" spans="16:18" ht="14.1" hidden="1" customHeight="1">
      <c r="P453" s="81"/>
      <c r="Q453" s="81"/>
      <c r="R453" s="81"/>
    </row>
    <row r="454" spans="16:18" ht="14.1" hidden="1" customHeight="1">
      <c r="P454" s="81"/>
      <c r="Q454" s="81"/>
      <c r="R454" s="81"/>
    </row>
    <row r="455" spans="16:18" ht="14.1" hidden="1" customHeight="1">
      <c r="P455" s="81"/>
      <c r="Q455" s="81"/>
      <c r="R455" s="81"/>
    </row>
    <row r="456" spans="16:18" ht="14.1" hidden="1" customHeight="1">
      <c r="P456" s="81"/>
      <c r="Q456" s="81"/>
      <c r="R456" s="81"/>
    </row>
    <row r="457" spans="16:18" ht="14.1" hidden="1" customHeight="1">
      <c r="P457" s="81"/>
      <c r="Q457" s="81"/>
      <c r="R457" s="81"/>
    </row>
    <row r="458" spans="16:18" ht="14.1" hidden="1" customHeight="1">
      <c r="P458" s="81"/>
      <c r="Q458" s="81"/>
      <c r="R458" s="81"/>
    </row>
    <row r="459" spans="16:18" ht="14.1" hidden="1" customHeight="1">
      <c r="P459" s="81"/>
      <c r="Q459" s="81"/>
      <c r="R459" s="81"/>
    </row>
    <row r="460" spans="16:18" ht="14.1" hidden="1" customHeight="1">
      <c r="P460" s="81"/>
      <c r="Q460" s="81"/>
      <c r="R460" s="81"/>
    </row>
    <row r="461" spans="16:18" ht="14.1" hidden="1" customHeight="1">
      <c r="P461" s="81"/>
      <c r="Q461" s="81"/>
      <c r="R461" s="81"/>
    </row>
    <row r="462" spans="16:18" ht="14.1" hidden="1" customHeight="1">
      <c r="P462" s="81"/>
      <c r="Q462" s="81"/>
      <c r="R462" s="81"/>
    </row>
    <row r="463" spans="16:18" ht="14.1" hidden="1" customHeight="1">
      <c r="P463" s="81"/>
      <c r="Q463" s="81"/>
      <c r="R463" s="81"/>
    </row>
    <row r="464" spans="16:18" ht="14.1" hidden="1" customHeight="1">
      <c r="P464" s="81"/>
      <c r="Q464" s="81"/>
      <c r="R464" s="81"/>
    </row>
    <row r="465" spans="16:18" ht="14.1" hidden="1" customHeight="1">
      <c r="P465" s="81"/>
      <c r="Q465" s="81"/>
      <c r="R465" s="81"/>
    </row>
    <row r="466" spans="16:18" ht="14.1" hidden="1" customHeight="1">
      <c r="P466" s="81"/>
      <c r="Q466" s="81"/>
      <c r="R466" s="81"/>
    </row>
    <row r="467" spans="16:18" ht="14.1" hidden="1" customHeight="1">
      <c r="P467" s="81"/>
      <c r="Q467" s="81"/>
      <c r="R467" s="81"/>
    </row>
    <row r="468" spans="16:18" ht="14.1" hidden="1" customHeight="1">
      <c r="P468" s="81"/>
      <c r="Q468" s="81"/>
      <c r="R468" s="81"/>
    </row>
    <row r="469" spans="16:18" ht="14.1" hidden="1" customHeight="1">
      <c r="P469" s="81"/>
      <c r="Q469" s="81"/>
      <c r="R469" s="81"/>
    </row>
    <row r="470" spans="16:18" ht="14.1" hidden="1" customHeight="1">
      <c r="P470" s="81"/>
      <c r="Q470" s="81"/>
      <c r="R470" s="81"/>
    </row>
    <row r="471" spans="16:18" ht="14.1" hidden="1" customHeight="1">
      <c r="P471" s="81"/>
      <c r="Q471" s="81"/>
      <c r="R471" s="81"/>
    </row>
    <row r="472" spans="16:18" ht="14.1" hidden="1" customHeight="1">
      <c r="P472" s="81"/>
      <c r="Q472" s="81"/>
      <c r="R472" s="81"/>
    </row>
    <row r="473" spans="16:18" ht="14.1" hidden="1" customHeight="1">
      <c r="P473" s="81"/>
      <c r="Q473" s="81"/>
      <c r="R473" s="81"/>
    </row>
    <row r="474" spans="16:18" ht="14.1" hidden="1" customHeight="1">
      <c r="P474" s="81"/>
      <c r="Q474" s="81"/>
      <c r="R474" s="81"/>
    </row>
    <row r="475" spans="16:18" ht="14.1" hidden="1" customHeight="1">
      <c r="P475" s="81"/>
      <c r="Q475" s="81"/>
      <c r="R475" s="81"/>
    </row>
    <row r="476" spans="16:18" ht="14.1" hidden="1" customHeight="1">
      <c r="P476" s="81"/>
      <c r="Q476" s="81"/>
      <c r="R476" s="81"/>
    </row>
    <row r="477" spans="16:18" ht="14.1" hidden="1" customHeight="1">
      <c r="P477" s="81"/>
      <c r="Q477" s="81"/>
      <c r="R477" s="81"/>
    </row>
    <row r="478" spans="16:18" ht="14.1" hidden="1" customHeight="1">
      <c r="P478" s="81"/>
      <c r="Q478" s="81"/>
      <c r="R478" s="81"/>
    </row>
    <row r="479" spans="16:18" ht="14.1" hidden="1" customHeight="1">
      <c r="P479" s="81"/>
      <c r="Q479" s="81"/>
      <c r="R479" s="81"/>
    </row>
    <row r="480" spans="16:18" ht="14.1" hidden="1" customHeight="1">
      <c r="P480" s="81"/>
      <c r="Q480" s="81"/>
      <c r="R480" s="81"/>
    </row>
    <row r="481" spans="5:25" ht="14.1" hidden="1" customHeight="1">
      <c r="P481" s="81"/>
      <c r="Q481" s="81"/>
      <c r="R481" s="81"/>
    </row>
    <row r="482" spans="5:25" ht="14.1" hidden="1" customHeight="1">
      <c r="P482" s="81"/>
      <c r="Q482" s="81"/>
      <c r="R482" s="81"/>
    </row>
    <row r="483" spans="5:25" ht="14.1" hidden="1" customHeight="1">
      <c r="P483" s="81"/>
      <c r="Q483" s="81"/>
      <c r="R483" s="81"/>
    </row>
    <row r="484" spans="5:25" ht="14.1" hidden="1" customHeight="1">
      <c r="P484" s="81"/>
      <c r="Q484" s="81"/>
      <c r="R484" s="81"/>
    </row>
    <row r="485" spans="5:25" ht="14.1" hidden="1" customHeight="1">
      <c r="P485" s="81"/>
      <c r="Q485" s="81"/>
      <c r="R485" s="81"/>
    </row>
    <row r="486" spans="5:25" ht="14.1" hidden="1" customHeight="1">
      <c r="P486" s="81"/>
      <c r="Q486" s="81"/>
      <c r="R486" s="81"/>
    </row>
    <row r="487" spans="5:25" ht="14.1" hidden="1" customHeight="1">
      <c r="P487" s="81"/>
      <c r="Q487" s="81"/>
      <c r="R487" s="81"/>
    </row>
    <row r="488" spans="5:25" ht="14.1" hidden="1" customHeight="1">
      <c r="P488" s="81"/>
      <c r="Q488" s="81"/>
      <c r="R488" s="81"/>
    </row>
    <row r="489" spans="5:25" ht="14.1" hidden="1" customHeight="1">
      <c r="P489" s="81"/>
      <c r="Q489" s="81"/>
      <c r="R489" s="81"/>
    </row>
    <row r="490" spans="5:25" ht="14.1" hidden="1" customHeight="1">
      <c r="P490" s="81"/>
      <c r="Q490" s="81"/>
      <c r="R490" s="81"/>
    </row>
    <row r="491" spans="5:25" ht="14.1" hidden="1" customHeight="1">
      <c r="P491" s="81"/>
      <c r="Q491" s="81"/>
      <c r="R491" s="81"/>
    </row>
    <row r="492" spans="5:25" ht="14.1" hidden="1" customHeight="1">
      <c r="P492" s="81"/>
      <c r="Q492" s="81"/>
      <c r="R492" s="81"/>
    </row>
    <row r="493" spans="5:25" ht="14.1" hidden="1" customHeight="1">
      <c r="P493" s="81"/>
      <c r="Q493" s="81"/>
      <c r="R493" s="81"/>
    </row>
    <row r="494" spans="5:25" ht="14.1" hidden="1" customHeight="1">
      <c r="P494" s="81"/>
      <c r="Q494" s="81"/>
      <c r="R494" s="81"/>
    </row>
    <row r="495" spans="5:25" ht="14.1" customHeight="1" thickBot="1">
      <c r="E495" s="82" t="s">
        <v>125</v>
      </c>
      <c r="F495" s="52"/>
      <c r="G495" s="52"/>
      <c r="H495" s="64">
        <f>SUM(H5:H494)</f>
        <v>31</v>
      </c>
      <c r="I495" s="64">
        <f t="shared" ref="I495:O495" si="4">SUM(I4:I494)</f>
        <v>501.2</v>
      </c>
      <c r="J495" s="64">
        <f t="shared" si="4"/>
        <v>0</v>
      </c>
      <c r="K495" s="64">
        <f t="shared" si="4"/>
        <v>0</v>
      </c>
      <c r="L495" s="64">
        <f t="shared" si="4"/>
        <v>26.5</v>
      </c>
      <c r="M495" s="64">
        <f t="shared" si="4"/>
        <v>2</v>
      </c>
      <c r="N495" s="64">
        <f t="shared" si="4"/>
        <v>0</v>
      </c>
      <c r="O495" s="64">
        <f t="shared" si="4"/>
        <v>0</v>
      </c>
      <c r="S495" s="52" t="s">
        <v>126</v>
      </c>
      <c r="T495" s="64">
        <f t="shared" ref="T495:Y495" si="5">SUM(T4:T494)</f>
        <v>143.9</v>
      </c>
      <c r="U495" s="64">
        <f t="shared" si="5"/>
        <v>143.9</v>
      </c>
      <c r="V495" s="64">
        <f t="shared" si="5"/>
        <v>48</v>
      </c>
      <c r="W495" s="64">
        <f t="shared" si="5"/>
        <v>11</v>
      </c>
      <c r="X495" s="64">
        <f t="shared" si="5"/>
        <v>0</v>
      </c>
      <c r="Y495" s="64">
        <f t="shared" si="5"/>
        <v>0</v>
      </c>
    </row>
    <row r="496" spans="5:25" ht="14.1" customHeight="1" thickTop="1"/>
    <row r="498" spans="5:18" ht="14.1" customHeight="1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 ht="14.1" customHeight="1">
      <c r="E499" s="54" t="str">
        <f>IF('9'!K3="", "Vrije categorie",'9'!K3)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232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0</v>
      </c>
      <c r="P499" s="65">
        <f>SUM(H499:O499)</f>
        <v>232</v>
      </c>
      <c r="Q499" s="54"/>
      <c r="R499" s="65" cm="1">
        <f t="array" ref="R499">SUMPRODUCT(--($G$4:$G$494=E499),--($F$4:$F$494=""),$R$4:$R$494)</f>
        <v>46400</v>
      </c>
    </row>
    <row r="500" spans="5:18" ht="14.1" customHeight="1">
      <c r="E500" s="54" t="str">
        <f>IF('9'!K4="", "Vrije categorie",'9'!K4)</f>
        <v>B</v>
      </c>
      <c r="H500" s="65" cm="1">
        <f t="array" ref="H500">SUMPRODUCT(--($G$4:$G$494=E500),--($F$4:$F$494=""),$H$4:$H$494)</f>
        <v>0</v>
      </c>
      <c r="I500" s="65" cm="1">
        <f t="array" ref="I500">SUMPRODUCT(--($G$4:$G$494=E500),--($F$4:$F$494=""),$I$4:$I$494)</f>
        <v>9.25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6">SUM(H500:O500)</f>
        <v>9.25</v>
      </c>
      <c r="Q500" s="54"/>
      <c r="R500" s="65" cm="1">
        <f t="array" ref="R500">SUMPRODUCT(--($G$4:$G$494=E500),--($F$4:$F$494=""),$R$4:$R$494)</f>
        <v>1850</v>
      </c>
    </row>
    <row r="501" spans="5:18" ht="14.1" customHeight="1">
      <c r="E501" s="54" t="str">
        <f>IF('9'!K5="", "Vrije categorie",'9'!K5)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27.75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6"/>
        <v>27.75</v>
      </c>
      <c r="Q501" s="54"/>
      <c r="R501" s="65" cm="1">
        <f t="array" ref="R501">SUMPRODUCT(--($G$4:$G$494=E501),--($F$4:$F$494=""),$R$4:$R$494)</f>
        <v>5550</v>
      </c>
    </row>
    <row r="502" spans="5:18" ht="14.1" customHeight="1">
      <c r="E502" s="54" t="str">
        <f>IF('9'!K6="", "Vrije categorie",'9'!K6)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4.75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6"/>
        <v>4.75</v>
      </c>
      <c r="Q502" s="54"/>
      <c r="R502" s="65" cm="1">
        <f t="array" ref="R502">SUMPRODUCT(--($G$4:$G$494=E502),--($F$4:$F$494=""),$R$4:$R$494)</f>
        <v>950</v>
      </c>
    </row>
    <row r="503" spans="5:18" ht="14.1" customHeight="1">
      <c r="E503" s="54" t="str">
        <f>IF('9'!K7="", "Vrije categorie",'9'!K7)</f>
        <v>E</v>
      </c>
      <c r="H503" s="65" cm="1">
        <f t="array" ref="H503">SUMPRODUCT(--($G$4:$G$494=E503),--($F$4:$F$494=""),$H$4:$H$494)</f>
        <v>3.25</v>
      </c>
      <c r="I503" s="65" cm="1">
        <f t="array" ref="I503">SUMPRODUCT(--($G$4:$G$494=E503),--($F$4:$F$494=""),$I$4:$I$494)</f>
        <v>57.15</v>
      </c>
      <c r="J503" s="65" cm="1">
        <f t="array" ref="J503">SUMPRODUCT(--($G$4:$G$494=E503),--($F$4:$F$494=""),$J$4:$J$494)</f>
        <v>0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0</v>
      </c>
      <c r="O503" s="65" cm="1">
        <f t="array" ref="O503">SUMPRODUCT(--($G$4:$G$494=E503),--($F$4:$F$494=""),$O$4:$O$494)</f>
        <v>0</v>
      </c>
      <c r="P503" s="65">
        <f t="shared" si="6"/>
        <v>60.4</v>
      </c>
      <c r="Q503" s="54"/>
      <c r="R503" s="65" cm="1">
        <f t="array" ref="R503">SUMPRODUCT(--($G$4:$G$494=E503),--($F$4:$F$494=""),$R$4:$R$494)</f>
        <v>12080</v>
      </c>
    </row>
    <row r="504" spans="5:18" ht="14.1" customHeight="1">
      <c r="E504" s="54" t="str">
        <f>IF('9'!K8="", "Vrije categorie",'9'!K8)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32.950000000000003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2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6"/>
        <v>34.950000000000003</v>
      </c>
      <c r="Q504" s="54"/>
      <c r="R504" s="65" cm="1">
        <f t="array" ref="R504">SUMPRODUCT(--($G$4:$G$494=E504),--($F$4:$F$494=""),$R$4:$R$494)</f>
        <v>419.4</v>
      </c>
    </row>
    <row r="505" spans="5:18" ht="14.1" customHeight="1">
      <c r="E505" s="54" t="str">
        <f>IF('9'!K9="", "Vrije categorie",'9'!K9)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4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26.5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0</v>
      </c>
      <c r="O505" s="65" cm="1">
        <f t="array" ref="O505">SUMPRODUCT(--($G$4:$G$494=E505),--($F$4:$F$494=""),$O$4:$O$494)</f>
        <v>0</v>
      </c>
      <c r="P505" s="65">
        <f t="shared" si="6"/>
        <v>30.5</v>
      </c>
      <c r="Q505" s="54"/>
      <c r="R505" s="65" cm="1">
        <f t="array" ref="R505">SUMPRODUCT(--($G$4:$G$494=E505),--($F$4:$F$494=""),$R$4:$R$494)</f>
        <v>6100</v>
      </c>
    </row>
    <row r="506" spans="5:18" ht="14.1" customHeight="1">
      <c r="E506" s="54" t="str">
        <f>IF('9'!K10="", "Vrije categorie",'9'!K10)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0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6"/>
        <v>0</v>
      </c>
      <c r="Q506" s="54"/>
      <c r="R506" s="65" cm="1">
        <f t="array" ref="R506">SUMPRODUCT(--($G$4:$G$494=E506),--($F$4:$F$494=""),$R$4:$R$494)</f>
        <v>0</v>
      </c>
    </row>
    <row r="507" spans="5:18" ht="14.1" customHeight="1">
      <c r="E507" s="54" t="str">
        <f>IF('9'!K11="", "Vrije categorie",'9'!K11)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6"/>
        <v>0</v>
      </c>
      <c r="Q507" s="54"/>
      <c r="R507" s="65" cm="1">
        <f t="array" ref="R507">SUMPRODUCT(--($G$4:$G$494=E507),--($F$4:$F$494=""),$R$4:$R$494)</f>
        <v>0</v>
      </c>
    </row>
    <row r="508" spans="5:18" ht="14.1" customHeight="1">
      <c r="E508" s="54" t="str">
        <f>IF('9'!K12="", "Vrije categorie",'9'!K12)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6"/>
        <v>0</v>
      </c>
      <c r="Q508" s="54"/>
      <c r="R508" s="65" cm="1">
        <f t="array" ref="R508">SUMPRODUCT(--($G$4:$G$494=E508),--($F$4:$F$494=""),$R$4:$R$494)</f>
        <v>0</v>
      </c>
    </row>
    <row r="509" spans="5:18" ht="14.1" customHeight="1">
      <c r="E509" s="54" t="str">
        <f>IF('9'!K13="", "Vrije categorie",'9'!K13)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6"/>
        <v>0</v>
      </c>
      <c r="Q509" s="54"/>
      <c r="R509" s="65" cm="1">
        <f t="array" ref="R509">SUMPRODUCT(--($G$4:$G$494=E509),--($F$4:$F$494=""),$R$4:$R$494)</f>
        <v>0</v>
      </c>
    </row>
    <row r="510" spans="5:18" ht="14.1" customHeight="1">
      <c r="E510" s="54" t="str">
        <f>IF('9'!K14="", "Vrije categorie",'9'!K14)</f>
        <v>L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6"/>
        <v>0</v>
      </c>
      <c r="Q510" s="54"/>
      <c r="R510" s="65" cm="1">
        <f t="array" ref="R510">SUMPRODUCT(--($G$4:$G$494=E510),--($F$4:$F$494=""),$R$4:$R$494)</f>
        <v>0</v>
      </c>
    </row>
    <row r="511" spans="5:18" ht="14.1" customHeight="1">
      <c r="E511" s="54" t="str">
        <f>IF('9'!K15="", "Vrije categorie",'9'!K15)</f>
        <v>M</v>
      </c>
      <c r="H511" s="65" cm="1">
        <f t="array" ref="H511">SUMPRODUCT(--($G$4:$G$494=E511),--($F$4:$F$494=""),$H$4:$H$494)</f>
        <v>27.75</v>
      </c>
      <c r="I511" s="65" cm="1">
        <f t="array" ref="I511">SUMPRODUCT(--($G$4:$G$494=E511),--($F$4:$F$494=""),$I$4:$I$494)</f>
        <v>133.35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0</v>
      </c>
      <c r="O511" s="65" cm="1">
        <f t="array" ref="O511">SUMPRODUCT(--($G$4:$G$494=E511),--($F$4:$F$494=""),$O$4:$O$494)</f>
        <v>0</v>
      </c>
      <c r="P511" s="65">
        <f t="shared" si="6"/>
        <v>161.1</v>
      </c>
      <c r="Q511" s="54"/>
      <c r="R511" s="65" cm="1">
        <f t="array" ref="R511">SUMPRODUCT(--($G$4:$G$494=E511),--($F$4:$F$494=""),$R$4:$R$494)</f>
        <v>41886</v>
      </c>
    </row>
    <row r="512" spans="5:18" ht="14.1" customHeight="1" thickBot="1">
      <c r="E512" s="67" t="s">
        <v>128</v>
      </c>
      <c r="F512" s="63"/>
      <c r="G512" s="63"/>
      <c r="H512" s="66">
        <f>SUM(H499:H511)</f>
        <v>31</v>
      </c>
      <c r="I512" s="66">
        <f t="shared" ref="I512:O512" si="7">SUM(I499:I511)</f>
        <v>501.19999999999993</v>
      </c>
      <c r="J512" s="66">
        <f t="shared" si="7"/>
        <v>0</v>
      </c>
      <c r="K512" s="66">
        <f t="shared" si="7"/>
        <v>0</v>
      </c>
      <c r="L512" s="66">
        <f t="shared" si="7"/>
        <v>26.5</v>
      </c>
      <c r="M512" s="66">
        <f t="shared" si="7"/>
        <v>2</v>
      </c>
      <c r="N512" s="66">
        <f t="shared" si="7"/>
        <v>0</v>
      </c>
      <c r="O512" s="66">
        <f t="shared" si="7"/>
        <v>0</v>
      </c>
      <c r="P512" s="66">
        <f t="shared" si="6"/>
        <v>560.69999999999993</v>
      </c>
      <c r="Q512" s="66"/>
      <c r="R512" s="66">
        <f>SUM(R499:R511)</f>
        <v>115235.4</v>
      </c>
    </row>
    <row r="513" spans="5:18" ht="14.1" customHeight="1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4.1" customHeight="1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0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0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66" cm="1">
        <f t="array" ref="O514">SUMPRODUCT(--($G$4:$G$494="X"),O4:O494)</f>
        <v>0</v>
      </c>
      <c r="P514" s="7"/>
      <c r="Q514" s="7"/>
      <c r="R514" s="7"/>
    </row>
    <row r="515" spans="5:18" ht="14.1" customHeight="1" thickTop="1"/>
    <row r="517" spans="5:18" ht="14.1" customHeight="1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 ht="14.1" customHeight="1">
      <c r="E518" s="68" t="str">
        <f>E499</f>
        <v>A</v>
      </c>
      <c r="F518" s="69"/>
      <c r="G518" s="69"/>
      <c r="H518" s="72" t="e" cm="1">
        <f t="array" ref="H518">SUMPRODUCT(--($G$4:$G$494=E518),--($F$4:$F$494="X"),$H$5:$H$494)</f>
        <v>#VALUE!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 t="e">
        <f>SUM(H518:O518)</f>
        <v>#VALUE!</v>
      </c>
    </row>
    <row r="519" spans="5:18" ht="14.1" customHeight="1">
      <c r="E519" s="68" t="str">
        <f t="shared" ref="E519:E530" si="8">E500</f>
        <v>B</v>
      </c>
      <c r="F519" s="69"/>
      <c r="G519" s="69"/>
      <c r="H519" s="72" t="e" cm="1">
        <f t="array" ref="H519">SUMPRODUCT(--($G$4:$G$494=E519),--($F$4:$F$494="X"),$H$5:$H$494)</f>
        <v>#VALUE!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 t="e">
        <f t="shared" ref="P519:P530" si="9">SUM(H519:O519)</f>
        <v>#VALUE!</v>
      </c>
    </row>
    <row r="520" spans="5:18" ht="14.1" customHeight="1">
      <c r="E520" s="68" t="str">
        <f t="shared" si="8"/>
        <v>C</v>
      </c>
      <c r="F520" s="69"/>
      <c r="G520" s="69"/>
      <c r="H520" s="72" t="e" cm="1">
        <f t="array" ref="H520">SUMPRODUCT(--($G$4:$G$494=E520),--($F$4:$F$494="X"),$H$5:$H$494)</f>
        <v>#VALUE!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 t="e">
        <f t="shared" si="9"/>
        <v>#VALUE!</v>
      </c>
    </row>
    <row r="521" spans="5:18" ht="14.1" customHeight="1">
      <c r="E521" s="68" t="str">
        <f t="shared" si="8"/>
        <v>D</v>
      </c>
      <c r="F521" s="69"/>
      <c r="G521" s="69"/>
      <c r="H521" s="72" t="e" cm="1">
        <f t="array" ref="H521">SUMPRODUCT(--($G$4:$G$494=E521),--($F$4:$F$494="X"),$H$5:$H$494)</f>
        <v>#VALUE!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 t="e">
        <f t="shared" si="9"/>
        <v>#VALUE!</v>
      </c>
    </row>
    <row r="522" spans="5:18" ht="14.1" customHeight="1">
      <c r="E522" s="68" t="str">
        <f t="shared" si="8"/>
        <v>E</v>
      </c>
      <c r="F522" s="69"/>
      <c r="G522" s="69"/>
      <c r="H522" s="72" t="e" cm="1">
        <f t="array" ref="H522">SUMPRODUCT(--($G$4:$G$494=E522),--($F$4:$F$494="X"),$H$5:$H$494)</f>
        <v>#VALUE!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 t="e">
        <f t="shared" si="9"/>
        <v>#VALUE!</v>
      </c>
    </row>
    <row r="523" spans="5:18" ht="14.1" customHeight="1">
      <c r="E523" s="68" t="str">
        <f t="shared" si="8"/>
        <v>F</v>
      </c>
      <c r="F523" s="69"/>
      <c r="G523" s="69"/>
      <c r="H523" s="72" t="e" cm="1">
        <f t="array" ref="H523">SUMPRODUCT(--($G$4:$G$494=E523),--($F$4:$F$494="X"),$H$5:$H$494)</f>
        <v>#VALUE!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 t="e">
        <f t="shared" si="9"/>
        <v>#VALUE!</v>
      </c>
    </row>
    <row r="524" spans="5:18" ht="14.1" customHeight="1">
      <c r="E524" s="68" t="str">
        <f t="shared" si="8"/>
        <v>G</v>
      </c>
      <c r="F524" s="69"/>
      <c r="G524" s="69"/>
      <c r="H524" s="72" t="e" cm="1">
        <f t="array" ref="H524">SUMPRODUCT(--($G$4:$G$494=E524),--($F$4:$F$494="X"),$H$5:$H$494)</f>
        <v>#VALUE!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 t="e">
        <f t="shared" si="9"/>
        <v>#VALUE!</v>
      </c>
    </row>
    <row r="525" spans="5:18" ht="14.1" customHeight="1">
      <c r="E525" s="68" t="str">
        <f t="shared" si="8"/>
        <v>H</v>
      </c>
      <c r="F525" s="69"/>
      <c r="G525" s="69"/>
      <c r="H525" s="72" t="e" cm="1">
        <f t="array" ref="H525">SUMPRODUCT(--($G$4:$G$494=E525),--($F$4:$F$494="X"),$H$5:$H$494)</f>
        <v>#VALUE!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 t="e">
        <f t="shared" si="9"/>
        <v>#VALUE!</v>
      </c>
    </row>
    <row r="526" spans="5:18" ht="14.1" customHeight="1">
      <c r="E526" s="68" t="str">
        <f t="shared" si="8"/>
        <v>I</v>
      </c>
      <c r="F526" s="69"/>
      <c r="G526" s="69"/>
      <c r="H526" s="72" t="e" cm="1">
        <f t="array" ref="H526">SUMPRODUCT(--($G$4:$G$494=E526),--($F$4:$F$494="X"),$H$5:$H$494)</f>
        <v>#VALUE!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 t="e">
        <f t="shared" si="9"/>
        <v>#VALUE!</v>
      </c>
    </row>
    <row r="527" spans="5:18" ht="14.1" customHeight="1">
      <c r="E527" s="68" t="str">
        <f t="shared" si="8"/>
        <v>J</v>
      </c>
      <c r="F527" s="69"/>
      <c r="G527" s="69"/>
      <c r="H527" s="72" t="e" cm="1">
        <f t="array" ref="H527">SUMPRODUCT(--($G$4:$G$494=E527),--($F$4:$F$494="X"),$H$5:$H$494)</f>
        <v>#VALUE!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 t="e">
        <f t="shared" si="9"/>
        <v>#VALUE!</v>
      </c>
    </row>
    <row r="528" spans="5:18" ht="14.1" customHeight="1">
      <c r="E528" s="68" t="str">
        <f t="shared" si="8"/>
        <v>K</v>
      </c>
      <c r="F528" s="69"/>
      <c r="G528" s="69"/>
      <c r="H528" s="72" t="e" cm="1">
        <f t="array" ref="H528">SUMPRODUCT(--($G$4:$G$494=E528),--($F$4:$F$494="X"),$H$5:$H$494)</f>
        <v>#VALUE!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 t="e">
        <f t="shared" si="9"/>
        <v>#VALUE!</v>
      </c>
    </row>
    <row r="529" spans="5:16" ht="14.1" customHeight="1">
      <c r="E529" s="68" t="str">
        <f t="shared" si="8"/>
        <v>L</v>
      </c>
      <c r="F529" s="69"/>
      <c r="G529" s="69"/>
      <c r="H529" s="72" t="e" cm="1">
        <f t="array" ref="H529">SUMPRODUCT(--($G$4:$G$494=E529),--($F$4:$F$494="X"),$H$5:$H$494)</f>
        <v>#VALUE!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 t="e">
        <f t="shared" si="9"/>
        <v>#VALUE!</v>
      </c>
    </row>
    <row r="530" spans="5:16" ht="14.1" customHeight="1">
      <c r="E530" s="68" t="str">
        <f t="shared" si="8"/>
        <v>M</v>
      </c>
      <c r="F530" s="69"/>
      <c r="G530" s="69"/>
      <c r="H530" s="72" t="e" cm="1">
        <f t="array" ref="H530">SUMPRODUCT(--($G$4:$G$494=E530),--($F$4:$F$494="X"),$H$5:$H$494)</f>
        <v>#VALUE!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 t="e">
        <f t="shared" si="9"/>
        <v>#VALUE!</v>
      </c>
    </row>
    <row r="531" spans="5:16" ht="14.1" customHeight="1" thickBot="1">
      <c r="E531" s="70" t="s">
        <v>131</v>
      </c>
      <c r="F531" s="71"/>
      <c r="G531" s="71"/>
      <c r="H531" s="73" t="e">
        <f>SUM(H518:H530)</f>
        <v>#VALUE!</v>
      </c>
      <c r="I531" s="73">
        <f t="shared" ref="I531:O531" si="10">SUM(I518:I530)</f>
        <v>0</v>
      </c>
      <c r="J531" s="73">
        <f t="shared" si="10"/>
        <v>0</v>
      </c>
      <c r="K531" s="73">
        <f t="shared" si="10"/>
        <v>0</v>
      </c>
      <c r="L531" s="73">
        <f t="shared" si="10"/>
        <v>0</v>
      </c>
      <c r="M531" s="73">
        <f t="shared" si="10"/>
        <v>0</v>
      </c>
      <c r="N531" s="73">
        <f t="shared" si="10"/>
        <v>0</v>
      </c>
      <c r="O531" s="73">
        <f t="shared" si="10"/>
        <v>0</v>
      </c>
      <c r="P531" s="73" t="e">
        <f>SUM(P518:P530)</f>
        <v>#VALUE!</v>
      </c>
    </row>
    <row r="532" spans="5:16" ht="14.1" customHeight="1" thickTop="1"/>
  </sheetData>
  <sheetProtection algorithmName="SHA-512" hashValue="7JPLCX8Ekib5LwwN5V2dK2AeZvRXcuaKBb5XDOf58aMW8S9FgFMkl0mm9HWo4oZVAcnEB6yBVGCUj7uLAjiYYg==" saltValue="B67xswB2VSA2/v9HrAbbkg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31" sqref="L3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10,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'10a'!R499/M3</f>
        <v>#DIV/0!</v>
      </c>
    </row>
    <row r="4" spans="1:14">
      <c r="A4" s="16" t="s">
        <v>72</v>
      </c>
      <c r="B4" s="264" t="str">
        <f>VLOOKUP(H5,'Kosten NEN2075 (her)controles'!A5:E50,3)</f>
        <v>OBS 't Wad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'10a'!R500/M4</f>
        <v>#DIV/0!</v>
      </c>
    </row>
    <row r="5" spans="1:14">
      <c r="A5" s="17" t="s">
        <v>73</v>
      </c>
      <c r="B5" s="265" t="str">
        <f>VLOOKUP(H5,'Kosten NEN2075 (her)controles'!A5:E50,4)</f>
        <v>Midlumerlaan 13</v>
      </c>
      <c r="C5" s="265"/>
      <c r="D5" s="265"/>
      <c r="E5" s="265"/>
      <c r="F5" s="279" t="s">
        <v>75</v>
      </c>
      <c r="G5" s="279"/>
      <c r="H5" s="13">
        <f>'Kosten NEN2075 (her)controles'!A14</f>
        <v>10</v>
      </c>
      <c r="K5" s="34" t="s">
        <v>48</v>
      </c>
      <c r="L5" s="46">
        <v>200</v>
      </c>
      <c r="M5" s="213"/>
      <c r="N5" s="86" t="e">
        <f>'10a'!R501/M5</f>
        <v>#DIV/0!</v>
      </c>
    </row>
    <row r="6" spans="1:14">
      <c r="A6" s="18" t="s">
        <v>74</v>
      </c>
      <c r="B6" s="266" t="str">
        <f>VLOOKUP(H5,'Kosten NEN2075 (her)controles'!A5:E50,5)</f>
        <v>Harlingen</v>
      </c>
      <c r="C6" s="266"/>
      <c r="D6" s="266"/>
      <c r="E6" s="266"/>
      <c r="F6" s="280" t="s">
        <v>76</v>
      </c>
      <c r="G6" s="280"/>
      <c r="H6" s="14" t="str">
        <f>CONCATENATE(H5,"a")</f>
        <v>10a</v>
      </c>
      <c r="K6" s="34" t="s">
        <v>49</v>
      </c>
      <c r="L6" s="46">
        <v>200</v>
      </c>
      <c r="M6" s="213"/>
      <c r="N6" s="86" t="e">
        <f>'10a'!R502/M6</f>
        <v>#DIV/0!</v>
      </c>
    </row>
    <row r="7" spans="1:14">
      <c r="K7" s="34" t="s">
        <v>45</v>
      </c>
      <c r="L7" s="46">
        <v>200</v>
      </c>
      <c r="M7" s="213"/>
      <c r="N7" s="86" t="e">
        <f>'10a'!R503/M7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260</v>
      </c>
      <c r="K8" s="34" t="s">
        <v>50</v>
      </c>
      <c r="L8" s="46">
        <v>12</v>
      </c>
      <c r="M8" s="213"/>
      <c r="N8" s="86" t="e">
        <f>'10a'!R504/M8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'10a'!R505/M9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'10a'!R506/M10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'10a'!R507/M11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'10a'!R508/M12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'10a'!P512</f>
        <v>1908.7699999999998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'10a'!R509/M13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 t="s">
        <v>470</v>
      </c>
      <c r="L14" s="46">
        <v>200</v>
      </c>
      <c r="M14" s="213"/>
      <c r="N14" s="86" t="e">
        <f>'10a'!R510/M14</f>
        <v>#DIV/0!</v>
      </c>
    </row>
    <row r="15" spans="1:14">
      <c r="K15" s="34" t="s">
        <v>716</v>
      </c>
      <c r="L15" s="46">
        <v>260</v>
      </c>
      <c r="M15" s="213"/>
      <c r="N15" s="86" t="e">
        <f>'10a'!R511/M15</f>
        <v>#DIV/0!</v>
      </c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'10a'!R512</f>
        <v>400357.44</v>
      </c>
      <c r="E17" s="276" t="s">
        <v>119</v>
      </c>
      <c r="F17" s="276"/>
      <c r="G17" s="44">
        <f>D17/E8</f>
        <v>1539.8363076923076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'10a'!I512</f>
        <v>1343.57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1343.57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1343.57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1343.57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'10a'!H512-E27</f>
        <v>63.839999999999996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'10a'!U495</f>
        <v>515.54999999999995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'10a'!T495</f>
        <v>515.54999999999995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'10a'!V495</f>
        <v>303.29999999999995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'10a'!W495</f>
        <v>3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'10a'!X495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'10a'!Y495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'10a'!P505</f>
        <v>84.410000000000011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RrFiIf/1lCxqvuXSm6lL+/J4LiAD2+TMUOsRCcSVRGkHfCiOLIj8eaVnUEkk9mVf8rhy9eEDKZoo+icVQgdo+w==" saltValue="MoTVGgRhB7+rItoBmzyqS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Z532"/>
  <sheetViews>
    <sheetView workbookViewId="0">
      <pane ySplit="3" topLeftCell="A4" activePane="bottomLeft" state="frozen"/>
      <selection pane="bottomLeft" activeCell="H24" sqref="H24"/>
    </sheetView>
  </sheetViews>
  <sheetFormatPr defaultRowHeight="15"/>
  <cols>
    <col min="1" max="1" width="5.42578125" bestFit="1" customWidth="1"/>
    <col min="2" max="3" width="5.42578125" style="7" customWidth="1"/>
    <col min="4" max="4" width="5.71093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'10'!H5</f>
        <v>10</v>
      </c>
      <c r="D1" s="281" t="s">
        <v>72</v>
      </c>
      <c r="E1" s="282"/>
      <c r="F1" s="283" t="str">
        <f>VLOOKUP(A1,'Kosten NEN2075 (her)controles'!A5:J50,3)</f>
        <v>OBS 't Wad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Midlumerlaan 13 te Harlingen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573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79"/>
      <c r="C4" s="79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79" t="s">
        <v>713</v>
      </c>
      <c r="C5" s="79"/>
      <c r="D5" s="79" t="s">
        <v>297</v>
      </c>
      <c r="E5" s="7" t="s">
        <v>554</v>
      </c>
      <c r="F5" s="7"/>
      <c r="G5" s="79" t="s">
        <v>716</v>
      </c>
      <c r="H5" s="81">
        <v>19.04</v>
      </c>
      <c r="I5" s="81"/>
      <c r="J5" s="81"/>
      <c r="K5" s="81"/>
      <c r="L5" s="216"/>
      <c r="P5" s="81">
        <f t="shared" ref="P5:P67" si="0">SUM(H5:O5)</f>
        <v>19.04</v>
      </c>
      <c r="Q5" s="81">
        <f>IF(F5="X",0,IF(G5="X",0,VLOOKUP(G5,'10'!$K$3:$L$16,2,FALSE)))</f>
        <v>260</v>
      </c>
      <c r="R5" s="81">
        <f t="shared" ref="R5:R67" si="1">P5*Q5</f>
        <v>4950.3999999999996</v>
      </c>
      <c r="T5" s="81">
        <v>16.149999999999999</v>
      </c>
      <c r="U5" s="81">
        <v>16.149999999999999</v>
      </c>
      <c r="V5" s="81">
        <v>31.2</v>
      </c>
    </row>
    <row r="6" spans="1:26">
      <c r="A6" s="6" t="s">
        <v>328</v>
      </c>
      <c r="B6" s="79" t="s">
        <v>713</v>
      </c>
      <c r="C6" s="79"/>
      <c r="D6" s="79" t="s">
        <v>299</v>
      </c>
      <c r="E6" s="7" t="s">
        <v>342</v>
      </c>
      <c r="F6" s="7"/>
      <c r="G6" s="79" t="s">
        <v>716</v>
      </c>
      <c r="H6" s="81"/>
      <c r="I6" s="81">
        <v>70.849999999999994</v>
      </c>
      <c r="J6" s="81"/>
      <c r="K6" s="81"/>
      <c r="L6" s="216"/>
      <c r="P6" s="81">
        <f t="shared" si="0"/>
        <v>70.849999999999994</v>
      </c>
      <c r="Q6" s="81">
        <f>IF(F6="X",0,IF(G6="X",0,VLOOKUP(G6,'10'!$K$3:$L$16,2,FALSE)))</f>
        <v>260</v>
      </c>
      <c r="R6" s="81">
        <f t="shared" si="1"/>
        <v>18421</v>
      </c>
      <c r="T6" s="81">
        <v>11.1</v>
      </c>
      <c r="U6" s="81">
        <v>11.1</v>
      </c>
      <c r="V6" s="81"/>
    </row>
    <row r="7" spans="1:26">
      <c r="A7" s="6" t="s">
        <v>328</v>
      </c>
      <c r="B7" s="79"/>
      <c r="C7" s="79"/>
      <c r="D7" s="79" t="s">
        <v>301</v>
      </c>
      <c r="E7" s="7" t="s">
        <v>312</v>
      </c>
      <c r="F7" s="7"/>
      <c r="G7" s="79" t="s">
        <v>51</v>
      </c>
      <c r="H7" s="81"/>
      <c r="I7" s="81">
        <v>84.85</v>
      </c>
      <c r="J7" s="81"/>
      <c r="K7" s="81"/>
      <c r="L7" s="216"/>
      <c r="P7" s="81">
        <f t="shared" si="0"/>
        <v>84.85</v>
      </c>
      <c r="Q7" s="81">
        <f>IF(F7="X",0,IF(G7="X",0,VLOOKUP(G7,'10'!$K$3:$L$16,2,FALSE)))</f>
        <v>200</v>
      </c>
      <c r="R7" s="81">
        <f t="shared" si="1"/>
        <v>16970</v>
      </c>
      <c r="T7" s="81">
        <v>54.2</v>
      </c>
      <c r="U7" s="81">
        <v>54.2</v>
      </c>
      <c r="V7" s="81">
        <v>11.2</v>
      </c>
    </row>
    <row r="8" spans="1:26">
      <c r="A8" s="6" t="s">
        <v>328</v>
      </c>
      <c r="B8" s="79"/>
      <c r="C8" s="79"/>
      <c r="D8" s="79" t="s">
        <v>306</v>
      </c>
      <c r="E8" s="7" t="s">
        <v>420</v>
      </c>
      <c r="F8" s="7"/>
      <c r="G8" s="79" t="s">
        <v>51</v>
      </c>
      <c r="H8" s="81"/>
      <c r="I8" s="81">
        <v>7.8</v>
      </c>
      <c r="J8" s="81"/>
      <c r="K8" s="81"/>
      <c r="L8" s="216"/>
      <c r="P8" s="81">
        <f t="shared" si="0"/>
        <v>7.8</v>
      </c>
      <c r="Q8" s="81">
        <f>IF(F8="X",0,IF(G8="X",0,VLOOKUP(G8,'10'!$K$3:$L$16,2,FALSE)))</f>
        <v>200</v>
      </c>
      <c r="R8" s="81">
        <f t="shared" si="1"/>
        <v>1560</v>
      </c>
      <c r="T8" s="81"/>
      <c r="U8" s="81"/>
      <c r="V8" s="81"/>
    </row>
    <row r="9" spans="1:26">
      <c r="A9" s="6" t="s">
        <v>328</v>
      </c>
      <c r="B9" s="79"/>
      <c r="C9" s="79"/>
      <c r="D9" s="79" t="s">
        <v>305</v>
      </c>
      <c r="E9" s="7" t="s">
        <v>298</v>
      </c>
      <c r="F9" s="7"/>
      <c r="G9" s="79" t="s">
        <v>50</v>
      </c>
      <c r="H9" s="81"/>
      <c r="I9" s="81">
        <v>6.02</v>
      </c>
      <c r="J9" s="81"/>
      <c r="K9" s="81"/>
      <c r="L9" s="216"/>
      <c r="P9" s="81">
        <f t="shared" si="0"/>
        <v>6.02</v>
      </c>
      <c r="Q9" s="81">
        <f>IF(F9="X",0,IF(G9="X",0,VLOOKUP(G9,'10'!$K$3:$L$16,2,FALSE)))</f>
        <v>12</v>
      </c>
      <c r="R9" s="81">
        <f t="shared" si="1"/>
        <v>72.239999999999995</v>
      </c>
      <c r="T9" s="81"/>
      <c r="U9" s="81"/>
      <c r="V9" s="81"/>
    </row>
    <row r="10" spans="1:26">
      <c r="A10" s="6" t="s">
        <v>328</v>
      </c>
      <c r="B10" s="79"/>
      <c r="C10" s="79"/>
      <c r="D10" s="79" t="s">
        <v>303</v>
      </c>
      <c r="E10" s="7" t="s">
        <v>555</v>
      </c>
      <c r="F10" s="7"/>
      <c r="G10" s="79" t="s">
        <v>45</v>
      </c>
      <c r="H10" s="81"/>
      <c r="I10" s="81">
        <v>2.5499999999999998</v>
      </c>
      <c r="J10" s="81"/>
      <c r="K10" s="81"/>
      <c r="L10" s="216"/>
      <c r="P10" s="81">
        <f t="shared" si="0"/>
        <v>2.5499999999999998</v>
      </c>
      <c r="Q10" s="81">
        <f>IF(F10="X",0,IF(G10="X",0,VLOOKUP(G10,'10'!$K$3:$L$16,2,FALSE)))</f>
        <v>200</v>
      </c>
      <c r="R10" s="81">
        <f t="shared" si="1"/>
        <v>509.99999999999994</v>
      </c>
      <c r="T10" s="81"/>
      <c r="U10" s="81"/>
      <c r="V10" s="81">
        <v>0.2</v>
      </c>
    </row>
    <row r="11" spans="1:26">
      <c r="A11" s="6" t="s">
        <v>328</v>
      </c>
      <c r="B11" s="79" t="s">
        <v>713</v>
      </c>
      <c r="C11" s="79"/>
      <c r="D11" s="79" t="s">
        <v>304</v>
      </c>
      <c r="E11" s="7" t="s">
        <v>325</v>
      </c>
      <c r="F11" s="7"/>
      <c r="G11" s="79" t="s">
        <v>716</v>
      </c>
      <c r="H11" s="81"/>
      <c r="I11" s="81"/>
      <c r="J11" s="81"/>
      <c r="K11" s="81"/>
      <c r="L11" s="216">
        <v>19.2</v>
      </c>
      <c r="P11" s="81">
        <f t="shared" si="0"/>
        <v>19.2</v>
      </c>
      <c r="Q11" s="81">
        <f>IF(F11="X",0,IF(G11="X",0,VLOOKUP(G11,'10'!$K$3:$L$16,2,FALSE)))</f>
        <v>260</v>
      </c>
      <c r="R11" s="81">
        <f t="shared" si="1"/>
        <v>4992</v>
      </c>
      <c r="T11" s="81"/>
      <c r="U11" s="81"/>
      <c r="V11" s="81"/>
    </row>
    <row r="12" spans="1:26">
      <c r="A12" s="6" t="s">
        <v>328</v>
      </c>
      <c r="B12" s="79" t="s">
        <v>713</v>
      </c>
      <c r="C12" s="79"/>
      <c r="D12" s="79" t="s">
        <v>332</v>
      </c>
      <c r="E12" s="7" t="s">
        <v>349</v>
      </c>
      <c r="F12" s="7"/>
      <c r="G12" s="79" t="s">
        <v>716</v>
      </c>
      <c r="H12" s="81"/>
      <c r="I12" s="81">
        <v>44.55</v>
      </c>
      <c r="J12" s="81"/>
      <c r="K12" s="81"/>
      <c r="L12" s="216"/>
      <c r="P12" s="81">
        <f t="shared" si="0"/>
        <v>44.55</v>
      </c>
      <c r="Q12" s="81">
        <f>IF(F12="X",0,IF(G12="X",0,VLOOKUP(G12,'10'!$K$3:$L$16,2,FALSE)))</f>
        <v>260</v>
      </c>
      <c r="R12" s="81">
        <f t="shared" si="1"/>
        <v>11583</v>
      </c>
      <c r="T12" s="81"/>
      <c r="U12" s="81"/>
      <c r="V12" s="81"/>
    </row>
    <row r="13" spans="1:26">
      <c r="A13" s="6" t="s">
        <v>328</v>
      </c>
      <c r="B13" s="79" t="s">
        <v>329</v>
      </c>
      <c r="C13" s="79"/>
      <c r="D13" s="79" t="s">
        <v>314</v>
      </c>
      <c r="E13" s="7" t="s">
        <v>556</v>
      </c>
      <c r="F13" s="7"/>
      <c r="G13" s="79" t="s">
        <v>716</v>
      </c>
      <c r="H13" s="81"/>
      <c r="I13" s="81">
        <v>79</v>
      </c>
      <c r="J13" s="81"/>
      <c r="K13" s="81"/>
      <c r="L13" s="216"/>
      <c r="P13" s="81">
        <f t="shared" si="0"/>
        <v>79</v>
      </c>
      <c r="Q13" s="81">
        <f>IF(F13="X",0,IF(G13="X",0,VLOOKUP(G13,'10'!$K$3:$L$16,2,FALSE)))</f>
        <v>260</v>
      </c>
      <c r="R13" s="81">
        <f t="shared" si="1"/>
        <v>20540</v>
      </c>
      <c r="T13" s="81">
        <v>24</v>
      </c>
      <c r="U13" s="81">
        <v>24</v>
      </c>
      <c r="V13" s="81">
        <v>16.899999999999999</v>
      </c>
    </row>
    <row r="14" spans="1:26">
      <c r="A14" s="6" t="s">
        <v>328</v>
      </c>
      <c r="B14" s="79"/>
      <c r="C14" s="79"/>
      <c r="D14" s="79" t="s">
        <v>309</v>
      </c>
      <c r="E14" s="7" t="s">
        <v>296</v>
      </c>
      <c r="F14" s="7"/>
      <c r="G14" s="79" t="s">
        <v>45</v>
      </c>
      <c r="H14" s="81"/>
      <c r="I14" s="81">
        <v>27.85</v>
      </c>
      <c r="J14" s="81"/>
      <c r="K14" s="81"/>
      <c r="L14" s="216"/>
      <c r="P14" s="81">
        <f t="shared" si="0"/>
        <v>27.85</v>
      </c>
      <c r="Q14" s="81">
        <f>IF(F14="X",0,IF(G14="X",0,VLOOKUP(G14,'10'!$K$3:$L$16,2,FALSE)))</f>
        <v>200</v>
      </c>
      <c r="R14" s="81">
        <f t="shared" si="1"/>
        <v>5570</v>
      </c>
      <c r="T14" s="81">
        <v>12.35</v>
      </c>
      <c r="U14" s="81">
        <v>12.35</v>
      </c>
      <c r="V14" s="81"/>
    </row>
    <row r="15" spans="1:26">
      <c r="A15" s="6" t="s">
        <v>328</v>
      </c>
      <c r="B15" s="79"/>
      <c r="C15" s="79"/>
      <c r="D15" s="79" t="s">
        <v>294</v>
      </c>
      <c r="E15" s="7" t="s">
        <v>557</v>
      </c>
      <c r="F15" s="7"/>
      <c r="G15" s="79" t="s">
        <v>47</v>
      </c>
      <c r="H15" s="81">
        <v>8.1</v>
      </c>
      <c r="I15" s="81"/>
      <c r="J15" s="81"/>
      <c r="K15" s="81"/>
      <c r="L15" s="216"/>
      <c r="P15" s="81">
        <f t="shared" si="0"/>
        <v>8.1</v>
      </c>
      <c r="Q15" s="81">
        <f>IF(F15="X",0,IF(G15="X",0,VLOOKUP(G15,'10'!$K$3:$L$16,2,FALSE)))</f>
        <v>200</v>
      </c>
      <c r="R15" s="81">
        <f t="shared" si="1"/>
        <v>1620</v>
      </c>
      <c r="T15" s="81"/>
      <c r="U15" s="81"/>
      <c r="V15" s="81">
        <v>1.8</v>
      </c>
    </row>
    <row r="16" spans="1:26">
      <c r="A16" s="6" t="s">
        <v>328</v>
      </c>
      <c r="B16" s="79"/>
      <c r="C16" s="79"/>
      <c r="D16" s="79" t="s">
        <v>308</v>
      </c>
      <c r="E16" s="7" t="s">
        <v>558</v>
      </c>
      <c r="F16" s="7"/>
      <c r="G16" s="79" t="s">
        <v>137</v>
      </c>
      <c r="H16" s="81"/>
      <c r="I16" s="81"/>
      <c r="J16" s="81"/>
      <c r="K16" s="81"/>
      <c r="L16" s="216">
        <v>2.61</v>
      </c>
      <c r="P16" s="81">
        <f t="shared" si="0"/>
        <v>2.61</v>
      </c>
      <c r="Q16" s="81">
        <f>IF(F16="X",0,IF(G16="X",0,VLOOKUP(G16,'10'!$K$3:$L$16,2,FALSE)))</f>
        <v>200</v>
      </c>
      <c r="R16" s="81">
        <f t="shared" si="1"/>
        <v>522</v>
      </c>
      <c r="T16" s="81"/>
      <c r="U16" s="81"/>
      <c r="V16" s="81"/>
    </row>
    <row r="17" spans="1:22">
      <c r="A17" s="6" t="s">
        <v>328</v>
      </c>
      <c r="B17" s="79"/>
      <c r="C17" s="79"/>
      <c r="D17" s="79" t="s">
        <v>292</v>
      </c>
      <c r="E17" s="7" t="s">
        <v>319</v>
      </c>
      <c r="F17" s="7"/>
      <c r="G17" s="79" t="s">
        <v>329</v>
      </c>
      <c r="H17" s="81"/>
      <c r="I17" s="81"/>
      <c r="J17" s="81"/>
      <c r="K17" s="81"/>
      <c r="L17" s="216" t="s">
        <v>572</v>
      </c>
      <c r="P17" s="81">
        <f t="shared" si="0"/>
        <v>0</v>
      </c>
      <c r="Q17" s="81">
        <f>IF(F17="X",0,IF(G17="X",0,VLOOKUP(G17,'10'!$K$3:$L$16,2,FALSE)))</f>
        <v>0</v>
      </c>
      <c r="R17" s="81">
        <f t="shared" si="1"/>
        <v>0</v>
      </c>
      <c r="T17" s="81"/>
      <c r="U17" s="81"/>
      <c r="V17" s="81"/>
    </row>
    <row r="18" spans="1:22">
      <c r="A18" s="6" t="s">
        <v>328</v>
      </c>
      <c r="B18" s="79" t="s">
        <v>329</v>
      </c>
      <c r="C18" s="79"/>
      <c r="D18" s="79" t="s">
        <v>346</v>
      </c>
      <c r="E18" s="7" t="s">
        <v>690</v>
      </c>
      <c r="F18" s="7"/>
      <c r="G18" s="79" t="s">
        <v>716</v>
      </c>
      <c r="H18" s="81"/>
      <c r="I18" s="81">
        <v>5.09</v>
      </c>
      <c r="J18" s="81"/>
      <c r="K18" s="81"/>
      <c r="L18" s="216"/>
      <c r="P18" s="81">
        <f t="shared" si="0"/>
        <v>5.09</v>
      </c>
      <c r="Q18" s="81">
        <f>IF(F18="X",0,IF(G18="X",0,VLOOKUP(G18,'10'!$K$3:$L$16,2,FALSE)))</f>
        <v>260</v>
      </c>
      <c r="R18" s="81">
        <f t="shared" si="1"/>
        <v>1323.3999999999999</v>
      </c>
      <c r="T18" s="81"/>
      <c r="U18" s="81"/>
      <c r="V18" s="81"/>
    </row>
    <row r="19" spans="1:22">
      <c r="A19" s="6" t="s">
        <v>328</v>
      </c>
      <c r="B19" s="79" t="s">
        <v>329</v>
      </c>
      <c r="C19" s="79"/>
      <c r="D19" s="79" t="s">
        <v>310</v>
      </c>
      <c r="E19" s="7" t="s">
        <v>691</v>
      </c>
      <c r="F19" s="7"/>
      <c r="G19" s="79" t="s">
        <v>716</v>
      </c>
      <c r="H19" s="81"/>
      <c r="I19" s="81">
        <v>5.09</v>
      </c>
      <c r="J19" s="81"/>
      <c r="K19" s="81"/>
      <c r="L19" s="216"/>
      <c r="P19" s="81">
        <f t="shared" si="0"/>
        <v>5.09</v>
      </c>
      <c r="Q19" s="81">
        <f>IF(F19="X",0,IF(G19="X",0,VLOOKUP(G19,'10'!$K$3:$L$16,2,FALSE)))</f>
        <v>260</v>
      </c>
      <c r="R19" s="81">
        <f t="shared" si="1"/>
        <v>1323.3999999999999</v>
      </c>
      <c r="T19" s="81"/>
      <c r="U19" s="81"/>
      <c r="V19" s="81"/>
    </row>
    <row r="20" spans="1:22">
      <c r="A20" s="6" t="s">
        <v>328</v>
      </c>
      <c r="B20" s="79" t="s">
        <v>329</v>
      </c>
      <c r="C20" s="79"/>
      <c r="D20" s="79" t="s">
        <v>307</v>
      </c>
      <c r="E20" s="7" t="s">
        <v>380</v>
      </c>
      <c r="F20" s="7"/>
      <c r="G20" s="79" t="s">
        <v>716</v>
      </c>
      <c r="H20" s="81"/>
      <c r="I20" s="81"/>
      <c r="J20" s="81"/>
      <c r="K20" s="81"/>
      <c r="L20" s="216">
        <v>2.9</v>
      </c>
      <c r="P20" s="81">
        <f t="shared" si="0"/>
        <v>2.9</v>
      </c>
      <c r="Q20" s="81">
        <f>IF(F20="X",0,IF(G20="X",0,VLOOKUP(G20,'10'!$K$3:$L$16,2,FALSE)))</f>
        <v>260</v>
      </c>
      <c r="R20" s="81">
        <f t="shared" si="1"/>
        <v>754</v>
      </c>
      <c r="T20" s="81"/>
      <c r="U20" s="81"/>
      <c r="V20" s="81"/>
    </row>
    <row r="21" spans="1:22">
      <c r="A21" s="6" t="s">
        <v>328</v>
      </c>
      <c r="B21" s="79"/>
      <c r="C21" s="79"/>
      <c r="D21" s="79" t="s">
        <v>311</v>
      </c>
      <c r="E21" s="7" t="s">
        <v>380</v>
      </c>
      <c r="F21" s="7"/>
      <c r="G21" s="79" t="s">
        <v>137</v>
      </c>
      <c r="H21" s="81"/>
      <c r="I21" s="81"/>
      <c r="J21" s="81"/>
      <c r="K21" s="81"/>
      <c r="L21" s="216">
        <v>2.9</v>
      </c>
      <c r="P21" s="81">
        <f t="shared" si="0"/>
        <v>2.9</v>
      </c>
      <c r="Q21" s="81">
        <f>IF(F21="X",0,IF(G21="X",0,VLOOKUP(G21,'10'!$K$3:$L$16,2,FALSE)))</f>
        <v>200</v>
      </c>
      <c r="R21" s="81">
        <f t="shared" si="1"/>
        <v>580</v>
      </c>
      <c r="T21" s="81"/>
      <c r="U21" s="81"/>
      <c r="V21" s="81"/>
    </row>
    <row r="22" spans="1:22">
      <c r="A22" s="6" t="s">
        <v>328</v>
      </c>
      <c r="B22" s="79"/>
      <c r="C22" s="79"/>
      <c r="D22" s="79" t="s">
        <v>313</v>
      </c>
      <c r="E22" s="7" t="s">
        <v>287</v>
      </c>
      <c r="F22" s="7"/>
      <c r="G22" s="79" t="s">
        <v>137</v>
      </c>
      <c r="H22" s="81"/>
      <c r="I22" s="81"/>
      <c r="J22" s="81"/>
      <c r="K22" s="81"/>
      <c r="L22" s="216">
        <v>3.15</v>
      </c>
      <c r="P22" s="81">
        <f t="shared" si="0"/>
        <v>3.15</v>
      </c>
      <c r="Q22" s="81">
        <f>IF(F22="X",0,IF(G22="X",0,VLOOKUP(G22,'10'!$K$3:$L$16,2,FALSE)))</f>
        <v>200</v>
      </c>
      <c r="R22" s="81">
        <f t="shared" si="1"/>
        <v>630</v>
      </c>
      <c r="T22" s="81"/>
      <c r="U22" s="81"/>
      <c r="V22" s="81"/>
    </row>
    <row r="23" spans="1:22">
      <c r="A23" s="6" t="s">
        <v>328</v>
      </c>
      <c r="B23" s="79"/>
      <c r="C23" s="79"/>
      <c r="D23" s="79" t="s">
        <v>406</v>
      </c>
      <c r="E23" s="7" t="s">
        <v>527</v>
      </c>
      <c r="F23" s="7"/>
      <c r="G23" s="79" t="s">
        <v>52</v>
      </c>
      <c r="H23" s="81"/>
      <c r="I23" s="81"/>
      <c r="J23" s="81">
        <v>267.45</v>
      </c>
      <c r="K23" s="81"/>
      <c r="L23" s="216"/>
      <c r="P23" s="81">
        <f t="shared" si="0"/>
        <v>267.45</v>
      </c>
      <c r="Q23" s="81">
        <f>IF(F23="X",0,IF(G23="X",0,VLOOKUP(G23,'10'!$K$3:$L$16,2,FALSE)))</f>
        <v>200</v>
      </c>
      <c r="R23" s="81">
        <f t="shared" si="1"/>
        <v>53490</v>
      </c>
      <c r="T23" s="81">
        <v>57.45</v>
      </c>
      <c r="U23" s="81">
        <v>57.45</v>
      </c>
      <c r="V23" s="81"/>
    </row>
    <row r="24" spans="1:22">
      <c r="A24" s="6" t="s">
        <v>328</v>
      </c>
      <c r="B24" s="79"/>
      <c r="C24" s="79"/>
      <c r="D24" s="79" t="s">
        <v>404</v>
      </c>
      <c r="E24" s="7" t="s">
        <v>517</v>
      </c>
      <c r="F24" s="7"/>
      <c r="G24" s="79" t="s">
        <v>137</v>
      </c>
      <c r="H24" s="81"/>
      <c r="I24" s="81"/>
      <c r="J24" s="81"/>
      <c r="K24" s="81"/>
      <c r="L24" s="216">
        <v>19.899999999999999</v>
      </c>
      <c r="P24" s="81">
        <f t="shared" si="0"/>
        <v>19.899999999999999</v>
      </c>
      <c r="Q24" s="81">
        <f>IF(F24="X",0,IF(G24="X",0,VLOOKUP(G24,'10'!$K$3:$L$16,2,FALSE)))</f>
        <v>200</v>
      </c>
      <c r="R24" s="81">
        <f t="shared" si="1"/>
        <v>3979.9999999999995</v>
      </c>
      <c r="T24" s="81"/>
      <c r="U24" s="81"/>
      <c r="V24" s="81"/>
    </row>
    <row r="25" spans="1:22">
      <c r="A25" s="6" t="s">
        <v>328</v>
      </c>
      <c r="B25" s="79"/>
      <c r="C25" s="79"/>
      <c r="D25" s="79" t="s">
        <v>426</v>
      </c>
      <c r="E25" s="7" t="s">
        <v>517</v>
      </c>
      <c r="F25" s="7"/>
      <c r="G25" s="79" t="s">
        <v>137</v>
      </c>
      <c r="H25" s="81"/>
      <c r="I25" s="81"/>
      <c r="J25" s="81"/>
      <c r="K25" s="81"/>
      <c r="L25" s="216">
        <v>20.25</v>
      </c>
      <c r="P25" s="81">
        <f t="shared" si="0"/>
        <v>20.25</v>
      </c>
      <c r="Q25" s="81">
        <f>IF(F25="X",0,IF(G25="X",0,VLOOKUP(G25,'10'!$K$3:$L$16,2,FALSE)))</f>
        <v>200</v>
      </c>
      <c r="R25" s="81">
        <f t="shared" si="1"/>
        <v>4050</v>
      </c>
      <c r="T25" s="81"/>
      <c r="U25" s="81"/>
      <c r="V25" s="81"/>
    </row>
    <row r="26" spans="1:22">
      <c r="A26" s="6" t="s">
        <v>328</v>
      </c>
      <c r="B26" s="79"/>
      <c r="C26" s="79"/>
      <c r="D26" s="79" t="s">
        <v>395</v>
      </c>
      <c r="E26" s="7" t="s">
        <v>420</v>
      </c>
      <c r="F26" s="7"/>
      <c r="G26" s="79" t="s">
        <v>52</v>
      </c>
      <c r="H26" s="81"/>
      <c r="I26" s="81">
        <v>31.36</v>
      </c>
      <c r="J26" s="81"/>
      <c r="K26" s="81"/>
      <c r="L26" s="216"/>
      <c r="P26" s="81">
        <f t="shared" si="0"/>
        <v>31.36</v>
      </c>
      <c r="Q26" s="81">
        <f>IF(F26="X",0,IF(G26="X",0,VLOOKUP(G26,'10'!$K$3:$L$16,2,FALSE)))</f>
        <v>200</v>
      </c>
      <c r="R26" s="81">
        <f t="shared" si="1"/>
        <v>6272</v>
      </c>
      <c r="T26" s="81"/>
      <c r="U26" s="81"/>
      <c r="V26" s="81"/>
    </row>
    <row r="27" spans="1:22">
      <c r="A27" s="6" t="s">
        <v>328</v>
      </c>
      <c r="B27" s="79" t="s">
        <v>713</v>
      </c>
      <c r="C27" s="79"/>
      <c r="D27" s="79" t="s">
        <v>405</v>
      </c>
      <c r="E27" s="7" t="s">
        <v>296</v>
      </c>
      <c r="F27" s="7"/>
      <c r="G27" s="79" t="s">
        <v>716</v>
      </c>
      <c r="H27" s="81"/>
      <c r="I27" s="81">
        <v>35.200000000000003</v>
      </c>
      <c r="J27" s="81"/>
      <c r="K27" s="81"/>
      <c r="L27" s="216"/>
      <c r="P27" s="81">
        <f t="shared" si="0"/>
        <v>35.200000000000003</v>
      </c>
      <c r="Q27" s="81">
        <f>IF(F27="X",0,IF(G27="X",0,VLOOKUP(G27,'10'!$K$3:$L$16,2,FALSE)))</f>
        <v>260</v>
      </c>
      <c r="R27" s="81">
        <f t="shared" si="1"/>
        <v>9152</v>
      </c>
      <c r="T27" s="81">
        <v>28.8</v>
      </c>
      <c r="U27" s="81">
        <v>28.8</v>
      </c>
      <c r="V27" s="81">
        <v>18.399999999999999</v>
      </c>
    </row>
    <row r="28" spans="1:22">
      <c r="A28" s="6" t="s">
        <v>328</v>
      </c>
      <c r="B28" s="79"/>
      <c r="C28" s="79" t="s">
        <v>329</v>
      </c>
      <c r="D28" s="79" t="s">
        <v>320</v>
      </c>
      <c r="E28" s="7" t="s">
        <v>689</v>
      </c>
      <c r="F28" s="7"/>
      <c r="G28" s="79" t="s">
        <v>470</v>
      </c>
      <c r="H28" s="81"/>
      <c r="I28" s="81">
        <v>5.25</v>
      </c>
      <c r="J28" s="81"/>
      <c r="K28" s="81"/>
      <c r="L28" s="216"/>
      <c r="P28" s="81">
        <f t="shared" si="0"/>
        <v>5.25</v>
      </c>
      <c r="Q28" s="81">
        <f>IF(F28="X",0,IF(G28="X",0,VLOOKUP(G28,'10'!$K$3:$L$16,2,FALSE)))</f>
        <v>200</v>
      </c>
      <c r="R28" s="81">
        <f t="shared" si="1"/>
        <v>1050</v>
      </c>
      <c r="T28" s="81"/>
      <c r="U28" s="81"/>
      <c r="V28" s="81"/>
    </row>
    <row r="29" spans="1:22">
      <c r="A29" s="6" t="s">
        <v>328</v>
      </c>
      <c r="B29" s="79"/>
      <c r="C29" s="79" t="s">
        <v>329</v>
      </c>
      <c r="D29" s="79" t="s">
        <v>322</v>
      </c>
      <c r="E29" s="7" t="s">
        <v>689</v>
      </c>
      <c r="F29" s="7"/>
      <c r="G29" s="79" t="s">
        <v>470</v>
      </c>
      <c r="H29" s="81"/>
      <c r="I29" s="81">
        <v>5.25</v>
      </c>
      <c r="J29" s="81"/>
      <c r="K29" s="81"/>
      <c r="L29" s="216"/>
      <c r="P29" s="81">
        <f t="shared" si="0"/>
        <v>5.25</v>
      </c>
      <c r="Q29" s="81">
        <f>IF(F29="X",0,IF(G29="X",0,VLOOKUP(G29,'10'!$K$3:$L$16,2,FALSE)))</f>
        <v>200</v>
      </c>
      <c r="R29" s="81">
        <f t="shared" si="1"/>
        <v>1050</v>
      </c>
      <c r="T29" s="81"/>
      <c r="U29" s="81"/>
      <c r="V29" s="81"/>
    </row>
    <row r="30" spans="1:22">
      <c r="A30" s="6" t="s">
        <v>328</v>
      </c>
      <c r="B30" s="79"/>
      <c r="C30" s="79" t="s">
        <v>329</v>
      </c>
      <c r="D30" s="79" t="s">
        <v>326</v>
      </c>
      <c r="E30" s="7" t="s">
        <v>633</v>
      </c>
      <c r="F30" s="7"/>
      <c r="G30" s="79" t="s">
        <v>137</v>
      </c>
      <c r="H30" s="81"/>
      <c r="I30" s="81"/>
      <c r="J30" s="81"/>
      <c r="K30" s="81"/>
      <c r="L30" s="216">
        <v>4.45</v>
      </c>
      <c r="P30" s="81">
        <f t="shared" si="0"/>
        <v>4.45</v>
      </c>
      <c r="Q30" s="81">
        <f>IF(F30="X",0,IF(G30="X",0,VLOOKUP(G30,'10'!$K$3:$L$16,2,FALSE)))</f>
        <v>200</v>
      </c>
      <c r="R30" s="81">
        <f t="shared" si="1"/>
        <v>890</v>
      </c>
      <c r="T30" s="81"/>
      <c r="U30" s="81"/>
      <c r="V30" s="81">
        <v>0.6</v>
      </c>
    </row>
    <row r="31" spans="1:22">
      <c r="A31" s="6" t="s">
        <v>328</v>
      </c>
      <c r="B31" s="79"/>
      <c r="C31" s="79" t="s">
        <v>329</v>
      </c>
      <c r="D31" s="79" t="s">
        <v>290</v>
      </c>
      <c r="E31" s="7" t="s">
        <v>688</v>
      </c>
      <c r="F31" s="7"/>
      <c r="G31" s="79" t="s">
        <v>44</v>
      </c>
      <c r="H31" s="81"/>
      <c r="I31" s="81">
        <v>46.9</v>
      </c>
      <c r="J31" s="81"/>
      <c r="K31" s="81"/>
      <c r="L31" s="216"/>
      <c r="P31" s="81">
        <f t="shared" si="0"/>
        <v>46.9</v>
      </c>
      <c r="Q31" s="81">
        <f>IF(F31="X",0,IF(G31="X",0,VLOOKUP(G31,'10'!$K$3:$L$16,2,FALSE)))</f>
        <v>200</v>
      </c>
      <c r="R31" s="81">
        <f t="shared" si="1"/>
        <v>9380</v>
      </c>
      <c r="T31" s="81">
        <v>14.4</v>
      </c>
      <c r="U31" s="81">
        <v>14.4</v>
      </c>
      <c r="V31" s="81">
        <v>3.2</v>
      </c>
    </row>
    <row r="32" spans="1:22">
      <c r="A32" s="6" t="s">
        <v>328</v>
      </c>
      <c r="B32" s="79"/>
      <c r="C32" s="79" t="s">
        <v>329</v>
      </c>
      <c r="D32" s="79" t="s">
        <v>559</v>
      </c>
      <c r="E32" s="7" t="s">
        <v>689</v>
      </c>
      <c r="F32" s="7"/>
      <c r="G32" s="79" t="s">
        <v>470</v>
      </c>
      <c r="H32" s="81"/>
      <c r="I32" s="81">
        <v>5.25</v>
      </c>
      <c r="J32" s="81"/>
      <c r="K32" s="81"/>
      <c r="L32" s="216"/>
      <c r="P32" s="81">
        <f t="shared" si="0"/>
        <v>5.25</v>
      </c>
      <c r="Q32" s="81">
        <f>IF(F32="X",0,IF(G32="X",0,VLOOKUP(G32,'10'!$K$3:$L$16,2,FALSE)))</f>
        <v>200</v>
      </c>
      <c r="R32" s="81">
        <f t="shared" si="1"/>
        <v>1050</v>
      </c>
      <c r="T32" s="81"/>
      <c r="U32" s="81"/>
      <c r="V32" s="81">
        <v>1.7</v>
      </c>
    </row>
    <row r="33" spans="1:22">
      <c r="A33" s="6" t="s">
        <v>328</v>
      </c>
      <c r="B33" s="79"/>
      <c r="C33" s="79" t="s">
        <v>329</v>
      </c>
      <c r="D33" s="79" t="s">
        <v>560</v>
      </c>
      <c r="E33" s="7" t="s">
        <v>673</v>
      </c>
      <c r="F33" s="7"/>
      <c r="G33" s="79" t="s">
        <v>45</v>
      </c>
      <c r="H33" s="81"/>
      <c r="I33" s="81">
        <v>63.45</v>
      </c>
      <c r="J33" s="81"/>
      <c r="K33" s="81"/>
      <c r="L33" s="216"/>
      <c r="P33" s="81">
        <f t="shared" si="0"/>
        <v>63.45</v>
      </c>
      <c r="Q33" s="81">
        <f>IF(F33="X",0,IF(G33="X",0,VLOOKUP(G33,'10'!$K$3:$L$16,2,FALSE)))</f>
        <v>200</v>
      </c>
      <c r="R33" s="81">
        <f t="shared" si="1"/>
        <v>12690</v>
      </c>
      <c r="T33" s="81"/>
      <c r="U33" s="81"/>
      <c r="V33" s="81">
        <v>47.2</v>
      </c>
    </row>
    <row r="34" spans="1:22">
      <c r="A34" s="6" t="s">
        <v>328</v>
      </c>
      <c r="B34" s="79"/>
      <c r="C34" s="79" t="s">
        <v>329</v>
      </c>
      <c r="D34" s="79" t="s">
        <v>295</v>
      </c>
      <c r="E34" s="7" t="s">
        <v>688</v>
      </c>
      <c r="F34" s="7"/>
      <c r="G34" s="79" t="s">
        <v>44</v>
      </c>
      <c r="H34" s="81"/>
      <c r="I34" s="81">
        <v>48</v>
      </c>
      <c r="J34" s="81"/>
      <c r="K34" s="81"/>
      <c r="L34" s="216"/>
      <c r="P34" s="81">
        <f t="shared" si="0"/>
        <v>48</v>
      </c>
      <c r="Q34" s="81">
        <f>IF(F34="X",0,IF(G34="X",0,VLOOKUP(G34,'10'!$K$3:$L$16,2,FALSE)))</f>
        <v>200</v>
      </c>
      <c r="R34" s="81">
        <f t="shared" si="1"/>
        <v>9600</v>
      </c>
      <c r="T34" s="81">
        <v>14.2</v>
      </c>
      <c r="U34" s="81">
        <v>14.2</v>
      </c>
      <c r="V34" s="81">
        <v>3.3</v>
      </c>
    </row>
    <row r="35" spans="1:22">
      <c r="A35" s="6" t="s">
        <v>328</v>
      </c>
      <c r="B35" s="79"/>
      <c r="C35" s="79" t="s">
        <v>329</v>
      </c>
      <c r="D35" s="79" t="s">
        <v>286</v>
      </c>
      <c r="E35" s="7" t="s">
        <v>289</v>
      </c>
      <c r="F35" s="7"/>
      <c r="G35" s="79" t="s">
        <v>137</v>
      </c>
      <c r="H35" s="81"/>
      <c r="I35" s="81"/>
      <c r="J35" s="81"/>
      <c r="K35" s="81"/>
      <c r="L35" s="216">
        <v>3.55</v>
      </c>
      <c r="P35" s="81">
        <f t="shared" si="0"/>
        <v>3.55</v>
      </c>
      <c r="Q35" s="81">
        <f>IF(F35="X",0,IF(G35="X",0,VLOOKUP(G35,'10'!$K$3:$L$16,2,FALSE)))</f>
        <v>200</v>
      </c>
      <c r="R35" s="81">
        <f t="shared" si="1"/>
        <v>710</v>
      </c>
      <c r="T35" s="81"/>
      <c r="U35" s="81"/>
      <c r="V35" s="81">
        <v>1.4</v>
      </c>
    </row>
    <row r="36" spans="1:22">
      <c r="A36" s="6" t="s">
        <v>328</v>
      </c>
      <c r="B36" s="79"/>
      <c r="C36" s="79"/>
      <c r="D36" s="79" t="s">
        <v>321</v>
      </c>
      <c r="E36" s="7" t="s">
        <v>289</v>
      </c>
      <c r="F36" s="7"/>
      <c r="G36" s="79" t="s">
        <v>137</v>
      </c>
      <c r="H36" s="81"/>
      <c r="I36" s="81"/>
      <c r="J36" s="81"/>
      <c r="K36" s="81"/>
      <c r="L36" s="216">
        <v>3.55</v>
      </c>
      <c r="P36" s="81">
        <f t="shared" si="0"/>
        <v>3.55</v>
      </c>
      <c r="Q36" s="81">
        <f>IF(F36="X",0,IF(G36="X",0,VLOOKUP(G36,'10'!$K$3:$L$16,2,FALSE)))</f>
        <v>200</v>
      </c>
      <c r="R36" s="81">
        <f t="shared" si="1"/>
        <v>710</v>
      </c>
      <c r="T36" s="81"/>
      <c r="U36" s="81"/>
      <c r="V36" s="81">
        <v>1.4</v>
      </c>
    </row>
    <row r="37" spans="1:22">
      <c r="A37" s="6" t="s">
        <v>328</v>
      </c>
      <c r="B37" s="79"/>
      <c r="C37" s="79"/>
      <c r="D37" s="79" t="s">
        <v>316</v>
      </c>
      <c r="E37" s="7" t="s">
        <v>339</v>
      </c>
      <c r="F37" s="7"/>
      <c r="G37" s="79" t="s">
        <v>44</v>
      </c>
      <c r="H37" s="81"/>
      <c r="I37" s="81">
        <v>48</v>
      </c>
      <c r="J37" s="81"/>
      <c r="K37" s="81"/>
      <c r="L37" s="216"/>
      <c r="P37" s="81">
        <f t="shared" si="0"/>
        <v>48</v>
      </c>
      <c r="Q37" s="81">
        <f>IF(F37="X",0,IF(G37="X",0,VLOOKUP(G37,'10'!$K$3:$L$16,2,FALSE)))</f>
        <v>200</v>
      </c>
      <c r="R37" s="81">
        <f t="shared" si="1"/>
        <v>9600</v>
      </c>
      <c r="T37" s="81">
        <v>14.2</v>
      </c>
      <c r="U37" s="81">
        <v>14.2</v>
      </c>
      <c r="V37" s="81">
        <v>1.4</v>
      </c>
    </row>
    <row r="38" spans="1:22">
      <c r="A38" s="6" t="s">
        <v>328</v>
      </c>
      <c r="B38" s="79" t="s">
        <v>329</v>
      </c>
      <c r="C38" s="79"/>
      <c r="D38" s="79" t="s">
        <v>283</v>
      </c>
      <c r="E38" s="7" t="s">
        <v>293</v>
      </c>
      <c r="F38" s="7"/>
      <c r="G38" s="79" t="s">
        <v>716</v>
      </c>
      <c r="H38" s="81"/>
      <c r="I38" s="81">
        <v>48</v>
      </c>
      <c r="J38" s="81"/>
      <c r="K38" s="81"/>
      <c r="L38" s="216"/>
      <c r="P38" s="81">
        <f t="shared" si="0"/>
        <v>48</v>
      </c>
      <c r="Q38" s="81">
        <f>IF(F38="X",0,IF(G38="X",0,VLOOKUP(G38,'10'!$K$3:$L$16,2,FALSE)))</f>
        <v>260</v>
      </c>
      <c r="R38" s="81">
        <f t="shared" si="1"/>
        <v>12480</v>
      </c>
      <c r="T38" s="81">
        <v>14.2</v>
      </c>
      <c r="U38" s="81">
        <v>14.2</v>
      </c>
      <c r="V38" s="81">
        <v>1.4</v>
      </c>
    </row>
    <row r="39" spans="1:22">
      <c r="A39" s="6" t="s">
        <v>328</v>
      </c>
      <c r="B39" s="79"/>
      <c r="C39" s="79"/>
      <c r="D39" s="79" t="s">
        <v>324</v>
      </c>
      <c r="E39" s="7" t="s">
        <v>289</v>
      </c>
      <c r="F39" s="7"/>
      <c r="G39" s="79" t="s">
        <v>137</v>
      </c>
      <c r="H39" s="81"/>
      <c r="I39" s="81"/>
      <c r="J39" s="81"/>
      <c r="K39" s="81"/>
      <c r="L39" s="216">
        <v>4.3499999999999996</v>
      </c>
      <c r="P39" s="81">
        <f t="shared" si="0"/>
        <v>4.3499999999999996</v>
      </c>
      <c r="Q39" s="81">
        <f>IF(F39="X",0,IF(G39="X",0,VLOOKUP(G39,'10'!$K$3:$L$16,2,FALSE)))</f>
        <v>200</v>
      </c>
      <c r="R39" s="81">
        <f t="shared" si="1"/>
        <v>869.99999999999989</v>
      </c>
      <c r="T39" s="81"/>
      <c r="U39" s="81"/>
      <c r="V39" s="81">
        <v>0.6</v>
      </c>
    </row>
    <row r="40" spans="1:22">
      <c r="A40" s="6" t="s">
        <v>328</v>
      </c>
      <c r="B40" s="79"/>
      <c r="C40" s="79"/>
      <c r="D40" s="79" t="s">
        <v>317</v>
      </c>
      <c r="E40" s="7" t="s">
        <v>296</v>
      </c>
      <c r="F40" s="7"/>
      <c r="G40" s="79" t="s">
        <v>45</v>
      </c>
      <c r="H40" s="81"/>
      <c r="I40" s="81">
        <v>30.38</v>
      </c>
      <c r="J40" s="81"/>
      <c r="K40" s="81"/>
      <c r="L40" s="216"/>
      <c r="P40" s="81">
        <f t="shared" si="0"/>
        <v>30.38</v>
      </c>
      <c r="Q40" s="81">
        <f>IF(F40="X",0,IF(G40="X",0,VLOOKUP(G40,'10'!$K$3:$L$16,2,FALSE)))</f>
        <v>200</v>
      </c>
      <c r="R40" s="81">
        <f t="shared" si="1"/>
        <v>6076</v>
      </c>
      <c r="T40" s="81"/>
      <c r="U40" s="81"/>
      <c r="V40" s="81"/>
    </row>
    <row r="41" spans="1:22">
      <c r="A41" s="6" t="s">
        <v>328</v>
      </c>
      <c r="B41" s="79"/>
      <c r="C41" s="79"/>
      <c r="D41" s="79" t="s">
        <v>318</v>
      </c>
      <c r="E41" s="7" t="s">
        <v>533</v>
      </c>
      <c r="F41" s="7"/>
      <c r="G41" s="79" t="s">
        <v>47</v>
      </c>
      <c r="H41" s="81"/>
      <c r="I41" s="81">
        <v>11.8</v>
      </c>
      <c r="J41" s="81"/>
      <c r="K41" s="81"/>
      <c r="L41" s="216"/>
      <c r="P41" s="81">
        <f t="shared" si="0"/>
        <v>11.8</v>
      </c>
      <c r="Q41" s="81">
        <f>IF(F41="X",0,IF(G41="X",0,VLOOKUP(G41,'10'!$K$3:$L$16,2,FALSE)))</f>
        <v>200</v>
      </c>
      <c r="R41" s="81">
        <f t="shared" si="1"/>
        <v>2360</v>
      </c>
      <c r="T41" s="81"/>
      <c r="U41" s="81"/>
      <c r="V41" s="81">
        <v>7.5</v>
      </c>
    </row>
    <row r="42" spans="1:22">
      <c r="A42" s="6" t="s">
        <v>328</v>
      </c>
      <c r="B42" s="79"/>
      <c r="C42" s="79"/>
      <c r="D42" s="79" t="s">
        <v>315</v>
      </c>
      <c r="E42" s="7" t="s">
        <v>554</v>
      </c>
      <c r="F42" s="7"/>
      <c r="G42" s="79" t="s">
        <v>45</v>
      </c>
      <c r="H42" s="81">
        <v>7.25</v>
      </c>
      <c r="I42" s="81"/>
      <c r="J42" s="81"/>
      <c r="K42" s="81"/>
      <c r="L42" s="216"/>
      <c r="P42" s="81">
        <f t="shared" si="0"/>
        <v>7.25</v>
      </c>
      <c r="Q42" s="81">
        <f>IF(F42="X",0,IF(G42="X",0,VLOOKUP(G42,'10'!$K$3:$L$16,2,FALSE)))</f>
        <v>200</v>
      </c>
      <c r="R42" s="81">
        <f t="shared" si="1"/>
        <v>1450</v>
      </c>
      <c r="T42" s="81">
        <v>5.9</v>
      </c>
      <c r="U42" s="81">
        <v>5.9</v>
      </c>
      <c r="V42" s="81">
        <v>18.600000000000001</v>
      </c>
    </row>
    <row r="43" spans="1:22">
      <c r="A43" s="6" t="s">
        <v>328</v>
      </c>
      <c r="B43" s="79"/>
      <c r="C43" s="79"/>
      <c r="D43" s="79" t="s">
        <v>561</v>
      </c>
      <c r="E43" s="7" t="s">
        <v>501</v>
      </c>
      <c r="F43" s="7"/>
      <c r="G43" s="79" t="s">
        <v>45</v>
      </c>
      <c r="H43" s="81"/>
      <c r="I43" s="81"/>
      <c r="J43" s="81">
        <v>6.15</v>
      </c>
      <c r="K43" s="81"/>
      <c r="L43" s="216"/>
      <c r="P43" s="81">
        <f t="shared" si="0"/>
        <v>6.15</v>
      </c>
      <c r="Q43" s="81">
        <f>IF(F43="X",0,IF(G43="X",0,VLOOKUP(G43,'10'!$K$3:$L$16,2,FALSE)))</f>
        <v>200</v>
      </c>
      <c r="R43" s="81">
        <f t="shared" si="1"/>
        <v>1230</v>
      </c>
      <c r="T43" s="81"/>
      <c r="U43" s="81"/>
      <c r="V43" s="81">
        <v>1</v>
      </c>
    </row>
    <row r="44" spans="1:22">
      <c r="A44" s="6" t="s">
        <v>328</v>
      </c>
      <c r="B44" s="79"/>
      <c r="C44" s="79"/>
      <c r="D44" s="79" t="s">
        <v>288</v>
      </c>
      <c r="E44" s="7" t="s">
        <v>327</v>
      </c>
      <c r="F44" s="7"/>
      <c r="G44" s="79" t="s">
        <v>47</v>
      </c>
      <c r="H44" s="81"/>
      <c r="I44" s="81"/>
      <c r="J44" s="81">
        <v>53.5</v>
      </c>
      <c r="K44" s="81"/>
      <c r="L44" s="216"/>
      <c r="P44" s="81">
        <f t="shared" si="0"/>
        <v>53.5</v>
      </c>
      <c r="Q44" s="81">
        <f>IF(F44="X",0,IF(G44="X",0,VLOOKUP(G44,'10'!$K$3:$L$16,2,FALSE)))</f>
        <v>200</v>
      </c>
      <c r="R44" s="81">
        <f t="shared" si="1"/>
        <v>10700</v>
      </c>
      <c r="T44" s="81"/>
      <c r="U44" s="81"/>
      <c r="V44" s="81"/>
    </row>
    <row r="45" spans="1:22">
      <c r="A45" s="6" t="s">
        <v>328</v>
      </c>
      <c r="B45" s="79"/>
      <c r="C45" s="79"/>
      <c r="D45" s="79" t="s">
        <v>562</v>
      </c>
      <c r="E45" s="7" t="s">
        <v>563</v>
      </c>
      <c r="F45" s="7"/>
      <c r="G45" s="79" t="s">
        <v>49</v>
      </c>
      <c r="H45" s="81"/>
      <c r="I45" s="81">
        <v>4.5</v>
      </c>
      <c r="J45" s="81"/>
      <c r="K45" s="81"/>
      <c r="L45" s="216"/>
      <c r="P45" s="81">
        <f t="shared" si="0"/>
        <v>4.5</v>
      </c>
      <c r="Q45" s="81">
        <f>IF(F45="X",0,IF(G45="X",0,VLOOKUP(G45,'10'!$K$3:$L$16,2,FALSE)))</f>
        <v>200</v>
      </c>
      <c r="R45" s="81">
        <f t="shared" si="1"/>
        <v>900</v>
      </c>
      <c r="T45" s="81">
        <v>11.4</v>
      </c>
      <c r="U45" s="81">
        <v>11.4</v>
      </c>
      <c r="V45" s="81"/>
    </row>
    <row r="46" spans="1:22">
      <c r="A46" s="6"/>
      <c r="B46" s="79"/>
      <c r="C46" s="79"/>
      <c r="D46" s="79"/>
      <c r="E46" s="7"/>
      <c r="F46" s="7"/>
      <c r="G46" s="79"/>
      <c r="H46" s="81"/>
      <c r="I46" s="81"/>
      <c r="J46" s="81"/>
      <c r="K46" s="81"/>
      <c r="L46" s="216"/>
      <c r="P46" s="81"/>
      <c r="Q46" s="81"/>
      <c r="R46" s="81"/>
      <c r="U46" s="81"/>
      <c r="V46" s="81"/>
    </row>
    <row r="47" spans="1:22">
      <c r="A47" s="6" t="s">
        <v>367</v>
      </c>
      <c r="B47" s="79"/>
      <c r="C47" s="79"/>
      <c r="D47" s="79" t="s">
        <v>564</v>
      </c>
      <c r="E47" s="7" t="s">
        <v>565</v>
      </c>
      <c r="F47" s="7"/>
      <c r="G47" s="79" t="s">
        <v>45</v>
      </c>
      <c r="H47" s="81"/>
      <c r="I47" s="81">
        <v>8</v>
      </c>
      <c r="J47" s="81"/>
      <c r="K47" s="81"/>
      <c r="L47" s="81"/>
      <c r="N47" s="81">
        <v>15.3</v>
      </c>
      <c r="P47" s="81">
        <f t="shared" si="0"/>
        <v>23.3</v>
      </c>
      <c r="Q47" s="81">
        <f>IF(F47="X",0,IF(G47="X",0,VLOOKUP(G47,'10'!$K$3:$L$16,2,FALSE)))</f>
        <v>200</v>
      </c>
      <c r="R47" s="81">
        <f t="shared" si="1"/>
        <v>4660</v>
      </c>
      <c r="U47" s="81"/>
      <c r="V47" s="81"/>
    </row>
    <row r="48" spans="1:22">
      <c r="A48" s="6" t="s">
        <v>367</v>
      </c>
      <c r="B48" s="79"/>
      <c r="C48" s="79"/>
      <c r="D48" s="79" t="s">
        <v>444</v>
      </c>
      <c r="E48" s="7" t="s">
        <v>296</v>
      </c>
      <c r="F48" s="7"/>
      <c r="G48" s="79" t="s">
        <v>45</v>
      </c>
      <c r="H48" s="81"/>
      <c r="I48" s="81">
        <v>18</v>
      </c>
      <c r="J48" s="81"/>
      <c r="K48" s="81"/>
      <c r="L48" s="81"/>
      <c r="N48" s="81"/>
      <c r="P48" s="81">
        <f t="shared" si="0"/>
        <v>18</v>
      </c>
      <c r="Q48" s="81">
        <f>IF(F48="X",0,IF(G48="X",0,VLOOKUP(G48,'10'!$K$3:$L$16,2,FALSE)))</f>
        <v>200</v>
      </c>
      <c r="R48" s="81">
        <f t="shared" si="1"/>
        <v>3600</v>
      </c>
      <c r="T48" s="81">
        <v>23.5</v>
      </c>
      <c r="U48" s="81">
        <v>23.5</v>
      </c>
      <c r="V48" s="81">
        <v>4.2</v>
      </c>
    </row>
    <row r="49" spans="1:23">
      <c r="A49" s="6" t="s">
        <v>367</v>
      </c>
      <c r="B49" s="79"/>
      <c r="C49" s="79"/>
      <c r="D49" s="79" t="s">
        <v>443</v>
      </c>
      <c r="E49" s="7" t="s">
        <v>566</v>
      </c>
      <c r="F49" s="7"/>
      <c r="G49" s="79" t="s">
        <v>45</v>
      </c>
      <c r="H49" s="81">
        <v>8</v>
      </c>
      <c r="I49" s="81"/>
      <c r="J49" s="81"/>
      <c r="K49" s="81"/>
      <c r="L49" s="81"/>
      <c r="N49" s="81"/>
      <c r="P49" s="81">
        <f t="shared" si="0"/>
        <v>8</v>
      </c>
      <c r="Q49" s="81">
        <f>IF(F49="X",0,IF(G49="X",0,VLOOKUP(G49,'10'!$K$3:$L$16,2,FALSE)))</f>
        <v>200</v>
      </c>
      <c r="R49" s="81">
        <f t="shared" si="1"/>
        <v>1600</v>
      </c>
      <c r="T49" s="81"/>
      <c r="U49" s="81"/>
    </row>
    <row r="50" spans="1:23">
      <c r="A50" s="6" t="s">
        <v>367</v>
      </c>
      <c r="B50" s="79"/>
      <c r="C50" s="79"/>
      <c r="D50" s="79" t="s">
        <v>445</v>
      </c>
      <c r="E50" s="7" t="s">
        <v>567</v>
      </c>
      <c r="F50" s="7"/>
      <c r="G50" s="79" t="s">
        <v>47</v>
      </c>
      <c r="H50" s="81"/>
      <c r="I50" s="81">
        <v>85.45</v>
      </c>
      <c r="J50" s="81"/>
      <c r="K50" s="81"/>
      <c r="L50" s="81"/>
      <c r="N50" s="81"/>
      <c r="P50" s="81">
        <f t="shared" si="0"/>
        <v>85.45</v>
      </c>
      <c r="Q50" s="81">
        <f>IF(F50="X",0,IF(G50="X",0,VLOOKUP(G50,'10'!$K$3:$L$16,2,FALSE)))</f>
        <v>200</v>
      </c>
      <c r="R50" s="81">
        <f t="shared" si="1"/>
        <v>17090</v>
      </c>
      <c r="T50" s="81">
        <v>1.5</v>
      </c>
      <c r="U50" s="81">
        <v>1.5</v>
      </c>
      <c r="V50" s="81">
        <v>33.6</v>
      </c>
    </row>
    <row r="51" spans="1:23">
      <c r="A51" s="6" t="s">
        <v>367</v>
      </c>
      <c r="B51" s="79"/>
      <c r="C51" s="79"/>
      <c r="D51" s="79" t="s">
        <v>488</v>
      </c>
      <c r="E51" s="7" t="s">
        <v>568</v>
      </c>
      <c r="F51" s="7"/>
      <c r="G51" s="79" t="s">
        <v>45</v>
      </c>
      <c r="H51" s="81"/>
      <c r="I51" s="81">
        <v>10</v>
      </c>
      <c r="J51" s="81"/>
      <c r="K51" s="81"/>
      <c r="L51" s="81"/>
      <c r="N51" s="81"/>
      <c r="P51" s="81">
        <f t="shared" si="0"/>
        <v>10</v>
      </c>
      <c r="Q51" s="81">
        <f>IF(F51="X",0,IF(G51="X",0,VLOOKUP(G51,'10'!$K$3:$L$16,2,FALSE)))</f>
        <v>200</v>
      </c>
      <c r="R51" s="81">
        <f t="shared" si="1"/>
        <v>2000</v>
      </c>
      <c r="T51" s="81">
        <v>40.5</v>
      </c>
      <c r="U51" s="81">
        <v>40.5</v>
      </c>
      <c r="V51" s="81"/>
    </row>
    <row r="52" spans="1:23">
      <c r="A52" s="6" t="s">
        <v>367</v>
      </c>
      <c r="B52" s="79"/>
      <c r="C52" s="79"/>
      <c r="D52" s="79" t="s">
        <v>485</v>
      </c>
      <c r="E52" s="7" t="s">
        <v>349</v>
      </c>
      <c r="F52" s="7"/>
      <c r="G52" s="79" t="s">
        <v>45</v>
      </c>
      <c r="H52" s="81"/>
      <c r="I52" s="81">
        <v>84.96</v>
      </c>
      <c r="J52" s="81"/>
      <c r="K52" s="81"/>
      <c r="L52" s="81"/>
      <c r="N52" s="81"/>
      <c r="P52" s="81">
        <f t="shared" si="0"/>
        <v>84.96</v>
      </c>
      <c r="Q52" s="81">
        <f>IF(F52="X",0,IF(G52="X",0,VLOOKUP(G52,'10'!$K$3:$L$16,2,FALSE)))</f>
        <v>200</v>
      </c>
      <c r="R52" s="81">
        <f t="shared" si="1"/>
        <v>16992</v>
      </c>
      <c r="T52" s="81"/>
      <c r="U52" s="81"/>
      <c r="V52" s="81"/>
      <c r="W52" s="81">
        <v>3</v>
      </c>
    </row>
    <row r="53" spans="1:23">
      <c r="A53" s="6" t="s">
        <v>367</v>
      </c>
      <c r="B53" s="79"/>
      <c r="C53" s="79"/>
      <c r="D53" s="79" t="s">
        <v>480</v>
      </c>
      <c r="E53" s="7" t="s">
        <v>302</v>
      </c>
      <c r="F53" s="7"/>
      <c r="G53" s="79" t="s">
        <v>47</v>
      </c>
      <c r="H53" s="81"/>
      <c r="I53" s="81"/>
      <c r="J53" s="81">
        <v>19.399999999999999</v>
      </c>
      <c r="K53" s="81"/>
      <c r="L53" s="81"/>
      <c r="N53" s="81"/>
      <c r="P53" s="81">
        <f t="shared" si="0"/>
        <v>19.399999999999999</v>
      </c>
      <c r="Q53" s="81">
        <f>IF(F53="X",0,IF(G53="X",0,VLOOKUP(G53,'10'!$K$3:$L$16,2,FALSE)))</f>
        <v>200</v>
      </c>
      <c r="R53" s="81">
        <f t="shared" si="1"/>
        <v>3879.9999999999995</v>
      </c>
      <c r="T53" s="81">
        <v>9.9</v>
      </c>
      <c r="U53" s="81">
        <v>9.9</v>
      </c>
      <c r="V53" s="81">
        <v>1.8</v>
      </c>
    </row>
    <row r="54" spans="1:23">
      <c r="A54" s="6" t="s">
        <v>367</v>
      </c>
      <c r="B54" s="79"/>
      <c r="C54" s="79"/>
      <c r="D54" s="79" t="s">
        <v>442</v>
      </c>
      <c r="E54" s="7" t="s">
        <v>285</v>
      </c>
      <c r="F54" s="7"/>
      <c r="G54" s="79" t="s">
        <v>47</v>
      </c>
      <c r="H54" s="81"/>
      <c r="I54" s="81"/>
      <c r="J54" s="81">
        <v>16.649999999999999</v>
      </c>
      <c r="K54" s="81"/>
      <c r="L54" s="81"/>
      <c r="N54" s="81"/>
      <c r="P54" s="81">
        <f t="shared" si="0"/>
        <v>16.649999999999999</v>
      </c>
      <c r="Q54" s="81">
        <f>IF(F54="X",0,IF(G54="X",0,VLOOKUP(G54,'10'!$K$3:$L$16,2,FALSE)))</f>
        <v>200</v>
      </c>
      <c r="R54" s="81">
        <f t="shared" si="1"/>
        <v>3329.9999999999995</v>
      </c>
      <c r="T54" s="81">
        <v>5.5</v>
      </c>
      <c r="U54" s="81">
        <v>5.5</v>
      </c>
      <c r="V54" s="81">
        <v>1.8</v>
      </c>
    </row>
    <row r="55" spans="1:23">
      <c r="A55" s="6" t="s">
        <v>367</v>
      </c>
      <c r="B55" s="79"/>
      <c r="C55" s="79"/>
      <c r="D55" s="79" t="s">
        <v>364</v>
      </c>
      <c r="E55" s="7" t="s">
        <v>339</v>
      </c>
      <c r="F55" s="7"/>
      <c r="G55" s="79" t="s">
        <v>44</v>
      </c>
      <c r="H55" s="81"/>
      <c r="I55" s="81">
        <v>48.1</v>
      </c>
      <c r="J55" s="81"/>
      <c r="K55" s="81"/>
      <c r="L55" s="81"/>
      <c r="N55" s="81"/>
      <c r="P55" s="81">
        <f t="shared" si="0"/>
        <v>48.1</v>
      </c>
      <c r="Q55" s="81">
        <f>IF(F55="X",0,IF(G55="X",0,VLOOKUP(G55,'10'!$K$3:$L$16,2,FALSE)))</f>
        <v>200</v>
      </c>
      <c r="R55" s="81">
        <f t="shared" si="1"/>
        <v>9620</v>
      </c>
      <c r="T55" s="81">
        <v>28.6</v>
      </c>
      <c r="U55" s="81">
        <v>28.6</v>
      </c>
      <c r="V55" s="81">
        <v>6.2</v>
      </c>
    </row>
    <row r="56" spans="1:23">
      <c r="A56" s="6" t="s">
        <v>367</v>
      </c>
      <c r="B56" s="79"/>
      <c r="C56" s="79"/>
      <c r="D56" s="79" t="s">
        <v>362</v>
      </c>
      <c r="E56" s="7" t="s">
        <v>339</v>
      </c>
      <c r="F56" s="7"/>
      <c r="G56" s="79" t="s">
        <v>44</v>
      </c>
      <c r="H56" s="81"/>
      <c r="I56" s="81">
        <v>45.95</v>
      </c>
      <c r="J56" s="81"/>
      <c r="K56" s="81"/>
      <c r="L56" s="81"/>
      <c r="N56" s="81"/>
      <c r="P56" s="81">
        <f t="shared" si="0"/>
        <v>45.95</v>
      </c>
      <c r="Q56" s="81">
        <f>IF(F56="X",0,IF(G56="X",0,VLOOKUP(G56,'10'!$K$3:$L$16,2,FALSE)))</f>
        <v>200</v>
      </c>
      <c r="R56" s="81">
        <f t="shared" si="1"/>
        <v>9190</v>
      </c>
      <c r="T56" s="81">
        <v>15.4</v>
      </c>
      <c r="U56" s="81">
        <v>15.4</v>
      </c>
      <c r="V56" s="81">
        <v>17.600000000000001</v>
      </c>
    </row>
    <row r="57" spans="1:23">
      <c r="A57" s="6" t="s">
        <v>367</v>
      </c>
      <c r="B57" s="79"/>
      <c r="C57" s="79"/>
      <c r="D57" s="79" t="s">
        <v>365</v>
      </c>
      <c r="E57" s="7" t="s">
        <v>339</v>
      </c>
      <c r="F57" s="7"/>
      <c r="G57" s="79" t="s">
        <v>44</v>
      </c>
      <c r="H57" s="81"/>
      <c r="I57" s="81">
        <v>46</v>
      </c>
      <c r="J57" s="81"/>
      <c r="K57" s="81"/>
      <c r="L57" s="81"/>
      <c r="N57" s="81"/>
      <c r="P57" s="81">
        <f t="shared" si="0"/>
        <v>46</v>
      </c>
      <c r="Q57" s="81">
        <f>IF(F57="X",0,IF(G57="X",0,VLOOKUP(G57,'10'!$K$3:$L$16,2,FALSE)))</f>
        <v>200</v>
      </c>
      <c r="R57" s="81">
        <f t="shared" si="1"/>
        <v>9200</v>
      </c>
      <c r="T57" s="81">
        <v>15.4</v>
      </c>
      <c r="U57" s="81">
        <v>15.4</v>
      </c>
      <c r="V57" s="81">
        <v>17.600000000000001</v>
      </c>
    </row>
    <row r="58" spans="1:23">
      <c r="A58" s="6" t="s">
        <v>367</v>
      </c>
      <c r="B58" s="79"/>
      <c r="C58" s="79"/>
      <c r="D58" s="79" t="s">
        <v>366</v>
      </c>
      <c r="E58" s="7" t="s">
        <v>339</v>
      </c>
      <c r="F58" s="7"/>
      <c r="G58" s="79" t="s">
        <v>44</v>
      </c>
      <c r="H58" s="81"/>
      <c r="I58" s="81">
        <v>58.2</v>
      </c>
      <c r="J58" s="81"/>
      <c r="K58" s="81"/>
      <c r="L58" s="81"/>
      <c r="N58" s="81"/>
      <c r="P58" s="81">
        <f t="shared" si="0"/>
        <v>58.2</v>
      </c>
      <c r="Q58" s="81">
        <f>IF(F58="X",0,IF(G58="X",0,VLOOKUP(G58,'10'!$K$3:$L$16,2,FALSE)))</f>
        <v>200</v>
      </c>
      <c r="R58" s="81">
        <f t="shared" si="1"/>
        <v>11640</v>
      </c>
      <c r="T58" s="81">
        <v>15.4</v>
      </c>
      <c r="U58" s="81">
        <v>15.4</v>
      </c>
      <c r="V58" s="81">
        <v>1.8</v>
      </c>
    </row>
    <row r="59" spans="1:23">
      <c r="A59" s="6" t="s">
        <v>367</v>
      </c>
      <c r="B59" s="79"/>
      <c r="C59" s="79"/>
      <c r="D59" s="79" t="s">
        <v>509</v>
      </c>
      <c r="E59" s="7" t="s">
        <v>418</v>
      </c>
      <c r="F59" s="7"/>
      <c r="G59" s="79" t="s">
        <v>47</v>
      </c>
      <c r="H59" s="81">
        <v>21.45</v>
      </c>
      <c r="I59" s="81"/>
      <c r="J59" s="81"/>
      <c r="K59" s="81"/>
      <c r="L59" s="81"/>
      <c r="N59" s="81"/>
      <c r="P59" s="81">
        <f t="shared" si="0"/>
        <v>21.45</v>
      </c>
      <c r="Q59" s="81">
        <f>IF(F59="X",0,IF(G59="X",0,VLOOKUP(G59,'10'!$K$3:$L$16,2,FALSE)))</f>
        <v>200</v>
      </c>
      <c r="R59" s="81">
        <f t="shared" si="1"/>
        <v>4290</v>
      </c>
      <c r="T59" s="81">
        <v>11.1</v>
      </c>
      <c r="U59" s="81">
        <v>11.1</v>
      </c>
      <c r="V59" s="81">
        <v>5.3</v>
      </c>
    </row>
    <row r="60" spans="1:23">
      <c r="A60" s="6" t="s">
        <v>367</v>
      </c>
      <c r="B60" s="79"/>
      <c r="C60" s="79"/>
      <c r="D60" s="79" t="s">
        <v>506</v>
      </c>
      <c r="E60" s="7" t="s">
        <v>567</v>
      </c>
      <c r="F60" s="7"/>
      <c r="G60" s="79" t="s">
        <v>47</v>
      </c>
      <c r="H60" s="81"/>
      <c r="I60" s="81">
        <v>11.8</v>
      </c>
      <c r="J60" s="81"/>
      <c r="K60" s="81"/>
      <c r="L60" s="81"/>
      <c r="N60" s="81"/>
      <c r="P60" s="81">
        <f t="shared" si="0"/>
        <v>11.8</v>
      </c>
      <c r="Q60" s="81">
        <f>IF(F60="X",0,IF(G60="X",0,VLOOKUP(G60,'10'!$K$3:$L$16,2,FALSE)))</f>
        <v>200</v>
      </c>
      <c r="R60" s="81">
        <f t="shared" si="1"/>
        <v>2360</v>
      </c>
      <c r="T60" s="81"/>
    </row>
    <row r="61" spans="1:23">
      <c r="A61" s="6" t="s">
        <v>367</v>
      </c>
      <c r="B61" s="79"/>
      <c r="C61" s="79"/>
      <c r="D61" s="79" t="s">
        <v>507</v>
      </c>
      <c r="E61" s="7" t="s">
        <v>566</v>
      </c>
      <c r="F61" s="7"/>
      <c r="G61" s="79" t="s">
        <v>45</v>
      </c>
      <c r="H61" s="81"/>
      <c r="I61" s="81">
        <v>3.1</v>
      </c>
      <c r="J61" s="81"/>
      <c r="K61" s="81">
        <v>11.1</v>
      </c>
      <c r="L61" s="81"/>
      <c r="N61" s="81">
        <v>5.3</v>
      </c>
      <c r="P61" s="81">
        <f t="shared" si="0"/>
        <v>19.5</v>
      </c>
      <c r="Q61" s="81">
        <f>IF(F61="X",0,IF(G61="X",0,VLOOKUP(G61,'10'!$K$3:$L$16,2,FALSE)))</f>
        <v>200</v>
      </c>
      <c r="R61" s="81">
        <f t="shared" si="1"/>
        <v>3900</v>
      </c>
      <c r="T61" s="81"/>
      <c r="V61" s="81">
        <v>3</v>
      </c>
    </row>
    <row r="62" spans="1:23">
      <c r="A62" s="6" t="s">
        <v>367</v>
      </c>
      <c r="B62" s="79"/>
      <c r="C62" s="79"/>
      <c r="D62" s="79" t="s">
        <v>438</v>
      </c>
      <c r="E62" s="7" t="s">
        <v>289</v>
      </c>
      <c r="F62" s="7"/>
      <c r="G62" s="79" t="s">
        <v>137</v>
      </c>
      <c r="H62" s="81"/>
      <c r="I62" s="81"/>
      <c r="J62" s="81"/>
      <c r="K62" s="81"/>
      <c r="L62" s="81">
        <v>4.9000000000000004</v>
      </c>
      <c r="N62" s="81"/>
      <c r="P62" s="81">
        <f t="shared" si="0"/>
        <v>4.9000000000000004</v>
      </c>
      <c r="Q62" s="81">
        <f>IF(F62="X",0,IF(G62="X",0,VLOOKUP(G62,'10'!$K$3:$L$16,2,FALSE)))</f>
        <v>200</v>
      </c>
      <c r="R62" s="81">
        <f t="shared" si="1"/>
        <v>980.00000000000011</v>
      </c>
      <c r="T62" s="81"/>
      <c r="V62" s="81">
        <v>0.6</v>
      </c>
    </row>
    <row r="63" spans="1:23">
      <c r="A63" s="6" t="s">
        <v>367</v>
      </c>
      <c r="B63" s="79"/>
      <c r="C63" s="79"/>
      <c r="D63" s="79" t="s">
        <v>441</v>
      </c>
      <c r="E63" s="7" t="s">
        <v>569</v>
      </c>
      <c r="F63" s="7"/>
      <c r="G63" s="79" t="s">
        <v>329</v>
      </c>
      <c r="H63" s="81"/>
      <c r="I63" s="81"/>
      <c r="J63" s="81"/>
      <c r="K63" s="81"/>
      <c r="L63" s="81">
        <v>2.25</v>
      </c>
      <c r="N63" s="81"/>
      <c r="P63" s="81">
        <f t="shared" si="0"/>
        <v>2.25</v>
      </c>
      <c r="Q63" s="81">
        <f>IF(F63="X",0,IF(G63="X",0,VLOOKUP(G63,'10'!$K$3:$L$16,2,FALSE)))</f>
        <v>0</v>
      </c>
      <c r="R63" s="81">
        <f t="shared" si="1"/>
        <v>0</v>
      </c>
      <c r="T63" s="81"/>
      <c r="V63" s="81"/>
    </row>
    <row r="64" spans="1:23">
      <c r="A64" s="6" t="s">
        <v>367</v>
      </c>
      <c r="B64" s="79"/>
      <c r="C64" s="79"/>
      <c r="D64" s="79" t="s">
        <v>439</v>
      </c>
      <c r="E64" s="7" t="s">
        <v>289</v>
      </c>
      <c r="F64" s="7"/>
      <c r="G64" s="79" t="s">
        <v>137</v>
      </c>
      <c r="H64" s="81"/>
      <c r="I64" s="81"/>
      <c r="J64" s="81"/>
      <c r="K64" s="81"/>
      <c r="L64" s="81">
        <v>7.4</v>
      </c>
      <c r="N64" s="81"/>
      <c r="P64" s="81">
        <f t="shared" si="0"/>
        <v>7.4</v>
      </c>
      <c r="Q64" s="81">
        <f>IF(F64="X",0,IF(G64="X",0,VLOOKUP(G64,'10'!$K$3:$L$16,2,FALSE)))</f>
        <v>200</v>
      </c>
      <c r="R64" s="81">
        <f t="shared" si="1"/>
        <v>1480</v>
      </c>
      <c r="T64" s="81"/>
      <c r="V64" s="81">
        <v>0.6</v>
      </c>
    </row>
    <row r="65" spans="1:22">
      <c r="A65" s="6" t="s">
        <v>367</v>
      </c>
      <c r="B65" s="79"/>
      <c r="C65" s="79"/>
      <c r="D65" s="79" t="s">
        <v>505</v>
      </c>
      <c r="E65" s="7" t="s">
        <v>289</v>
      </c>
      <c r="F65" s="7"/>
      <c r="G65" s="79" t="s">
        <v>137</v>
      </c>
      <c r="H65" s="81"/>
      <c r="I65" s="81"/>
      <c r="J65" s="81"/>
      <c r="K65" s="81"/>
      <c r="L65" s="81">
        <v>7.4</v>
      </c>
      <c r="N65" s="81"/>
      <c r="P65" s="81">
        <f t="shared" si="0"/>
        <v>7.4</v>
      </c>
      <c r="Q65" s="81">
        <f>IF(F65="X",0,IF(G65="X",0,VLOOKUP(G65,'10'!$K$3:$L$16,2,FALSE)))</f>
        <v>200</v>
      </c>
      <c r="R65" s="81">
        <f t="shared" si="1"/>
        <v>1480</v>
      </c>
      <c r="T65" s="81"/>
      <c r="V65" s="81">
        <v>0.6</v>
      </c>
    </row>
    <row r="66" spans="1:22">
      <c r="A66" s="6" t="s">
        <v>367</v>
      </c>
      <c r="B66" s="79"/>
      <c r="C66" s="79"/>
      <c r="D66" s="79" t="s">
        <v>352</v>
      </c>
      <c r="E66" s="7" t="s">
        <v>570</v>
      </c>
      <c r="F66" s="7"/>
      <c r="G66" s="79" t="s">
        <v>47</v>
      </c>
      <c r="H66" s="81"/>
      <c r="I66" s="81">
        <v>9.6</v>
      </c>
      <c r="J66" s="81"/>
      <c r="K66" s="81"/>
      <c r="L66" s="81"/>
      <c r="N66" s="81"/>
      <c r="P66" s="81">
        <f t="shared" si="0"/>
        <v>9.6</v>
      </c>
      <c r="Q66" s="81">
        <f>IF(F66="X",0,IF(G66="X",0,VLOOKUP(G66,'10'!$K$3:$L$16,2,FALSE)))</f>
        <v>200</v>
      </c>
      <c r="R66" s="81">
        <f t="shared" si="1"/>
        <v>1920</v>
      </c>
      <c r="T66" s="81"/>
      <c r="V66" s="81"/>
    </row>
    <row r="67" spans="1:22">
      <c r="A67" s="6" t="s">
        <v>367</v>
      </c>
      <c r="B67" s="79"/>
      <c r="C67" s="79"/>
      <c r="D67" s="79" t="s">
        <v>493</v>
      </c>
      <c r="E67" s="7" t="s">
        <v>571</v>
      </c>
      <c r="F67" s="7"/>
      <c r="G67" s="79" t="s">
        <v>47</v>
      </c>
      <c r="H67" s="81"/>
      <c r="I67" s="81">
        <v>7.34</v>
      </c>
      <c r="J67" s="81"/>
      <c r="K67" s="81"/>
      <c r="L67" s="81"/>
      <c r="N67" s="81"/>
      <c r="P67" s="81">
        <f t="shared" si="0"/>
        <v>7.34</v>
      </c>
      <c r="Q67" s="81">
        <f>IF(F67="X",0,IF(G67="X",0,VLOOKUP(G67,'10'!$K$3:$L$16,2,FALSE)))</f>
        <v>200</v>
      </c>
      <c r="R67" s="81">
        <f t="shared" si="1"/>
        <v>1468</v>
      </c>
      <c r="T67" s="81"/>
    </row>
    <row r="68" spans="1:22">
      <c r="A68" s="6" t="s">
        <v>367</v>
      </c>
      <c r="B68" s="79"/>
      <c r="C68" s="79"/>
      <c r="D68" s="79" t="s">
        <v>348</v>
      </c>
      <c r="E68" s="7" t="s">
        <v>339</v>
      </c>
      <c r="F68" s="7"/>
      <c r="G68" s="79" t="s">
        <v>44</v>
      </c>
      <c r="H68" s="81"/>
      <c r="I68" s="81">
        <v>35.130000000000003</v>
      </c>
      <c r="J68" s="81"/>
      <c r="K68" s="81"/>
      <c r="L68" s="81"/>
      <c r="P68" s="81">
        <f t="shared" ref="P68:P77" si="2">SUM(H68:O68)</f>
        <v>35.130000000000003</v>
      </c>
      <c r="Q68" s="81">
        <f>IF(F68="X",0,IF(G68="X",0,VLOOKUP(G68,'10'!$K$3:$L$16,2,FALSE)))</f>
        <v>200</v>
      </c>
      <c r="R68" s="81">
        <f t="shared" ref="R68:R77" si="3">P68*Q68</f>
        <v>7026.0000000000009</v>
      </c>
      <c r="T68" s="81">
        <v>17.600000000000001</v>
      </c>
      <c r="U68" s="81">
        <v>17.600000000000001</v>
      </c>
      <c r="V68" s="81">
        <v>9.9</v>
      </c>
    </row>
    <row r="69" spans="1:22">
      <c r="A69" s="6" t="s">
        <v>367</v>
      </c>
      <c r="B69" s="79"/>
      <c r="C69" s="79"/>
      <c r="D69" s="79" t="s">
        <v>354</v>
      </c>
      <c r="E69" s="7" t="s">
        <v>570</v>
      </c>
      <c r="F69" s="7"/>
      <c r="G69" s="79" t="s">
        <v>47</v>
      </c>
      <c r="H69" s="81"/>
      <c r="I69" s="81">
        <v>9.35</v>
      </c>
      <c r="J69" s="81"/>
      <c r="K69" s="81"/>
      <c r="L69" s="81"/>
      <c r="P69" s="81">
        <f t="shared" si="2"/>
        <v>9.35</v>
      </c>
      <c r="Q69" s="81">
        <f>IF(F69="X",0,IF(G69="X",0,VLOOKUP(G69,'10'!$K$3:$L$16,2,FALSE)))</f>
        <v>200</v>
      </c>
      <c r="R69" s="81">
        <f t="shared" si="3"/>
        <v>1870</v>
      </c>
      <c r="T69" s="81"/>
      <c r="U69" s="81"/>
      <c r="V69" s="81"/>
    </row>
    <row r="70" spans="1:22">
      <c r="A70" s="6" t="s">
        <v>367</v>
      </c>
      <c r="B70" s="79"/>
      <c r="C70" s="79"/>
      <c r="D70" s="79" t="s">
        <v>447</v>
      </c>
      <c r="E70" s="7" t="s">
        <v>571</v>
      </c>
      <c r="F70" s="7"/>
      <c r="G70" s="79" t="s">
        <v>47</v>
      </c>
      <c r="H70" s="81"/>
      <c r="I70" s="81">
        <v>7.25</v>
      </c>
      <c r="J70" s="81"/>
      <c r="K70" s="81"/>
      <c r="L70" s="81"/>
      <c r="P70" s="81">
        <f t="shared" si="2"/>
        <v>7.25</v>
      </c>
      <c r="Q70" s="81">
        <f>IF(F70="X",0,IF(G70="X",0,VLOOKUP(G70,'10'!$K$3:$L$16,2,FALSE)))</f>
        <v>200</v>
      </c>
      <c r="R70" s="81">
        <f t="shared" si="3"/>
        <v>1450</v>
      </c>
      <c r="T70" s="81"/>
      <c r="U70" s="81"/>
      <c r="V70" s="81"/>
    </row>
    <row r="71" spans="1:22">
      <c r="A71" s="6" t="s">
        <v>367</v>
      </c>
      <c r="B71" s="79"/>
      <c r="C71" s="79"/>
      <c r="D71" s="79" t="s">
        <v>361</v>
      </c>
      <c r="E71" s="7" t="s">
        <v>339</v>
      </c>
      <c r="F71" s="7"/>
      <c r="G71" s="79" t="s">
        <v>44</v>
      </c>
      <c r="H71" s="81"/>
      <c r="I71" s="81">
        <v>35.1</v>
      </c>
      <c r="J71" s="81"/>
      <c r="K71" s="81"/>
      <c r="L71" s="81"/>
      <c r="P71" s="81">
        <f t="shared" si="2"/>
        <v>35.1</v>
      </c>
      <c r="Q71" s="81">
        <f>IF(F71="X",0,IF(G71="X",0,VLOOKUP(G71,'10'!$K$3:$L$16,2,FALSE)))</f>
        <v>200</v>
      </c>
      <c r="R71" s="81">
        <f t="shared" si="3"/>
        <v>7020</v>
      </c>
      <c r="T71" s="81">
        <v>17.600000000000001</v>
      </c>
      <c r="U71" s="81">
        <v>17.600000000000001</v>
      </c>
      <c r="V71" s="81">
        <v>9.9</v>
      </c>
    </row>
    <row r="72" spans="1:22">
      <c r="A72" s="6" t="s">
        <v>367</v>
      </c>
      <c r="B72" s="79"/>
      <c r="C72" s="79"/>
      <c r="D72" s="79" t="s">
        <v>448</v>
      </c>
      <c r="E72" s="7" t="s">
        <v>570</v>
      </c>
      <c r="F72" s="7"/>
      <c r="G72" s="79" t="s">
        <v>47</v>
      </c>
      <c r="H72" s="81"/>
      <c r="I72" s="81">
        <v>9.35</v>
      </c>
      <c r="J72" s="81"/>
      <c r="K72" s="81"/>
      <c r="L72" s="81"/>
      <c r="P72" s="81">
        <f t="shared" si="2"/>
        <v>9.35</v>
      </c>
      <c r="Q72" s="81">
        <f>IF(F72="X",0,IF(G72="X",0,VLOOKUP(G72,'10'!$K$3:$L$16,2,FALSE)))</f>
        <v>200</v>
      </c>
      <c r="R72" s="81">
        <f t="shared" si="3"/>
        <v>1870</v>
      </c>
      <c r="T72" s="81"/>
      <c r="U72" s="81"/>
      <c r="V72" s="81"/>
    </row>
    <row r="73" spans="1:22">
      <c r="A73" s="6" t="s">
        <v>367</v>
      </c>
      <c r="B73" s="79"/>
      <c r="C73" s="79"/>
      <c r="D73" s="79" t="s">
        <v>449</v>
      </c>
      <c r="E73" s="7" t="s">
        <v>571</v>
      </c>
      <c r="F73" s="7"/>
      <c r="G73" s="79" t="s">
        <v>47</v>
      </c>
      <c r="H73" s="81"/>
      <c r="I73" s="81">
        <v>7.25</v>
      </c>
      <c r="J73" s="81"/>
      <c r="K73" s="81"/>
      <c r="L73" s="81"/>
      <c r="P73" s="81">
        <f t="shared" si="2"/>
        <v>7.25</v>
      </c>
      <c r="Q73" s="81">
        <f>IF(F73="X",0,IF(G73="X",0,VLOOKUP(G73,'10'!$K$3:$L$16,2,FALSE)))</f>
        <v>200</v>
      </c>
      <c r="R73" s="81">
        <f t="shared" si="3"/>
        <v>1450</v>
      </c>
      <c r="T73" s="81"/>
      <c r="U73" s="81"/>
      <c r="V73" s="81"/>
    </row>
    <row r="74" spans="1:22">
      <c r="A74" s="6" t="s">
        <v>367</v>
      </c>
      <c r="B74" s="79"/>
      <c r="C74" s="79"/>
      <c r="D74" s="79" t="s">
        <v>360</v>
      </c>
      <c r="E74" s="7" t="s">
        <v>339</v>
      </c>
      <c r="F74" s="7"/>
      <c r="G74" s="79" t="s">
        <v>44</v>
      </c>
      <c r="H74" s="81"/>
      <c r="I74" s="81">
        <v>35.1</v>
      </c>
      <c r="J74" s="81"/>
      <c r="K74" s="81"/>
      <c r="L74" s="81"/>
      <c r="M74" s="81"/>
      <c r="N74" s="81"/>
      <c r="O74" s="81"/>
      <c r="P74" s="81">
        <f t="shared" si="2"/>
        <v>35.1</v>
      </c>
      <c r="Q74" s="81">
        <f>IF(F74="X",0,IF(G74="X",0,VLOOKUP(G74,'10'!$K$3:$L$16,2,FALSE)))</f>
        <v>200</v>
      </c>
      <c r="R74" s="81">
        <f t="shared" si="3"/>
        <v>7020</v>
      </c>
      <c r="T74" s="81">
        <v>17.600000000000001</v>
      </c>
      <c r="U74" s="81">
        <v>17.600000000000001</v>
      </c>
      <c r="V74" s="81">
        <v>9.9</v>
      </c>
    </row>
    <row r="75" spans="1:22">
      <c r="A75" s="6" t="s">
        <v>367</v>
      </c>
      <c r="B75" s="79"/>
      <c r="C75" s="79"/>
      <c r="D75" s="79" t="s">
        <v>450</v>
      </c>
      <c r="E75" s="7" t="s">
        <v>571</v>
      </c>
      <c r="F75" s="7"/>
      <c r="G75" s="79" t="s">
        <v>47</v>
      </c>
      <c r="H75" s="81"/>
      <c r="I75" s="81">
        <v>6.6</v>
      </c>
      <c r="J75" s="81"/>
      <c r="K75" s="81"/>
      <c r="L75" s="81"/>
      <c r="P75" s="81">
        <f t="shared" si="2"/>
        <v>6.6</v>
      </c>
      <c r="Q75" s="81">
        <f>IF(F75="X",0,IF(G75="X",0,VLOOKUP(G75,'10'!$K$3:$L$16,2,FALSE)))</f>
        <v>200</v>
      </c>
      <c r="R75" s="81">
        <f t="shared" si="3"/>
        <v>1320</v>
      </c>
      <c r="T75" s="81"/>
      <c r="U75" s="81"/>
      <c r="V75" s="81"/>
    </row>
    <row r="76" spans="1:22">
      <c r="A76" s="6" t="s">
        <v>367</v>
      </c>
      <c r="B76" s="79"/>
      <c r="C76" s="79"/>
      <c r="D76" s="79" t="s">
        <v>353</v>
      </c>
      <c r="E76" s="7" t="s">
        <v>339</v>
      </c>
      <c r="F76" s="7"/>
      <c r="G76" s="79" t="s">
        <v>44</v>
      </c>
      <c r="H76" s="81"/>
      <c r="I76" s="81">
        <v>35.049999999999997</v>
      </c>
      <c r="J76" s="81"/>
      <c r="K76" s="81"/>
      <c r="L76" s="81"/>
      <c r="P76" s="81">
        <f t="shared" si="2"/>
        <v>35.049999999999997</v>
      </c>
      <c r="Q76" s="81">
        <f>IF(F76="X",0,IF(G76="X",0,VLOOKUP(G76,'10'!$K$3:$L$16,2,FALSE)))</f>
        <v>200</v>
      </c>
      <c r="R76" s="81">
        <f t="shared" si="3"/>
        <v>7009.9999999999991</v>
      </c>
      <c r="T76" s="81">
        <v>17.600000000000001</v>
      </c>
      <c r="U76" s="81">
        <v>17.600000000000001</v>
      </c>
      <c r="V76" s="81">
        <v>9.9</v>
      </c>
    </row>
    <row r="77" spans="1:22">
      <c r="A77" s="6" t="s">
        <v>367</v>
      </c>
      <c r="B77" s="79"/>
      <c r="C77" s="79"/>
      <c r="D77" s="79" t="s">
        <v>451</v>
      </c>
      <c r="E77" s="7" t="s">
        <v>570</v>
      </c>
      <c r="F77" s="7"/>
      <c r="G77" s="79" t="s">
        <v>47</v>
      </c>
      <c r="H77" s="81"/>
      <c r="I77" s="81">
        <v>9.9</v>
      </c>
      <c r="J77" s="81"/>
      <c r="K77" s="81"/>
      <c r="L77" s="81"/>
      <c r="P77" s="81">
        <f t="shared" si="2"/>
        <v>9.9</v>
      </c>
      <c r="Q77" s="81">
        <f>IF(F77="X",0,IF(G77="X",0,VLOOKUP(G77,'10'!$K$3:$L$16,2,FALSE)))</f>
        <v>200</v>
      </c>
      <c r="R77" s="81">
        <f t="shared" si="3"/>
        <v>1980</v>
      </c>
    </row>
    <row r="78" spans="1:22" hidden="1">
      <c r="A78" s="6"/>
      <c r="B78" s="79"/>
      <c r="C78" s="79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22" hidden="1">
      <c r="A79" s="6"/>
      <c r="B79" s="79"/>
      <c r="C79" s="79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22" hidden="1">
      <c r="A80" s="6"/>
      <c r="B80" s="79"/>
      <c r="C80" s="79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79"/>
      <c r="C81" s="79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79"/>
      <c r="C82" s="79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79"/>
      <c r="C83" s="79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79"/>
      <c r="C84" s="79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79"/>
      <c r="C85" s="79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79"/>
      <c r="C86" s="79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79"/>
      <c r="C87" s="79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79"/>
      <c r="C88" s="79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79"/>
      <c r="C89" s="79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79"/>
      <c r="C90" s="79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79"/>
      <c r="C91" s="79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79"/>
      <c r="C92" s="79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79"/>
      <c r="C93" s="79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79"/>
      <c r="C94" s="79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79"/>
      <c r="C95" s="79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79"/>
      <c r="C96" s="79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79"/>
      <c r="C97" s="79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79"/>
      <c r="C98" s="79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79"/>
      <c r="C99" s="79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79"/>
      <c r="C100" s="79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79"/>
      <c r="C101" s="79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79"/>
      <c r="C102" s="79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79"/>
      <c r="C103" s="79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79"/>
      <c r="C104" s="79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79"/>
      <c r="C105" s="79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79"/>
      <c r="C106" s="79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79"/>
      <c r="C107" s="79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79"/>
      <c r="C108" s="79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79"/>
      <c r="C109" s="79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79"/>
      <c r="C110" s="79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79"/>
      <c r="C111" s="79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79"/>
      <c r="C112" s="79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79"/>
      <c r="C113" s="79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79"/>
      <c r="C114" s="79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79"/>
      <c r="C115" s="79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79"/>
      <c r="C116" s="79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79"/>
      <c r="C117" s="79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230"/>
      <c r="C118" s="230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230"/>
      <c r="C119" s="230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230"/>
      <c r="C120" s="230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230"/>
      <c r="C121" s="230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230"/>
      <c r="C122" s="230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230"/>
      <c r="C123" s="230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230"/>
      <c r="C124" s="230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230"/>
      <c r="C125" s="230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230"/>
      <c r="C126" s="230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4">SUM(H4:H494)</f>
        <v>63.84</v>
      </c>
      <c r="I495" s="64">
        <f t="shared" si="4"/>
        <v>1343.5699999999995</v>
      </c>
      <c r="J495" s="64">
        <f t="shared" si="4"/>
        <v>363.14999999999992</v>
      </c>
      <c r="K495" s="64">
        <f t="shared" si="4"/>
        <v>11.1</v>
      </c>
      <c r="L495" s="64">
        <f t="shared" si="4"/>
        <v>108.76</v>
      </c>
      <c r="M495" s="64">
        <f t="shared" si="4"/>
        <v>0</v>
      </c>
      <c r="N495" s="64">
        <f t="shared" si="4"/>
        <v>20.6</v>
      </c>
      <c r="O495" s="64">
        <f t="shared" si="4"/>
        <v>0</v>
      </c>
      <c r="S495" s="52" t="s">
        <v>126</v>
      </c>
      <c r="T495" s="64">
        <f t="shared" ref="T495:Y495" si="5">SUM(T4:T494)</f>
        <v>515.54999999999995</v>
      </c>
      <c r="U495" s="64">
        <f t="shared" si="5"/>
        <v>515.54999999999995</v>
      </c>
      <c r="V495" s="64">
        <f t="shared" si="5"/>
        <v>303.29999999999995</v>
      </c>
      <c r="W495" s="64">
        <f t="shared" si="5"/>
        <v>3</v>
      </c>
      <c r="X495" s="64">
        <f t="shared" si="5"/>
        <v>0</v>
      </c>
      <c r="Y495" s="64">
        <f t="shared" si="5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IF('10'!K3="", "Vrije categorie",'10'!K3)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481.53000000000003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0</v>
      </c>
      <c r="P499" s="65">
        <f>SUM(H499:O499)</f>
        <v>481.53000000000003</v>
      </c>
      <c r="Q499" s="54"/>
      <c r="R499" s="65" cm="1">
        <f t="array" ref="R499">SUMPRODUCT(--($G$4:$G$494=E499),--($F$4:$F$494=""),$R$4:$R$494)</f>
        <v>96306</v>
      </c>
    </row>
    <row r="500" spans="5:18">
      <c r="E500" s="54" t="str">
        <f>IF('10'!K4="", "Vrije categorie",'10'!K4)</f>
        <v>B</v>
      </c>
      <c r="H500" s="65" cm="1">
        <f t="array" ref="H500">SUMPRODUCT(--($G$4:$G$494=E500),--($F$4:$F$494=""),$H$4:$H$494)</f>
        <v>29.549999999999997</v>
      </c>
      <c r="I500" s="65" cm="1">
        <f t="array" ref="I500">SUMPRODUCT(--($G$4:$G$494=E500),--($F$4:$F$494=""),$I$4:$I$494)</f>
        <v>175.69</v>
      </c>
      <c r="J500" s="65" cm="1">
        <f t="array" ref="J500">SUMPRODUCT(--($G$4:$G$494=E500),--($F$4:$F$494=""),$J$4:$J$494)</f>
        <v>89.550000000000011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6">SUM(H500:O500)</f>
        <v>294.79000000000002</v>
      </c>
      <c r="Q500" s="54"/>
      <c r="R500" s="65" cm="1">
        <f t="array" ref="R500">SUMPRODUCT(--($G$4:$G$494=E500),--($F$4:$F$494=""),$R$4:$R$494)</f>
        <v>58958</v>
      </c>
    </row>
    <row r="501" spans="5:18">
      <c r="E501" s="54" t="str">
        <f>IF('10'!K5="", "Vrije categorie",'10'!K5)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0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6"/>
        <v>0</v>
      </c>
      <c r="Q501" s="54"/>
      <c r="R501" s="65" cm="1">
        <f t="array" ref="R501">SUMPRODUCT(--($G$4:$G$494=E501),--($F$4:$F$494=""),$R$4:$R$494)</f>
        <v>0</v>
      </c>
    </row>
    <row r="502" spans="5:18">
      <c r="E502" s="54" t="str">
        <f>IF('10'!K6="", "Vrije categorie",'10'!K6)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4.5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6"/>
        <v>4.5</v>
      </c>
      <c r="Q502" s="54"/>
      <c r="R502" s="65" cm="1">
        <f t="array" ref="R502">SUMPRODUCT(--($G$4:$G$494=E502),--($F$4:$F$494=""),$R$4:$R$494)</f>
        <v>900</v>
      </c>
    </row>
    <row r="503" spans="5:18">
      <c r="E503" s="54" t="str">
        <f>IF('10'!K7="", "Vrije categorie",'10'!K7)</f>
        <v>E</v>
      </c>
      <c r="H503" s="65" cm="1">
        <f t="array" ref="H503">SUMPRODUCT(--($G$4:$G$494=E503),--($F$4:$F$494=""),$H$4:$H$494)</f>
        <v>15.25</v>
      </c>
      <c r="I503" s="65" cm="1">
        <f t="array" ref="I503">SUMPRODUCT(--($G$4:$G$494=E503),--($F$4:$F$494=""),$I$4:$I$494)</f>
        <v>248.29</v>
      </c>
      <c r="J503" s="65" cm="1">
        <f t="array" ref="J503">SUMPRODUCT(--($G$4:$G$494=E503),--($F$4:$F$494=""),$J$4:$J$494)</f>
        <v>6.15</v>
      </c>
      <c r="K503" s="65" cm="1">
        <f t="array" ref="K503">SUMPRODUCT(--($G$4:$G$494=E503),--($F$4:$F$494=""),$K$4:$K$494)</f>
        <v>11.1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20.6</v>
      </c>
      <c r="O503" s="65" cm="1">
        <f t="array" ref="O503">SUMPRODUCT(--($G$4:$G$494=E503),--($F$4:$F$494=""),$O$4:$O$494)</f>
        <v>0</v>
      </c>
      <c r="P503" s="65">
        <f t="shared" si="6"/>
        <v>301.39</v>
      </c>
      <c r="Q503" s="54"/>
      <c r="R503" s="65" cm="1">
        <f t="array" ref="R503">SUMPRODUCT(--($G$4:$G$494=E503),--($F$4:$F$494=""),$R$4:$R$494)</f>
        <v>60278</v>
      </c>
    </row>
    <row r="504" spans="5:18">
      <c r="E504" s="54" t="str">
        <f>IF('10'!K8="", "Vrije categorie",'10'!K8)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6.02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6"/>
        <v>6.02</v>
      </c>
      <c r="Q504" s="54"/>
      <c r="R504" s="65" cm="1">
        <f t="array" ref="R504">SUMPRODUCT(--($G$4:$G$494=E504),--($F$4:$F$494=""),$R$4:$R$494)</f>
        <v>72.239999999999995</v>
      </c>
    </row>
    <row r="505" spans="5:18">
      <c r="E505" s="54" t="str">
        <f>IF('10'!K9="", "Vrije categorie",'10'!K9)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84.410000000000011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0</v>
      </c>
      <c r="O505" s="65" cm="1">
        <f t="array" ref="O505">SUMPRODUCT(--($G$4:$G$494=E505),--($F$4:$F$494=""),$O$4:$O$494)</f>
        <v>0</v>
      </c>
      <c r="P505" s="65">
        <f t="shared" si="6"/>
        <v>84.410000000000011</v>
      </c>
      <c r="Q505" s="54"/>
      <c r="R505" s="65" cm="1">
        <f t="array" ref="R505">SUMPRODUCT(--($G$4:$G$494=E505),--($F$4:$F$494=""),$R$4:$R$494)</f>
        <v>16882</v>
      </c>
    </row>
    <row r="506" spans="5:18">
      <c r="E506" s="54" t="str">
        <f>IF('10'!K10="", "Vrije categorie",'10'!K10)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92.649999999999991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6"/>
        <v>92.649999999999991</v>
      </c>
      <c r="Q506" s="54"/>
      <c r="R506" s="65" cm="1">
        <f t="array" ref="R506">SUMPRODUCT(--($G$4:$G$494=E506),--($F$4:$F$494=""),$R$4:$R$494)</f>
        <v>18530</v>
      </c>
    </row>
    <row r="507" spans="5:18">
      <c r="E507" s="54" t="str">
        <f>IF('10'!K11="", "Vrije categorie",'10'!K11)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31.36</v>
      </c>
      <c r="J507" s="65" cm="1">
        <f t="array" ref="J507">SUMPRODUCT(--($G$4:$G$494=E507),--($F$4:$F$494=""),$J$4:$J$494)</f>
        <v>267.45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6"/>
        <v>298.81</v>
      </c>
      <c r="Q507" s="54"/>
      <c r="R507" s="65" cm="1">
        <f t="array" ref="R507">SUMPRODUCT(--($G$4:$G$494=E507),--($F$4:$F$494=""),$R$4:$R$494)</f>
        <v>59762</v>
      </c>
    </row>
    <row r="508" spans="5:18">
      <c r="E508" s="54" t="str">
        <f>IF('10'!K12="", "Vrije categorie",'10'!K12)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6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IF('10'!K13="", "Vrije categorie",'10'!K13)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6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tr">
        <f>IF('10'!K14="", "Vrije categorie",'10'!K14)</f>
        <v>L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15.75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6"/>
        <v>15.75</v>
      </c>
      <c r="Q510" s="54"/>
      <c r="R510" s="65" cm="1">
        <f t="array" ref="R510">SUMPRODUCT(--($G$4:$G$494=E510),--($F$4:$F$494=""),$R$4:$R$494)</f>
        <v>3150</v>
      </c>
    </row>
    <row r="511" spans="5:18">
      <c r="E511" s="54" t="str">
        <f>IF('10'!K15="", "Vrije categorie",'10'!K15)</f>
        <v>M</v>
      </c>
      <c r="H511" s="65" cm="1">
        <f t="array" ref="H511">SUMPRODUCT(--($G$4:$G$494=E511),--($F$4:$F$494=""),$H$4:$H$494)</f>
        <v>19.04</v>
      </c>
      <c r="I511" s="65" cm="1">
        <f t="array" ref="I511">SUMPRODUCT(--($G$4:$G$494=E511),--($F$4:$F$494=""),$I$4:$I$494)</f>
        <v>287.77999999999997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22.099999999999998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0</v>
      </c>
      <c r="O511" s="65" cm="1">
        <f t="array" ref="O511">SUMPRODUCT(--($G$4:$G$494=E511),--($F$4:$F$494=""),$O$4:$O$494)</f>
        <v>0</v>
      </c>
      <c r="P511" s="65">
        <f t="shared" si="6"/>
        <v>328.92</v>
      </c>
      <c r="Q511" s="54"/>
      <c r="R511" s="65" cm="1">
        <f t="array" ref="R511">SUMPRODUCT(--($G$4:$G$494=E511),--($F$4:$F$494=""),$R$4:$R$494)</f>
        <v>85519.200000000012</v>
      </c>
    </row>
    <row r="512" spans="5:18" ht="15.75" thickBot="1">
      <c r="E512" s="67" t="s">
        <v>128</v>
      </c>
      <c r="F512" s="63"/>
      <c r="G512" s="63"/>
      <c r="H512" s="66">
        <f>SUM(H499:H511)</f>
        <v>63.839999999999996</v>
      </c>
      <c r="I512" s="66">
        <f t="shared" ref="I512:O512" si="7">SUM(I499:I511)</f>
        <v>1343.57</v>
      </c>
      <c r="J512" s="66">
        <f t="shared" si="7"/>
        <v>363.15</v>
      </c>
      <c r="K512" s="66">
        <f t="shared" si="7"/>
        <v>11.1</v>
      </c>
      <c r="L512" s="66">
        <f t="shared" si="7"/>
        <v>106.51</v>
      </c>
      <c r="M512" s="66">
        <f t="shared" si="7"/>
        <v>0</v>
      </c>
      <c r="N512" s="66">
        <f t="shared" si="7"/>
        <v>20.6</v>
      </c>
      <c r="O512" s="66">
        <f t="shared" si="7"/>
        <v>0</v>
      </c>
      <c r="P512" s="66">
        <f t="shared" si="6"/>
        <v>1908.7699999999998</v>
      </c>
      <c r="Q512" s="66"/>
      <c r="R512" s="66">
        <f>SUM(R499:R511)</f>
        <v>400357.44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0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2.25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30" si="8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9">SUM(H519:O519)</f>
        <v>0</v>
      </c>
    </row>
    <row r="520" spans="5:18">
      <c r="E520" s="68" t="str">
        <f t="shared" si="8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9"/>
        <v>0</v>
      </c>
    </row>
    <row r="521" spans="5:18">
      <c r="E521" s="68" t="str">
        <f t="shared" si="8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9"/>
        <v>0</v>
      </c>
    </row>
    <row r="522" spans="5:18">
      <c r="E522" s="68" t="str">
        <f t="shared" si="8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9"/>
        <v>0</v>
      </c>
    </row>
    <row r="523" spans="5:18">
      <c r="E523" s="68" t="str">
        <f t="shared" si="8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9"/>
        <v>0</v>
      </c>
    </row>
    <row r="524" spans="5:18">
      <c r="E524" s="68" t="str">
        <f t="shared" si="8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9"/>
        <v>0</v>
      </c>
    </row>
    <row r="525" spans="5:18">
      <c r="E525" s="68" t="str">
        <f t="shared" si="8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9"/>
        <v>0</v>
      </c>
    </row>
    <row r="526" spans="5:18">
      <c r="E526" s="68" t="str">
        <f t="shared" si="8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9"/>
        <v>0</v>
      </c>
    </row>
    <row r="527" spans="5:18">
      <c r="E527" s="68" t="str">
        <f t="shared" si="8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9"/>
        <v>0</v>
      </c>
    </row>
    <row r="528" spans="5:18">
      <c r="E528" s="68" t="str">
        <f t="shared" si="8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9"/>
        <v>0</v>
      </c>
    </row>
    <row r="529" spans="5:16">
      <c r="E529" s="68" t="str">
        <f t="shared" si="8"/>
        <v>L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9"/>
        <v>0</v>
      </c>
    </row>
    <row r="530" spans="5:16">
      <c r="E530" s="68" t="str">
        <f t="shared" si="8"/>
        <v>M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9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10">SUM(I518:I530)</f>
        <v>0</v>
      </c>
      <c r="J531" s="73">
        <f t="shared" si="10"/>
        <v>0</v>
      </c>
      <c r="K531" s="73">
        <f t="shared" si="10"/>
        <v>0</v>
      </c>
      <c r="L531" s="73">
        <f t="shared" si="10"/>
        <v>0</v>
      </c>
      <c r="M531" s="73">
        <f t="shared" si="10"/>
        <v>0</v>
      </c>
      <c r="N531" s="73">
        <f t="shared" si="10"/>
        <v>0</v>
      </c>
      <c r="O531" s="73">
        <f t="shared" si="10"/>
        <v>0</v>
      </c>
      <c r="P531" s="73">
        <f>SUM(P518:P530)</f>
        <v>0</v>
      </c>
    </row>
    <row r="532" spans="5:16" ht="15.75" thickTop="1"/>
  </sheetData>
  <sheetProtection algorithmName="SHA-512" hashValue="1LSl9W++gzMiQCTfaFe1gJrlUB5jb6JHUDuAc+9UMWMnEerZyRr3WVjkoZxbZILZ+JCgb/wVfk9kd1CmD0FOxw==" saltValue="LWaghR5luMYwD1KMW6cxOw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workbookViewId="0">
      <pane xSplit="11" ySplit="13" topLeftCell="L14" activePane="bottomRight" state="frozen"/>
      <selection pane="topRight" activeCell="L1" sqref="L1"/>
      <selection pane="bottomLeft" activeCell="A14" sqref="A14"/>
      <selection pane="bottomRight" activeCell="M22" sqref="M22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11,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'11a'!R499/M3</f>
        <v>#DIV/0!</v>
      </c>
    </row>
    <row r="4" spans="1:14">
      <c r="A4" s="16" t="s">
        <v>72</v>
      </c>
      <c r="B4" s="264" t="str">
        <f>VLOOKUP(H5,'Kosten NEN2075 (her)controles'!A5:E50,3)</f>
        <v xml:space="preserve">OBS Noorderlicht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'11a'!R500/M4</f>
        <v>#DIV/0!</v>
      </c>
    </row>
    <row r="5" spans="1:14">
      <c r="A5" s="17" t="s">
        <v>73</v>
      </c>
      <c r="B5" s="265" t="str">
        <f>VLOOKUP(H5,'Kosten NEN2075 (her)controles'!A5:E50,4)</f>
        <v>F. Domela Nieuwenhuisstraat 81</v>
      </c>
      <c r="C5" s="265"/>
      <c r="D5" s="265"/>
      <c r="E5" s="265"/>
      <c r="F5" s="279" t="s">
        <v>75</v>
      </c>
      <c r="G5" s="279"/>
      <c r="H5" s="13">
        <f>'Kosten NEN2075 (her)controles'!A15</f>
        <v>11</v>
      </c>
      <c r="K5" s="34" t="s">
        <v>48</v>
      </c>
      <c r="L5" s="46">
        <v>200</v>
      </c>
      <c r="M5" s="213"/>
      <c r="N5" s="86" t="e">
        <f>'11a'!R501/M5</f>
        <v>#DIV/0!</v>
      </c>
    </row>
    <row r="6" spans="1:14">
      <c r="A6" s="18" t="s">
        <v>74</v>
      </c>
      <c r="B6" s="266" t="str">
        <f>VLOOKUP(H5,'Kosten NEN2075 (her)controles'!A5:E50,5)</f>
        <v>Harlingen</v>
      </c>
      <c r="C6" s="266"/>
      <c r="D6" s="266"/>
      <c r="E6" s="266"/>
      <c r="F6" s="280" t="s">
        <v>76</v>
      </c>
      <c r="G6" s="280"/>
      <c r="H6" s="14" t="str">
        <f>CONCATENATE(H5,"a")</f>
        <v>11a</v>
      </c>
      <c r="K6" s="34" t="s">
        <v>49</v>
      </c>
      <c r="L6" s="46">
        <v>200</v>
      </c>
      <c r="M6" s="213"/>
      <c r="N6" s="86" t="e">
        <f>'11a'!R502/M6</f>
        <v>#DIV/0!</v>
      </c>
    </row>
    <row r="7" spans="1:14">
      <c r="K7" s="34" t="s">
        <v>45</v>
      </c>
      <c r="L7" s="46">
        <v>200</v>
      </c>
      <c r="M7" s="213"/>
      <c r="N7" s="86" t="e">
        <f>'11a'!R503/M7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260</v>
      </c>
      <c r="K8" s="34" t="s">
        <v>50</v>
      </c>
      <c r="L8" s="46">
        <v>12</v>
      </c>
      <c r="M8" s="213"/>
      <c r="N8" s="86" t="e">
        <f>'11a'!R504/M8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'11a'!R505/M9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'11a'!R506/M10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'11a'!R507/M11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'11a'!R508/M12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'11a'!P512</f>
        <v>1800.1000000000001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'11a'!R509/M13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 t="s">
        <v>470</v>
      </c>
      <c r="L14" s="46">
        <v>200</v>
      </c>
      <c r="M14" s="213"/>
      <c r="N14" s="86" t="e">
        <f>'11a'!R510/M14</f>
        <v>#DIV/0!</v>
      </c>
    </row>
    <row r="15" spans="1:14">
      <c r="K15" s="34" t="s">
        <v>716</v>
      </c>
      <c r="L15" s="46">
        <v>260</v>
      </c>
      <c r="M15" s="213"/>
      <c r="N15" s="86" t="e">
        <f>'11a'!R511/M15</f>
        <v>#DIV/0!</v>
      </c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'11a'!R512</f>
        <v>393100.2</v>
      </c>
      <c r="E17" s="276" t="s">
        <v>119</v>
      </c>
      <c r="F17" s="276"/>
      <c r="G17" s="44">
        <f>D17/E8</f>
        <v>1511.9238461538462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'11a'!I512</f>
        <v>1532.15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1532.15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1532.15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1532.15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'11a'!H512-E27</f>
        <v>141.5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'11a'!U495</f>
        <v>218.54999999999993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'11a'!T495</f>
        <v>218.54999999999993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'11a'!V495</f>
        <v>531.19999999999982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 hidden="1">
      <c r="A32" s="250" t="s">
        <v>114</v>
      </c>
      <c r="B32" s="251"/>
      <c r="C32" s="251"/>
      <c r="D32" s="252"/>
      <c r="E32" s="25">
        <f>'11a'!W495</f>
        <v>0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'11a'!X495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'11a'!Y495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'11a'!P505</f>
        <v>40.4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2Wk1eT737FeNVoEuwdMIihxDNqUI4199q77DA+B8r4SVAs321kVjha6wx7/tZD177htYv3AI1R1M3Zufg2L00A==" saltValue="V2ZLq34l3MWMBB6WG2ucJ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3" width="5.42578125" style="7" customWidth="1"/>
    <col min="4" max="4" width="5.14062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'11'!H5</f>
        <v>11</v>
      </c>
      <c r="D1" s="281" t="s">
        <v>72</v>
      </c>
      <c r="E1" s="282"/>
      <c r="F1" s="283" t="str">
        <f>VLOOKUP(A1,'Kosten NEN2075 (her)controles'!A5:J50,3)</f>
        <v xml:space="preserve">OBS Noorderlicht 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F. Domela Nieuwenhuisstraat 81 te Harlingen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421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79"/>
      <c r="C4" s="79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79" t="s">
        <v>713</v>
      </c>
      <c r="C5" s="79"/>
      <c r="D5" s="79" t="s">
        <v>283</v>
      </c>
      <c r="E5" s="7" t="s">
        <v>284</v>
      </c>
      <c r="F5" s="7"/>
      <c r="G5" s="79" t="s">
        <v>716</v>
      </c>
      <c r="H5" s="81">
        <v>19.2</v>
      </c>
      <c r="I5" s="81"/>
      <c r="J5" s="81"/>
      <c r="K5" s="81"/>
      <c r="L5" s="81"/>
      <c r="P5" s="81">
        <f t="shared" ref="P5:P67" si="0">SUM(H5:O5)</f>
        <v>19.2</v>
      </c>
      <c r="Q5" s="81">
        <f>IF(F5="X",0,IF(G5="X",0,VLOOKUP(G5,'11'!$K$3:$L$16,2,FALSE)))</f>
        <v>260</v>
      </c>
      <c r="R5" s="81">
        <f t="shared" ref="R5:R67" si="1">P5*Q5</f>
        <v>4992</v>
      </c>
      <c r="T5" s="81">
        <v>3.9</v>
      </c>
      <c r="U5" s="81">
        <v>3.9</v>
      </c>
      <c r="V5" s="81">
        <v>370</v>
      </c>
    </row>
    <row r="6" spans="1:26">
      <c r="A6" s="6" t="s">
        <v>328</v>
      </c>
      <c r="B6" s="79" t="s">
        <v>713</v>
      </c>
      <c r="C6" s="79"/>
      <c r="D6" s="79" t="s">
        <v>409</v>
      </c>
      <c r="E6" s="7" t="s">
        <v>349</v>
      </c>
      <c r="F6" s="7"/>
      <c r="G6" s="79" t="s">
        <v>716</v>
      </c>
      <c r="H6" s="81">
        <v>5.3</v>
      </c>
      <c r="I6" s="81">
        <v>185.9</v>
      </c>
      <c r="J6" s="81"/>
      <c r="K6" s="81"/>
      <c r="L6" s="81"/>
      <c r="P6" s="81">
        <f t="shared" si="0"/>
        <v>191.20000000000002</v>
      </c>
      <c r="Q6" s="81">
        <f>IF(F6="X",0,IF(G6="X",0,VLOOKUP(G6,'11'!$K$3:$L$16,2,FALSE)))</f>
        <v>260</v>
      </c>
      <c r="R6" s="81">
        <f t="shared" si="1"/>
        <v>49712.000000000007</v>
      </c>
      <c r="T6" s="81"/>
      <c r="U6" s="81"/>
      <c r="V6" s="81">
        <v>10.4</v>
      </c>
    </row>
    <row r="7" spans="1:26">
      <c r="A7" s="6" t="s">
        <v>328</v>
      </c>
      <c r="B7" s="79" t="s">
        <v>713</v>
      </c>
      <c r="C7" s="79"/>
      <c r="D7" s="79" t="s">
        <v>316</v>
      </c>
      <c r="E7" s="7" t="s">
        <v>336</v>
      </c>
      <c r="F7" s="7"/>
      <c r="G7" s="79" t="s">
        <v>716</v>
      </c>
      <c r="H7" s="81">
        <v>5.7</v>
      </c>
      <c r="I7" s="81">
        <v>166</v>
      </c>
      <c r="J7" s="81"/>
      <c r="K7" s="81"/>
      <c r="L7" s="81"/>
      <c r="P7" s="81">
        <f t="shared" si="0"/>
        <v>171.7</v>
      </c>
      <c r="Q7" s="81">
        <f>IF(F7="X",0,IF(G7="X",0,VLOOKUP(G7,'11'!$K$3:$L$16,2,FALSE)))</f>
        <v>260</v>
      </c>
      <c r="R7" s="81">
        <f t="shared" si="1"/>
        <v>44642</v>
      </c>
      <c r="T7" s="81">
        <v>17.399999999999999</v>
      </c>
      <c r="U7" s="81">
        <v>17.399999999999999</v>
      </c>
      <c r="V7" s="81">
        <v>38.9</v>
      </c>
    </row>
    <row r="8" spans="1:26">
      <c r="A8" s="6" t="s">
        <v>328</v>
      </c>
      <c r="B8" s="79" t="s">
        <v>713</v>
      </c>
      <c r="C8" s="79"/>
      <c r="D8" s="79" t="s">
        <v>295</v>
      </c>
      <c r="E8" s="7" t="s">
        <v>574</v>
      </c>
      <c r="F8" s="7"/>
      <c r="G8" s="79" t="s">
        <v>716</v>
      </c>
      <c r="H8" s="81"/>
      <c r="I8" s="81">
        <v>99.4</v>
      </c>
      <c r="J8" s="81"/>
      <c r="K8" s="81"/>
      <c r="L8" s="81"/>
      <c r="P8" s="81">
        <f t="shared" si="0"/>
        <v>99.4</v>
      </c>
      <c r="Q8" s="81">
        <f>IF(F8="X",0,IF(G8="X",0,VLOOKUP(G8,'11'!$K$3:$L$16,2,FALSE)))</f>
        <v>260</v>
      </c>
      <c r="R8" s="81">
        <f t="shared" si="1"/>
        <v>25844</v>
      </c>
      <c r="T8" s="81">
        <v>11.4</v>
      </c>
      <c r="U8" s="81">
        <v>11.4</v>
      </c>
      <c r="V8" s="81"/>
    </row>
    <row r="9" spans="1:26">
      <c r="A9" s="6" t="s">
        <v>328</v>
      </c>
      <c r="B9" s="79"/>
      <c r="C9" s="79"/>
      <c r="D9" s="79" t="s">
        <v>290</v>
      </c>
      <c r="E9" s="7" t="s">
        <v>298</v>
      </c>
      <c r="F9" s="7"/>
      <c r="G9" s="79" t="s">
        <v>50</v>
      </c>
      <c r="H9" s="81"/>
      <c r="I9" s="81">
        <v>10.9</v>
      </c>
      <c r="J9" s="81"/>
      <c r="K9" s="81"/>
      <c r="L9" s="81"/>
      <c r="P9" s="81">
        <f t="shared" si="0"/>
        <v>10.9</v>
      </c>
      <c r="Q9" s="81">
        <f>IF(F9="X",0,IF(G9="X",0,VLOOKUP(G9,'11'!$K$3:$L$16,2,FALSE)))</f>
        <v>12</v>
      </c>
      <c r="R9" s="81">
        <f t="shared" si="1"/>
        <v>130.80000000000001</v>
      </c>
      <c r="T9" s="81"/>
      <c r="U9" s="81"/>
      <c r="V9" s="81"/>
    </row>
    <row r="10" spans="1:26">
      <c r="A10" s="6" t="s">
        <v>328</v>
      </c>
      <c r="B10" s="79"/>
      <c r="C10" s="79"/>
      <c r="D10" s="79" t="s">
        <v>286</v>
      </c>
      <c r="E10" s="7" t="s">
        <v>293</v>
      </c>
      <c r="F10" s="7"/>
      <c r="G10" s="79" t="s">
        <v>44</v>
      </c>
      <c r="H10" s="81"/>
      <c r="I10" s="81">
        <v>59.1</v>
      </c>
      <c r="J10" s="81"/>
      <c r="K10" s="81"/>
      <c r="L10" s="81"/>
      <c r="P10" s="81">
        <f t="shared" si="0"/>
        <v>59.1</v>
      </c>
      <c r="Q10" s="81">
        <f>IF(F10="X",0,IF(G10="X",0,VLOOKUP(G10,'11'!$K$3:$L$16,2,FALSE)))</f>
        <v>200</v>
      </c>
      <c r="R10" s="81">
        <f t="shared" si="1"/>
        <v>11820</v>
      </c>
      <c r="T10" s="81">
        <v>11.4</v>
      </c>
      <c r="U10" s="81">
        <v>11.4</v>
      </c>
      <c r="V10" s="81">
        <v>4.4000000000000004</v>
      </c>
    </row>
    <row r="11" spans="1:26">
      <c r="A11" s="6" t="s">
        <v>328</v>
      </c>
      <c r="B11" s="79"/>
      <c r="C11" s="79"/>
      <c r="D11" s="79" t="s">
        <v>324</v>
      </c>
      <c r="E11" s="7" t="s">
        <v>575</v>
      </c>
      <c r="F11" s="7"/>
      <c r="G11" s="79" t="s">
        <v>44</v>
      </c>
      <c r="H11" s="81"/>
      <c r="I11" s="81">
        <v>8.6</v>
      </c>
      <c r="J11" s="81"/>
      <c r="K11" s="81"/>
      <c r="L11" s="81"/>
      <c r="P11" s="81">
        <f t="shared" si="0"/>
        <v>8.6</v>
      </c>
      <c r="Q11" s="81">
        <f>IF(F11="X",0,IF(G11="X",0,VLOOKUP(G11,'11'!$K$3:$L$16,2,FALSE)))</f>
        <v>200</v>
      </c>
      <c r="R11" s="81">
        <f t="shared" si="1"/>
        <v>1720</v>
      </c>
      <c r="T11" s="81"/>
      <c r="U11" s="81"/>
      <c r="V11" s="81">
        <v>1.2</v>
      </c>
    </row>
    <row r="12" spans="1:26">
      <c r="A12" s="6" t="s">
        <v>328</v>
      </c>
      <c r="B12" s="79"/>
      <c r="C12" s="79"/>
      <c r="D12" s="79" t="s">
        <v>321</v>
      </c>
      <c r="E12" s="7" t="s">
        <v>289</v>
      </c>
      <c r="F12" s="7"/>
      <c r="G12" s="79" t="s">
        <v>137</v>
      </c>
      <c r="H12" s="81"/>
      <c r="I12" s="81"/>
      <c r="J12" s="81"/>
      <c r="K12" s="81"/>
      <c r="L12" s="81"/>
      <c r="N12" s="81">
        <v>7.6</v>
      </c>
      <c r="P12" s="81">
        <f t="shared" si="0"/>
        <v>7.6</v>
      </c>
      <c r="Q12" s="81">
        <f>IF(F12="X",0,IF(G12="X",0,VLOOKUP(G12,'11'!$K$3:$L$16,2,FALSE)))</f>
        <v>200</v>
      </c>
      <c r="R12" s="81">
        <f t="shared" si="1"/>
        <v>1520</v>
      </c>
      <c r="T12" s="81">
        <v>2.8</v>
      </c>
      <c r="U12" s="81">
        <v>2.8</v>
      </c>
      <c r="V12" s="81"/>
    </row>
    <row r="13" spans="1:26">
      <c r="A13" s="6" t="s">
        <v>328</v>
      </c>
      <c r="B13" s="79"/>
      <c r="C13" s="79"/>
      <c r="D13" s="79" t="s">
        <v>322</v>
      </c>
      <c r="E13" s="7" t="s">
        <v>293</v>
      </c>
      <c r="F13" s="7"/>
      <c r="G13" s="79" t="s">
        <v>44</v>
      </c>
      <c r="H13" s="81"/>
      <c r="I13" s="81">
        <v>60.2</v>
      </c>
      <c r="J13" s="81"/>
      <c r="K13" s="81"/>
      <c r="L13" s="81"/>
      <c r="P13" s="81">
        <f t="shared" si="0"/>
        <v>60.2</v>
      </c>
      <c r="Q13" s="81">
        <f>IF(F13="X",0,IF(G13="X",0,VLOOKUP(G13,'11'!$K$3:$L$16,2,FALSE)))</f>
        <v>200</v>
      </c>
      <c r="R13" s="81">
        <f t="shared" si="1"/>
        <v>12040</v>
      </c>
      <c r="T13" s="81">
        <v>11.4</v>
      </c>
      <c r="U13" s="81">
        <v>11.4</v>
      </c>
      <c r="V13" s="81">
        <v>0.6</v>
      </c>
    </row>
    <row r="14" spans="1:26">
      <c r="A14" s="6" t="s">
        <v>328</v>
      </c>
      <c r="B14" s="79" t="s">
        <v>713</v>
      </c>
      <c r="C14" s="79" t="s">
        <v>329</v>
      </c>
      <c r="D14" s="79" t="s">
        <v>320</v>
      </c>
      <c r="E14" s="7" t="s">
        <v>284</v>
      </c>
      <c r="F14" s="7"/>
      <c r="G14" s="79" t="s">
        <v>716</v>
      </c>
      <c r="H14" s="81">
        <v>5.0999999999999996</v>
      </c>
      <c r="I14" s="81"/>
      <c r="J14" s="81"/>
      <c r="K14" s="81"/>
      <c r="L14" s="81"/>
      <c r="P14" s="81">
        <f t="shared" si="0"/>
        <v>5.0999999999999996</v>
      </c>
      <c r="Q14" s="81">
        <f>IF(F14="X",0,IF(G14="X",0,VLOOKUP(G14,'11'!$K$3:$L$16,2,FALSE)))</f>
        <v>260</v>
      </c>
      <c r="R14" s="81">
        <f t="shared" si="1"/>
        <v>1326</v>
      </c>
      <c r="T14" s="81">
        <v>4.4000000000000004</v>
      </c>
      <c r="U14" s="81">
        <v>4.4000000000000004</v>
      </c>
      <c r="V14" s="81">
        <v>1.2</v>
      </c>
    </row>
    <row r="15" spans="1:26">
      <c r="A15" s="6" t="s">
        <v>328</v>
      </c>
      <c r="B15" s="79" t="s">
        <v>713</v>
      </c>
      <c r="C15" s="79" t="s">
        <v>329</v>
      </c>
      <c r="D15" s="79" t="s">
        <v>318</v>
      </c>
      <c r="E15" s="7" t="s">
        <v>293</v>
      </c>
      <c r="F15" s="7"/>
      <c r="G15" s="79" t="s">
        <v>716</v>
      </c>
      <c r="H15" s="81"/>
      <c r="I15" s="81">
        <v>55.7</v>
      </c>
      <c r="J15" s="81"/>
      <c r="K15" s="81"/>
      <c r="L15" s="81"/>
      <c r="P15" s="81">
        <f t="shared" si="0"/>
        <v>55.7</v>
      </c>
      <c r="Q15" s="81">
        <f>IF(F15="X",0,IF(G15="X",0,VLOOKUP(G15,'11'!$K$3:$L$16,2,FALSE)))</f>
        <v>260</v>
      </c>
      <c r="R15" s="81">
        <f t="shared" si="1"/>
        <v>14482</v>
      </c>
      <c r="T15" s="81">
        <v>11.4</v>
      </c>
      <c r="U15" s="81">
        <v>11.4</v>
      </c>
      <c r="V15" s="81">
        <v>4.8</v>
      </c>
    </row>
    <row r="16" spans="1:26">
      <c r="A16" s="6" t="s">
        <v>328</v>
      </c>
      <c r="B16" s="79" t="s">
        <v>713</v>
      </c>
      <c r="C16" s="79" t="s">
        <v>329</v>
      </c>
      <c r="D16" s="79" t="s">
        <v>326</v>
      </c>
      <c r="E16" s="7" t="s">
        <v>693</v>
      </c>
      <c r="F16" s="7"/>
      <c r="G16" s="79" t="s">
        <v>716</v>
      </c>
      <c r="H16" s="81"/>
      <c r="I16" s="81"/>
      <c r="J16" s="81"/>
      <c r="K16" s="81"/>
      <c r="L16" s="81">
        <v>4.2</v>
      </c>
      <c r="P16" s="81">
        <f t="shared" si="0"/>
        <v>4.2</v>
      </c>
      <c r="Q16" s="81">
        <f>IF(F16="X",0,IF(G16="X",0,VLOOKUP(G16,'11'!$K$3:$L$16,2,FALSE)))</f>
        <v>260</v>
      </c>
      <c r="R16" s="81">
        <f t="shared" si="1"/>
        <v>1092</v>
      </c>
      <c r="T16" s="81"/>
      <c r="U16" s="81"/>
      <c r="V16" s="81"/>
    </row>
    <row r="17" spans="1:22">
      <c r="A17" s="6" t="s">
        <v>328</v>
      </c>
      <c r="B17" s="79" t="s">
        <v>713</v>
      </c>
      <c r="C17" s="79" t="s">
        <v>329</v>
      </c>
      <c r="D17" s="79" t="s">
        <v>315</v>
      </c>
      <c r="E17" s="7" t="s">
        <v>587</v>
      </c>
      <c r="F17" s="7"/>
      <c r="G17" s="79" t="s">
        <v>716</v>
      </c>
      <c r="H17" s="81"/>
      <c r="I17" s="81">
        <v>6.6</v>
      </c>
      <c r="J17" s="81"/>
      <c r="K17" s="81"/>
      <c r="L17" s="81"/>
      <c r="P17" s="81">
        <f t="shared" si="0"/>
        <v>6.6</v>
      </c>
      <c r="Q17" s="81">
        <f>IF(F17="X",0,IF(G17="X",0,VLOOKUP(G17,'11'!$K$3:$L$16,2,FALSE)))</f>
        <v>260</v>
      </c>
      <c r="R17" s="81">
        <f t="shared" si="1"/>
        <v>1716</v>
      </c>
      <c r="T17" s="81">
        <v>4.3499999999999996</v>
      </c>
      <c r="U17" s="81">
        <v>4.3499999999999996</v>
      </c>
      <c r="V17" s="81">
        <v>1.8</v>
      </c>
    </row>
    <row r="18" spans="1:22">
      <c r="A18" s="6" t="s">
        <v>328</v>
      </c>
      <c r="B18" s="79" t="s">
        <v>713</v>
      </c>
      <c r="C18" s="79" t="s">
        <v>329</v>
      </c>
      <c r="D18" s="79" t="s">
        <v>317</v>
      </c>
      <c r="E18" s="7" t="s">
        <v>458</v>
      </c>
      <c r="F18" s="7"/>
      <c r="G18" s="79" t="s">
        <v>716</v>
      </c>
      <c r="H18" s="81"/>
      <c r="I18" s="81">
        <v>62.6</v>
      </c>
      <c r="J18" s="81"/>
      <c r="K18" s="81"/>
      <c r="L18" s="81"/>
      <c r="P18" s="81">
        <f t="shared" si="0"/>
        <v>62.6</v>
      </c>
      <c r="Q18" s="81">
        <f>IF(F18="X",0,IF(G18="X",0,VLOOKUP(G18,'11'!$K$3:$L$16,2,FALSE)))</f>
        <v>260</v>
      </c>
      <c r="R18" s="81">
        <f t="shared" si="1"/>
        <v>16276</v>
      </c>
      <c r="T18" s="81">
        <v>7.6</v>
      </c>
      <c r="U18" s="81">
        <v>7.6</v>
      </c>
      <c r="V18" s="81">
        <v>2.5</v>
      </c>
    </row>
    <row r="19" spans="1:22">
      <c r="A19" s="6" t="s">
        <v>328</v>
      </c>
      <c r="B19" s="79" t="s">
        <v>713</v>
      </c>
      <c r="C19" s="79" t="s">
        <v>329</v>
      </c>
      <c r="D19" s="79" t="s">
        <v>576</v>
      </c>
      <c r="E19" s="7" t="s">
        <v>284</v>
      </c>
      <c r="F19" s="7"/>
      <c r="G19" s="79" t="s">
        <v>716</v>
      </c>
      <c r="H19" s="81">
        <v>4.5999999999999996</v>
      </c>
      <c r="I19" s="81"/>
      <c r="J19" s="81"/>
      <c r="K19" s="81"/>
      <c r="L19" s="81"/>
      <c r="P19" s="81">
        <f t="shared" si="0"/>
        <v>4.5999999999999996</v>
      </c>
      <c r="Q19" s="81">
        <f>IF(F19="X",0,IF(G19="X",0,VLOOKUP(G19,'11'!$K$3:$L$16,2,FALSE)))</f>
        <v>260</v>
      </c>
      <c r="R19" s="81">
        <f t="shared" si="1"/>
        <v>1196</v>
      </c>
      <c r="T19" s="81">
        <v>3.7</v>
      </c>
      <c r="U19" s="81">
        <v>3.7</v>
      </c>
      <c r="V19" s="81">
        <v>1.8</v>
      </c>
    </row>
    <row r="20" spans="1:22">
      <c r="A20" s="6" t="s">
        <v>328</v>
      </c>
      <c r="B20" s="79" t="s">
        <v>713</v>
      </c>
      <c r="C20" s="79" t="s">
        <v>329</v>
      </c>
      <c r="D20" s="79" t="s">
        <v>577</v>
      </c>
      <c r="E20" s="7" t="s">
        <v>692</v>
      </c>
      <c r="F20" s="7"/>
      <c r="G20" s="79" t="s">
        <v>329</v>
      </c>
      <c r="H20" s="81"/>
      <c r="I20" s="81"/>
      <c r="J20" s="81"/>
      <c r="K20" s="81"/>
      <c r="L20" s="81"/>
      <c r="N20" s="81">
        <v>5.3</v>
      </c>
      <c r="P20" s="81">
        <f t="shared" si="0"/>
        <v>5.3</v>
      </c>
      <c r="Q20" s="81">
        <f>IF(F20="X",0,IF(G20="X",0,VLOOKUP(G20,'11'!$K$3:$L$16,2,FALSE)))</f>
        <v>0</v>
      </c>
      <c r="R20" s="81">
        <f t="shared" si="1"/>
        <v>0</v>
      </c>
      <c r="T20" s="81"/>
      <c r="U20" s="81"/>
      <c r="V20" s="81">
        <v>1.8</v>
      </c>
    </row>
    <row r="21" spans="1:22">
      <c r="A21" s="6" t="s">
        <v>328</v>
      </c>
      <c r="B21" s="79" t="s">
        <v>713</v>
      </c>
      <c r="C21" s="79" t="s">
        <v>329</v>
      </c>
      <c r="D21" s="79" t="s">
        <v>288</v>
      </c>
      <c r="E21" s="7" t="s">
        <v>289</v>
      </c>
      <c r="F21" s="7"/>
      <c r="G21" s="79" t="s">
        <v>716</v>
      </c>
      <c r="H21" s="81"/>
      <c r="I21" s="81"/>
      <c r="J21" s="81"/>
      <c r="K21" s="81"/>
      <c r="L21" s="81"/>
      <c r="N21" s="81">
        <v>7.95</v>
      </c>
      <c r="P21" s="81">
        <f t="shared" si="0"/>
        <v>7.95</v>
      </c>
      <c r="Q21" s="81">
        <f>IF(F21="X",0,IF(G21="X",0,VLOOKUP(G21,'11'!$K$3:$L$16,2,FALSE)))</f>
        <v>260</v>
      </c>
      <c r="R21" s="81">
        <f t="shared" si="1"/>
        <v>2067</v>
      </c>
      <c r="T21" s="81"/>
      <c r="U21" s="81"/>
      <c r="V21" s="81">
        <v>2.4</v>
      </c>
    </row>
    <row r="22" spans="1:22">
      <c r="A22" s="6" t="s">
        <v>328</v>
      </c>
      <c r="B22" s="79"/>
      <c r="C22" s="79"/>
      <c r="D22" s="79" t="s">
        <v>297</v>
      </c>
      <c r="E22" s="7" t="s">
        <v>298</v>
      </c>
      <c r="F22" s="7"/>
      <c r="G22" s="79" t="s">
        <v>50</v>
      </c>
      <c r="H22" s="81"/>
      <c r="I22" s="81">
        <v>18.600000000000001</v>
      </c>
      <c r="J22" s="81"/>
      <c r="K22" s="81"/>
      <c r="L22" s="81"/>
      <c r="P22" s="81">
        <f t="shared" si="0"/>
        <v>18.600000000000001</v>
      </c>
      <c r="Q22" s="81">
        <f>IF(F22="X",0,IF(G22="X",0,VLOOKUP(G22,'11'!$K$3:$L$16,2,FALSE)))</f>
        <v>12</v>
      </c>
      <c r="R22" s="81">
        <f t="shared" si="1"/>
        <v>223.20000000000002</v>
      </c>
      <c r="T22" s="81"/>
      <c r="U22" s="81"/>
      <c r="V22" s="81"/>
    </row>
    <row r="23" spans="1:22">
      <c r="A23" s="6" t="s">
        <v>328</v>
      </c>
      <c r="B23" s="79"/>
      <c r="C23" s="79"/>
      <c r="D23" s="79" t="s">
        <v>332</v>
      </c>
      <c r="E23" s="7" t="s">
        <v>338</v>
      </c>
      <c r="F23" s="7"/>
      <c r="G23" s="79" t="s">
        <v>45</v>
      </c>
      <c r="H23" s="81"/>
      <c r="I23" s="81">
        <v>2.8</v>
      </c>
      <c r="J23" s="81"/>
      <c r="K23" s="81"/>
      <c r="L23" s="81"/>
      <c r="P23" s="81">
        <f t="shared" si="0"/>
        <v>2.8</v>
      </c>
      <c r="Q23" s="81">
        <f>IF(F23="X",0,IF(G23="X",0,VLOOKUP(G23,'11'!$K$3:$L$16,2,FALSE)))</f>
        <v>200</v>
      </c>
      <c r="R23" s="81">
        <f t="shared" si="1"/>
        <v>560</v>
      </c>
      <c r="T23" s="81"/>
      <c r="U23" s="81"/>
      <c r="V23" s="81"/>
    </row>
    <row r="24" spans="1:22">
      <c r="A24" s="6" t="s">
        <v>328</v>
      </c>
      <c r="B24" s="79"/>
      <c r="C24" s="79"/>
      <c r="D24" s="79" t="s">
        <v>299</v>
      </c>
      <c r="E24" s="7" t="s">
        <v>319</v>
      </c>
      <c r="F24" s="7"/>
      <c r="G24" s="79" t="s">
        <v>329</v>
      </c>
      <c r="H24" s="81"/>
      <c r="I24" s="81">
        <v>11.7</v>
      </c>
      <c r="J24" s="81"/>
      <c r="K24" s="81"/>
      <c r="L24" s="81"/>
      <c r="P24" s="81">
        <f t="shared" si="0"/>
        <v>11.7</v>
      </c>
      <c r="Q24" s="81">
        <f>IF(F24="X",0,IF(G24="X",0,VLOOKUP(G24,'11'!$K$3:$L$16,2,FALSE)))</f>
        <v>0</v>
      </c>
      <c r="R24" s="81">
        <f t="shared" si="1"/>
        <v>0</v>
      </c>
      <c r="T24" s="81"/>
      <c r="U24" s="81"/>
      <c r="V24" s="81"/>
    </row>
    <row r="25" spans="1:22">
      <c r="A25" s="6" t="s">
        <v>328</v>
      </c>
      <c r="B25" s="79"/>
      <c r="C25" s="79"/>
      <c r="D25" s="79" t="s">
        <v>303</v>
      </c>
      <c r="E25" s="7" t="s">
        <v>578</v>
      </c>
      <c r="F25" s="7"/>
      <c r="G25" s="79" t="s">
        <v>137</v>
      </c>
      <c r="H25" s="81"/>
      <c r="I25" s="81"/>
      <c r="J25" s="81"/>
      <c r="K25" s="81"/>
      <c r="L25" s="81"/>
      <c r="N25" s="81">
        <v>2.75</v>
      </c>
      <c r="P25" s="81">
        <f t="shared" si="0"/>
        <v>2.75</v>
      </c>
      <c r="Q25" s="81">
        <f>IF(F25="X",0,IF(G25="X",0,VLOOKUP(G25,'11'!$K$3:$L$16,2,FALSE)))</f>
        <v>200</v>
      </c>
      <c r="R25" s="81">
        <f t="shared" si="1"/>
        <v>550</v>
      </c>
      <c r="T25" s="81"/>
      <c r="U25" s="81"/>
      <c r="V25" s="81"/>
    </row>
    <row r="26" spans="1:22">
      <c r="A26" s="6" t="s">
        <v>328</v>
      </c>
      <c r="B26" s="79" t="s">
        <v>713</v>
      </c>
      <c r="C26" s="79"/>
      <c r="D26" s="79" t="s">
        <v>305</v>
      </c>
      <c r="E26" s="7" t="s">
        <v>289</v>
      </c>
      <c r="F26" s="7"/>
      <c r="G26" s="79" t="s">
        <v>716</v>
      </c>
      <c r="H26" s="81"/>
      <c r="I26" s="81"/>
      <c r="J26" s="81"/>
      <c r="K26" s="81"/>
      <c r="L26" s="81"/>
      <c r="N26" s="81">
        <v>7.1</v>
      </c>
      <c r="P26" s="81">
        <f t="shared" si="0"/>
        <v>7.1</v>
      </c>
      <c r="Q26" s="81">
        <f>IF(F26="X",0,IF(G26="X",0,VLOOKUP(G26,'11'!$K$3:$L$16,2,FALSE)))</f>
        <v>260</v>
      </c>
      <c r="R26" s="81">
        <f t="shared" si="1"/>
        <v>1846</v>
      </c>
      <c r="T26" s="81"/>
      <c r="U26" s="81"/>
      <c r="V26" s="81"/>
    </row>
    <row r="27" spans="1:22">
      <c r="A27" s="6" t="s">
        <v>328</v>
      </c>
      <c r="B27" s="79" t="s">
        <v>713</v>
      </c>
      <c r="C27" s="79"/>
      <c r="D27" s="79" t="s">
        <v>306</v>
      </c>
      <c r="E27" s="7" t="s">
        <v>289</v>
      </c>
      <c r="F27" s="7"/>
      <c r="G27" s="79" t="s">
        <v>716</v>
      </c>
      <c r="H27" s="81"/>
      <c r="I27" s="81"/>
      <c r="J27" s="81"/>
      <c r="K27" s="81"/>
      <c r="L27" s="81"/>
      <c r="N27" s="81">
        <v>7.1</v>
      </c>
      <c r="P27" s="81">
        <f t="shared" si="0"/>
        <v>7.1</v>
      </c>
      <c r="Q27" s="81">
        <f>IF(F27="X",0,IF(G27="X",0,VLOOKUP(G27,'11'!$K$3:$L$16,2,FALSE)))</f>
        <v>260</v>
      </c>
      <c r="R27" s="81">
        <f t="shared" si="1"/>
        <v>1846</v>
      </c>
      <c r="T27" s="81"/>
      <c r="U27" s="81"/>
      <c r="V27" s="81"/>
    </row>
    <row r="28" spans="1:22">
      <c r="A28" s="6" t="s">
        <v>328</v>
      </c>
      <c r="B28" s="79"/>
      <c r="C28" s="79"/>
      <c r="D28" s="79" t="s">
        <v>304</v>
      </c>
      <c r="E28" s="7" t="s">
        <v>319</v>
      </c>
      <c r="F28" s="7"/>
      <c r="G28" s="79" t="s">
        <v>329</v>
      </c>
      <c r="H28" s="81"/>
      <c r="I28" s="81">
        <v>3.2</v>
      </c>
      <c r="J28" s="81"/>
      <c r="K28" s="81"/>
      <c r="L28" s="81"/>
      <c r="P28" s="81">
        <f t="shared" si="0"/>
        <v>3.2</v>
      </c>
      <c r="Q28" s="81">
        <f>IF(F28="X",0,IF(G28="X",0,VLOOKUP(G28,'11'!$K$3:$L$16,2,FALSE)))</f>
        <v>0</v>
      </c>
      <c r="R28" s="81">
        <f t="shared" si="1"/>
        <v>0</v>
      </c>
      <c r="T28" s="81"/>
      <c r="U28" s="81"/>
      <c r="V28" s="81"/>
    </row>
    <row r="29" spans="1:22">
      <c r="A29" s="6" t="s">
        <v>328</v>
      </c>
      <c r="B29" s="79"/>
      <c r="C29" s="79"/>
      <c r="D29" s="79" t="s">
        <v>314</v>
      </c>
      <c r="E29" s="7" t="s">
        <v>489</v>
      </c>
      <c r="F29" s="7"/>
      <c r="G29" s="79" t="s">
        <v>47</v>
      </c>
      <c r="H29" s="81">
        <v>7.4</v>
      </c>
      <c r="I29" s="81"/>
      <c r="J29" s="81"/>
      <c r="K29" s="81"/>
      <c r="L29" s="81"/>
      <c r="P29" s="81">
        <f t="shared" si="0"/>
        <v>7.4</v>
      </c>
      <c r="Q29" s="81">
        <f>IF(F29="X",0,IF(G29="X",0,VLOOKUP(G29,'11'!$K$3:$L$16,2,FALSE)))</f>
        <v>200</v>
      </c>
      <c r="R29" s="81">
        <f t="shared" si="1"/>
        <v>1480</v>
      </c>
      <c r="T29" s="81">
        <v>4.4000000000000004</v>
      </c>
      <c r="U29" s="81">
        <v>4.4000000000000004</v>
      </c>
      <c r="V29" s="81">
        <v>2.4</v>
      </c>
    </row>
    <row r="30" spans="1:22">
      <c r="A30" s="6" t="s">
        <v>328</v>
      </c>
      <c r="B30" s="79"/>
      <c r="C30" s="79"/>
      <c r="D30" s="79" t="s">
        <v>308</v>
      </c>
      <c r="E30" s="7" t="s">
        <v>298</v>
      </c>
      <c r="F30" s="7"/>
      <c r="G30" s="79" t="s">
        <v>50</v>
      </c>
      <c r="H30" s="81"/>
      <c r="I30" s="81">
        <v>6.2</v>
      </c>
      <c r="J30" s="81"/>
      <c r="K30" s="81"/>
      <c r="L30" s="81"/>
      <c r="P30" s="81">
        <f t="shared" si="0"/>
        <v>6.2</v>
      </c>
      <c r="Q30" s="81">
        <f>IF(F30="X",0,IF(G30="X",0,VLOOKUP(G30,'11'!$K$3:$L$16,2,FALSE)))</f>
        <v>12</v>
      </c>
      <c r="R30" s="81">
        <f t="shared" si="1"/>
        <v>74.400000000000006</v>
      </c>
      <c r="T30" s="81"/>
      <c r="U30" s="81"/>
      <c r="V30" s="81"/>
    </row>
    <row r="31" spans="1:22">
      <c r="A31" s="6" t="s">
        <v>328</v>
      </c>
      <c r="B31" s="79"/>
      <c r="C31" s="79"/>
      <c r="D31" s="79" t="s">
        <v>292</v>
      </c>
      <c r="E31" s="7" t="s">
        <v>579</v>
      </c>
      <c r="F31" s="7"/>
      <c r="G31" s="79" t="s">
        <v>329</v>
      </c>
      <c r="H31" s="81"/>
      <c r="I31" s="81">
        <v>8.6</v>
      </c>
      <c r="J31" s="81"/>
      <c r="K31" s="81"/>
      <c r="L31" s="81"/>
      <c r="P31" s="81">
        <f t="shared" si="0"/>
        <v>8.6</v>
      </c>
      <c r="Q31" s="81">
        <f>IF(F31="X",0,IF(G31="X",0,VLOOKUP(G31,'11'!$K$3:$L$16,2,FALSE)))</f>
        <v>0</v>
      </c>
      <c r="R31" s="81">
        <f t="shared" si="1"/>
        <v>0</v>
      </c>
      <c r="T31" s="81"/>
      <c r="U31" s="81"/>
      <c r="V31" s="81"/>
    </row>
    <row r="32" spans="1:22">
      <c r="A32" s="6" t="s">
        <v>328</v>
      </c>
      <c r="B32" s="79"/>
      <c r="C32" s="79"/>
      <c r="D32" s="79" t="s">
        <v>294</v>
      </c>
      <c r="E32" s="7" t="s">
        <v>293</v>
      </c>
      <c r="F32" s="7"/>
      <c r="G32" s="79" t="s">
        <v>44</v>
      </c>
      <c r="H32" s="81"/>
      <c r="I32" s="81">
        <v>58.5</v>
      </c>
      <c r="J32" s="81"/>
      <c r="K32" s="81"/>
      <c r="L32" s="81"/>
      <c r="P32" s="81">
        <f t="shared" si="0"/>
        <v>58.5</v>
      </c>
      <c r="Q32" s="81">
        <f>IF(F32="X",0,IF(G32="X",0,VLOOKUP(G32,'11'!$K$3:$L$16,2,FALSE)))</f>
        <v>200</v>
      </c>
      <c r="R32" s="81">
        <f t="shared" si="1"/>
        <v>11700</v>
      </c>
      <c r="T32" s="81">
        <v>7.2</v>
      </c>
      <c r="U32" s="81">
        <v>7.2</v>
      </c>
      <c r="V32" s="81">
        <v>8.4</v>
      </c>
    </row>
    <row r="33" spans="1:22">
      <c r="A33" s="6" t="s">
        <v>328</v>
      </c>
      <c r="B33" s="79"/>
      <c r="C33" s="79"/>
      <c r="D33" s="79" t="s">
        <v>346</v>
      </c>
      <c r="E33" s="7" t="s">
        <v>298</v>
      </c>
      <c r="F33" s="7"/>
      <c r="G33" s="79" t="s">
        <v>50</v>
      </c>
      <c r="H33" s="81"/>
      <c r="I33" s="81">
        <v>5.3</v>
      </c>
      <c r="J33" s="81"/>
      <c r="K33" s="81"/>
      <c r="L33" s="81"/>
      <c r="P33" s="81">
        <f t="shared" si="0"/>
        <v>5.3</v>
      </c>
      <c r="Q33" s="81">
        <f>IF(F33="X",0,IF(G33="X",0,VLOOKUP(G33,'11'!$K$3:$L$16,2,FALSE)))</f>
        <v>12</v>
      </c>
      <c r="R33" s="81">
        <f t="shared" si="1"/>
        <v>63.599999999999994</v>
      </c>
      <c r="T33" s="81"/>
      <c r="U33" s="81"/>
      <c r="V33" s="81">
        <v>0.6</v>
      </c>
    </row>
    <row r="34" spans="1:22">
      <c r="A34" s="6" t="s">
        <v>328</v>
      </c>
      <c r="B34" s="79"/>
      <c r="C34" s="79"/>
      <c r="D34" s="79" t="s">
        <v>309</v>
      </c>
      <c r="E34" s="7" t="s">
        <v>575</v>
      </c>
      <c r="F34" s="7"/>
      <c r="G34" s="79" t="s">
        <v>44</v>
      </c>
      <c r="H34" s="81"/>
      <c r="I34" s="81">
        <v>9.6999999999999993</v>
      </c>
      <c r="J34" s="81"/>
      <c r="K34" s="81"/>
      <c r="L34" s="81"/>
      <c r="P34" s="81">
        <f t="shared" si="0"/>
        <v>9.6999999999999993</v>
      </c>
      <c r="Q34" s="81">
        <f>IF(F34="X",0,IF(G34="X",0,VLOOKUP(G34,'11'!$K$3:$L$16,2,FALSE)))</f>
        <v>200</v>
      </c>
      <c r="R34" s="81">
        <f t="shared" si="1"/>
        <v>1939.9999999999998</v>
      </c>
      <c r="T34" s="81"/>
      <c r="U34" s="81"/>
      <c r="V34" s="81">
        <v>0.6</v>
      </c>
    </row>
    <row r="35" spans="1:22">
      <c r="A35" s="6" t="s">
        <v>328</v>
      </c>
      <c r="B35" s="79"/>
      <c r="C35" s="79"/>
      <c r="D35" s="79" t="s">
        <v>310</v>
      </c>
      <c r="E35" s="7" t="s">
        <v>293</v>
      </c>
      <c r="F35" s="7"/>
      <c r="G35" s="79" t="s">
        <v>44</v>
      </c>
      <c r="H35" s="81"/>
      <c r="I35" s="81">
        <v>58.2</v>
      </c>
      <c r="J35" s="81"/>
      <c r="K35" s="81"/>
      <c r="L35" s="81"/>
      <c r="P35" s="81">
        <f t="shared" si="0"/>
        <v>58.2</v>
      </c>
      <c r="Q35" s="81">
        <f>IF(F35="X",0,IF(G35="X",0,VLOOKUP(G35,'11'!$K$3:$L$16,2,FALSE)))</f>
        <v>200</v>
      </c>
      <c r="R35" s="81">
        <f t="shared" si="1"/>
        <v>11640</v>
      </c>
      <c r="T35" s="81">
        <v>9.8000000000000007</v>
      </c>
      <c r="U35" s="81">
        <v>9.8000000000000007</v>
      </c>
      <c r="V35" s="81">
        <v>10.4</v>
      </c>
    </row>
    <row r="36" spans="1:22">
      <c r="A36" s="6" t="s">
        <v>328</v>
      </c>
      <c r="B36" s="79"/>
      <c r="C36" s="79"/>
      <c r="D36" s="79" t="s">
        <v>307</v>
      </c>
      <c r="E36" s="7" t="s">
        <v>287</v>
      </c>
      <c r="F36" s="7"/>
      <c r="G36" s="79" t="s">
        <v>137</v>
      </c>
      <c r="H36" s="81"/>
      <c r="I36" s="81"/>
      <c r="J36" s="81"/>
      <c r="K36" s="81"/>
      <c r="L36" s="81"/>
      <c r="N36" s="81">
        <v>5.5</v>
      </c>
      <c r="P36" s="81">
        <f t="shared" si="0"/>
        <v>5.5</v>
      </c>
      <c r="Q36" s="81">
        <f>IF(F36="X",0,IF(G36="X",0,VLOOKUP(G36,'11'!$K$3:$L$16,2,FALSE)))</f>
        <v>200</v>
      </c>
      <c r="R36" s="81">
        <f t="shared" si="1"/>
        <v>1100</v>
      </c>
      <c r="T36" s="81"/>
      <c r="U36" s="81"/>
      <c r="V36" s="81"/>
    </row>
    <row r="37" spans="1:22">
      <c r="A37" s="6" t="s">
        <v>328</v>
      </c>
      <c r="B37" s="79"/>
      <c r="C37" s="79"/>
      <c r="D37" s="79" t="s">
        <v>580</v>
      </c>
      <c r="E37" s="7" t="s">
        <v>581</v>
      </c>
      <c r="F37" s="7"/>
      <c r="G37" s="79" t="s">
        <v>329</v>
      </c>
      <c r="H37" s="81"/>
      <c r="I37" s="81"/>
      <c r="J37" s="81"/>
      <c r="K37" s="81"/>
      <c r="L37" s="81"/>
      <c r="P37" s="81">
        <f t="shared" si="0"/>
        <v>0</v>
      </c>
      <c r="Q37" s="81">
        <f>IF(F37="X",0,IF(G37="X",0,VLOOKUP(G37,'11'!$K$3:$L$16,2,FALSE)))</f>
        <v>0</v>
      </c>
      <c r="R37" s="81">
        <f t="shared" si="1"/>
        <v>0</v>
      </c>
      <c r="T37" s="81"/>
      <c r="U37" s="81"/>
      <c r="V37" s="81"/>
    </row>
    <row r="38" spans="1:22">
      <c r="A38" s="6" t="s">
        <v>328</v>
      </c>
      <c r="B38" s="79"/>
      <c r="C38" s="79"/>
      <c r="D38" s="79" t="s">
        <v>311</v>
      </c>
      <c r="E38" s="7" t="s">
        <v>582</v>
      </c>
      <c r="F38" s="7"/>
      <c r="G38" s="79" t="s">
        <v>329</v>
      </c>
      <c r="H38" s="81"/>
      <c r="I38" s="81"/>
      <c r="J38" s="81"/>
      <c r="K38" s="81"/>
      <c r="L38" s="81"/>
      <c r="P38" s="81">
        <f t="shared" si="0"/>
        <v>0</v>
      </c>
      <c r="Q38" s="81">
        <f>IF(F38="X",0,IF(G38="X",0,VLOOKUP(G38,'11'!$K$3:$L$16,2,FALSE)))</f>
        <v>0</v>
      </c>
      <c r="R38" s="81">
        <f t="shared" si="1"/>
        <v>0</v>
      </c>
      <c r="T38" s="81"/>
      <c r="U38" s="81"/>
      <c r="V38" s="81"/>
    </row>
    <row r="39" spans="1:22">
      <c r="A39" s="6" t="s">
        <v>328</v>
      </c>
      <c r="B39" s="79"/>
      <c r="C39" s="79"/>
      <c r="D39" s="79" t="s">
        <v>395</v>
      </c>
      <c r="E39" s="7" t="s">
        <v>414</v>
      </c>
      <c r="F39" s="7"/>
      <c r="G39" s="79" t="s">
        <v>45</v>
      </c>
      <c r="H39" s="81">
        <v>7.9</v>
      </c>
      <c r="I39" s="81"/>
      <c r="J39" s="81"/>
      <c r="K39" s="81"/>
      <c r="L39" s="81"/>
      <c r="P39" s="81">
        <f t="shared" si="0"/>
        <v>7.9</v>
      </c>
      <c r="Q39" s="81">
        <f>IF(F39="X",0,IF(G39="X",0,VLOOKUP(G39,'11'!$K$3:$L$16,2,FALSE)))</f>
        <v>200</v>
      </c>
      <c r="R39" s="81">
        <f t="shared" si="1"/>
        <v>1580</v>
      </c>
      <c r="T39" s="81"/>
      <c r="U39" s="81"/>
      <c r="V39" s="81"/>
    </row>
    <row r="40" spans="1:22">
      <c r="A40" s="6" t="s">
        <v>328</v>
      </c>
      <c r="B40" s="79"/>
      <c r="C40" s="79"/>
      <c r="D40" s="79" t="s">
        <v>426</v>
      </c>
      <c r="E40" s="7" t="s">
        <v>293</v>
      </c>
      <c r="F40" s="7"/>
      <c r="G40" s="79" t="s">
        <v>44</v>
      </c>
      <c r="H40" s="81"/>
      <c r="I40" s="81">
        <v>57.8</v>
      </c>
      <c r="J40" s="81"/>
      <c r="K40" s="81"/>
      <c r="L40" s="81"/>
      <c r="P40" s="81">
        <f t="shared" si="0"/>
        <v>57.8</v>
      </c>
      <c r="Q40" s="81">
        <f>IF(F40="X",0,IF(G40="X",0,VLOOKUP(G40,'11'!$K$3:$L$16,2,FALSE)))</f>
        <v>200</v>
      </c>
      <c r="R40" s="81">
        <f t="shared" si="1"/>
        <v>11560</v>
      </c>
      <c r="T40" s="81">
        <v>9.8000000000000007</v>
      </c>
      <c r="U40" s="81">
        <v>9.8000000000000007</v>
      </c>
      <c r="V40" s="81">
        <v>10.4</v>
      </c>
    </row>
    <row r="41" spans="1:22">
      <c r="A41" s="6" t="s">
        <v>328</v>
      </c>
      <c r="B41" s="79"/>
      <c r="C41" s="79"/>
      <c r="D41" s="79" t="s">
        <v>404</v>
      </c>
      <c r="E41" s="7" t="s">
        <v>298</v>
      </c>
      <c r="F41" s="7"/>
      <c r="G41" s="79" t="s">
        <v>50</v>
      </c>
      <c r="H41" s="81"/>
      <c r="I41" s="81">
        <v>5.3</v>
      </c>
      <c r="J41" s="81"/>
      <c r="K41" s="81"/>
      <c r="L41" s="81"/>
      <c r="P41" s="81">
        <f t="shared" si="0"/>
        <v>5.3</v>
      </c>
      <c r="Q41" s="81">
        <f>IF(F41="X",0,IF(G41="X",0,VLOOKUP(G41,'11'!$K$3:$L$16,2,FALSE)))</f>
        <v>12</v>
      </c>
      <c r="R41" s="81">
        <f t="shared" si="1"/>
        <v>63.599999999999994</v>
      </c>
      <c r="T41" s="81"/>
      <c r="U41" s="81"/>
      <c r="V41" s="81">
        <v>0.6</v>
      </c>
    </row>
    <row r="42" spans="1:22">
      <c r="A42" s="6" t="s">
        <v>328</v>
      </c>
      <c r="B42" s="79"/>
      <c r="C42" s="79"/>
      <c r="D42" s="79" t="s">
        <v>405</v>
      </c>
      <c r="E42" s="7" t="s">
        <v>575</v>
      </c>
      <c r="F42" s="7"/>
      <c r="G42" s="79" t="s">
        <v>44</v>
      </c>
      <c r="H42" s="81"/>
      <c r="I42" s="81">
        <v>10.4</v>
      </c>
      <c r="J42" s="81"/>
      <c r="K42" s="81"/>
      <c r="L42" s="81"/>
      <c r="P42" s="81">
        <f t="shared" si="0"/>
        <v>10.4</v>
      </c>
      <c r="Q42" s="81">
        <f>IF(F42="X",0,IF(G42="X",0,VLOOKUP(G42,'11'!$K$3:$L$16,2,FALSE)))</f>
        <v>200</v>
      </c>
      <c r="R42" s="81">
        <f t="shared" si="1"/>
        <v>2080</v>
      </c>
      <c r="T42" s="81"/>
      <c r="U42" s="81"/>
      <c r="V42" s="81">
        <v>0.6</v>
      </c>
    </row>
    <row r="43" spans="1:22">
      <c r="A43" s="6" t="s">
        <v>328</v>
      </c>
      <c r="B43" s="79" t="s">
        <v>713</v>
      </c>
      <c r="C43" s="79"/>
      <c r="D43" s="79" t="s">
        <v>406</v>
      </c>
      <c r="E43" s="7" t="s">
        <v>458</v>
      </c>
      <c r="F43" s="7"/>
      <c r="G43" s="79" t="s">
        <v>716</v>
      </c>
      <c r="H43" s="81"/>
      <c r="I43" s="81">
        <v>58.4</v>
      </c>
      <c r="J43" s="81"/>
      <c r="K43" s="81"/>
      <c r="L43" s="81"/>
      <c r="P43" s="81">
        <f t="shared" si="0"/>
        <v>58.4</v>
      </c>
      <c r="Q43" s="81">
        <f>IF(F43="X",0,IF(G43="X",0,VLOOKUP(G43,'11'!$K$3:$L$16,2,FALSE)))</f>
        <v>260</v>
      </c>
      <c r="R43" s="81">
        <f t="shared" si="1"/>
        <v>15184</v>
      </c>
      <c r="T43" s="81">
        <v>7.2</v>
      </c>
      <c r="U43" s="81">
        <v>7.2</v>
      </c>
      <c r="V43" s="81">
        <v>8.4</v>
      </c>
    </row>
    <row r="44" spans="1:22">
      <c r="A44" s="6" t="s">
        <v>328</v>
      </c>
      <c r="B44" s="79" t="s">
        <v>713</v>
      </c>
      <c r="C44" s="79"/>
      <c r="D44" s="79" t="s">
        <v>408</v>
      </c>
      <c r="E44" s="7" t="s">
        <v>551</v>
      </c>
      <c r="F44" s="7"/>
      <c r="G44" s="79" t="s">
        <v>716</v>
      </c>
      <c r="H44" s="81">
        <v>48.2</v>
      </c>
      <c r="I44" s="81"/>
      <c r="J44" s="81"/>
      <c r="K44" s="81"/>
      <c r="L44" s="81"/>
      <c r="P44" s="81">
        <f t="shared" si="0"/>
        <v>48.2</v>
      </c>
      <c r="Q44" s="81">
        <f>IF(F44="X",0,IF(G44="X",0,VLOOKUP(G44,'11'!$K$3:$L$16,2,FALSE)))</f>
        <v>260</v>
      </c>
      <c r="R44" s="81">
        <f t="shared" si="1"/>
        <v>12532</v>
      </c>
      <c r="T44" s="81">
        <v>3.6</v>
      </c>
      <c r="U44" s="81">
        <v>3.6</v>
      </c>
      <c r="V44" s="81">
        <v>2.4</v>
      </c>
    </row>
    <row r="45" spans="1:22">
      <c r="A45" s="6"/>
      <c r="B45" s="79"/>
      <c r="C45" s="79"/>
      <c r="D45" s="79"/>
      <c r="E45" s="7"/>
      <c r="F45" s="7"/>
      <c r="G45" s="79"/>
      <c r="H45" s="81"/>
      <c r="I45" s="81"/>
      <c r="J45" s="81"/>
      <c r="K45" s="81"/>
      <c r="L45" s="81"/>
      <c r="P45" s="81"/>
      <c r="Q45" s="81"/>
      <c r="R45" s="81"/>
      <c r="T45" s="81"/>
      <c r="U45" s="81"/>
      <c r="V45" s="81"/>
    </row>
    <row r="46" spans="1:22">
      <c r="A46" s="6" t="s">
        <v>367</v>
      </c>
      <c r="B46" s="79"/>
      <c r="C46" s="79"/>
      <c r="D46" s="79" t="s">
        <v>440</v>
      </c>
      <c r="E46" s="7" t="s">
        <v>347</v>
      </c>
      <c r="F46" s="7"/>
      <c r="G46" s="79" t="s">
        <v>45</v>
      </c>
      <c r="H46" s="81"/>
      <c r="I46" s="81"/>
      <c r="J46" s="81"/>
      <c r="K46" s="81">
        <v>13.8</v>
      </c>
      <c r="L46" s="81"/>
      <c r="P46" s="81">
        <f t="shared" si="0"/>
        <v>13.8</v>
      </c>
      <c r="Q46" s="81">
        <f>IF(F46="X",0,IF(G46="X",0,VLOOKUP(G46,'11'!$K$3:$L$16,2,FALSE)))</f>
        <v>200</v>
      </c>
      <c r="R46" s="81">
        <f t="shared" si="1"/>
        <v>2760</v>
      </c>
    </row>
    <row r="47" spans="1:22">
      <c r="A47" s="6" t="s">
        <v>367</v>
      </c>
      <c r="B47" s="79"/>
      <c r="C47" s="79"/>
      <c r="D47" s="79" t="s">
        <v>444</v>
      </c>
      <c r="E47" s="7" t="s">
        <v>414</v>
      </c>
      <c r="F47" s="7"/>
      <c r="G47" s="79" t="s">
        <v>45</v>
      </c>
      <c r="H47" s="81"/>
      <c r="I47" s="81">
        <v>2.95</v>
      </c>
      <c r="J47" s="81"/>
      <c r="K47" s="81"/>
      <c r="L47" s="81"/>
      <c r="N47" s="81">
        <v>10.1</v>
      </c>
      <c r="P47" s="81">
        <f t="shared" si="0"/>
        <v>13.05</v>
      </c>
      <c r="Q47" s="81">
        <f>IF(F47="X",0,IF(G47="X",0,VLOOKUP(G47,'11'!$K$3:$L$16,2,FALSE)))</f>
        <v>200</v>
      </c>
      <c r="R47" s="81">
        <f t="shared" si="1"/>
        <v>2610</v>
      </c>
      <c r="T47" s="81">
        <v>6.1</v>
      </c>
      <c r="U47" s="81">
        <v>6.1</v>
      </c>
      <c r="V47" s="81">
        <v>21.2</v>
      </c>
    </row>
    <row r="48" spans="1:22">
      <c r="A48" s="6" t="s">
        <v>367</v>
      </c>
      <c r="B48" s="79"/>
      <c r="C48" s="79"/>
      <c r="D48" s="79" t="s">
        <v>440</v>
      </c>
      <c r="E48" s="7" t="s">
        <v>349</v>
      </c>
      <c r="F48" s="7"/>
      <c r="G48" s="79" t="s">
        <v>45</v>
      </c>
      <c r="H48" s="81"/>
      <c r="I48" s="81">
        <v>181.2</v>
      </c>
      <c r="J48" s="81"/>
      <c r="K48" s="81"/>
      <c r="L48" s="81"/>
      <c r="P48" s="81">
        <f t="shared" si="0"/>
        <v>181.2</v>
      </c>
      <c r="Q48" s="81">
        <f>IF(F48="X",0,IF(G48="X",0,VLOOKUP(G48,'11'!$K$3:$L$16,2,FALSE)))</f>
        <v>200</v>
      </c>
      <c r="R48" s="81">
        <f t="shared" si="1"/>
        <v>36240</v>
      </c>
      <c r="T48" s="81">
        <v>6.1</v>
      </c>
      <c r="U48" s="81">
        <v>6.1</v>
      </c>
      <c r="V48" s="81"/>
    </row>
    <row r="49" spans="1:22">
      <c r="A49" s="6" t="s">
        <v>367</v>
      </c>
      <c r="B49" s="79"/>
      <c r="C49" s="79"/>
      <c r="D49" s="79" t="s">
        <v>443</v>
      </c>
      <c r="E49" s="7" t="s">
        <v>293</v>
      </c>
      <c r="F49" s="7"/>
      <c r="G49" s="79" t="s">
        <v>44</v>
      </c>
      <c r="H49" s="81"/>
      <c r="I49" s="81">
        <v>57.8</v>
      </c>
      <c r="J49" s="81"/>
      <c r="K49" s="81"/>
      <c r="L49" s="81"/>
      <c r="P49" s="81">
        <f t="shared" si="0"/>
        <v>57.8</v>
      </c>
      <c r="Q49" s="81">
        <f>IF(F49="X",0,IF(G49="X",0,VLOOKUP(G49,'11'!$K$3:$L$16,2,FALSE)))</f>
        <v>200</v>
      </c>
      <c r="R49" s="81">
        <f t="shared" si="1"/>
        <v>11560</v>
      </c>
      <c r="T49" s="81">
        <v>8.6999999999999993</v>
      </c>
      <c r="U49" s="81">
        <v>8.6999999999999993</v>
      </c>
      <c r="V49" s="81">
        <v>2.4</v>
      </c>
    </row>
    <row r="50" spans="1:22">
      <c r="A50" s="6" t="s">
        <v>367</v>
      </c>
      <c r="B50" s="79"/>
      <c r="C50" s="79"/>
      <c r="D50" s="79" t="s">
        <v>480</v>
      </c>
      <c r="E50" s="7" t="s">
        <v>298</v>
      </c>
      <c r="F50" s="7"/>
      <c r="G50" s="79" t="s">
        <v>50</v>
      </c>
      <c r="H50" s="81"/>
      <c r="I50" s="81">
        <v>5.3</v>
      </c>
      <c r="J50" s="81"/>
      <c r="K50" s="81"/>
      <c r="L50" s="81"/>
      <c r="P50" s="81">
        <f t="shared" si="0"/>
        <v>5.3</v>
      </c>
      <c r="Q50" s="81">
        <f>IF(F50="X",0,IF(G50="X",0,VLOOKUP(G50,'11'!$K$3:$L$16,2,FALSE)))</f>
        <v>12</v>
      </c>
      <c r="R50" s="81">
        <f t="shared" si="1"/>
        <v>63.599999999999994</v>
      </c>
      <c r="T50" s="81"/>
      <c r="U50" s="81"/>
      <c r="V50" s="81">
        <v>0.6</v>
      </c>
    </row>
    <row r="51" spans="1:22">
      <c r="A51" s="6" t="s">
        <v>367</v>
      </c>
      <c r="B51" s="79"/>
      <c r="C51" s="79"/>
      <c r="D51" s="79" t="s">
        <v>442</v>
      </c>
      <c r="E51" s="7" t="s">
        <v>575</v>
      </c>
      <c r="F51" s="7"/>
      <c r="G51" s="79" t="s">
        <v>44</v>
      </c>
      <c r="H51" s="81"/>
      <c r="I51" s="81">
        <v>10.4</v>
      </c>
      <c r="J51" s="81"/>
      <c r="K51" s="81"/>
      <c r="L51" s="81"/>
      <c r="P51" s="81">
        <f t="shared" si="0"/>
        <v>10.4</v>
      </c>
      <c r="Q51" s="81">
        <f>IF(F51="X",0,IF(G51="X",0,VLOOKUP(G51,'11'!$K$3:$L$16,2,FALSE)))</f>
        <v>200</v>
      </c>
      <c r="R51" s="81">
        <f t="shared" si="1"/>
        <v>2080</v>
      </c>
      <c r="T51" s="81"/>
      <c r="U51" s="81"/>
      <c r="V51" s="81">
        <v>0.6</v>
      </c>
    </row>
    <row r="52" spans="1:22">
      <c r="A52" s="6" t="s">
        <v>367</v>
      </c>
      <c r="B52" s="79"/>
      <c r="C52" s="79"/>
      <c r="D52" s="79" t="s">
        <v>438</v>
      </c>
      <c r="E52" s="7" t="s">
        <v>496</v>
      </c>
      <c r="F52" s="7"/>
      <c r="G52" s="79" t="s">
        <v>47</v>
      </c>
      <c r="H52" s="81"/>
      <c r="I52" s="81">
        <v>58.4</v>
      </c>
      <c r="J52" s="81"/>
      <c r="K52" s="81"/>
      <c r="L52" s="81"/>
      <c r="P52" s="81">
        <f t="shared" si="0"/>
        <v>58.4</v>
      </c>
      <c r="Q52" s="81">
        <f>IF(F52="X",0,IF(G52="X",0,VLOOKUP(G52,'11'!$K$3:$L$16,2,FALSE)))</f>
        <v>200</v>
      </c>
      <c r="R52" s="81">
        <f t="shared" si="1"/>
        <v>11680</v>
      </c>
      <c r="T52" s="81">
        <v>8.6999999999999993</v>
      </c>
      <c r="U52" s="81">
        <v>8.6999999999999993</v>
      </c>
      <c r="V52" s="81">
        <v>2.4</v>
      </c>
    </row>
    <row r="53" spans="1:22">
      <c r="A53" s="6" t="s">
        <v>367</v>
      </c>
      <c r="B53" s="79"/>
      <c r="C53" s="79"/>
      <c r="D53" s="79" t="s">
        <v>350</v>
      </c>
      <c r="E53" s="7" t="s">
        <v>302</v>
      </c>
      <c r="F53" s="7"/>
      <c r="G53" s="79" t="s">
        <v>47</v>
      </c>
      <c r="H53" s="81">
        <v>30.7</v>
      </c>
      <c r="I53" s="81"/>
      <c r="J53" s="81"/>
      <c r="K53" s="81"/>
      <c r="L53" s="81"/>
      <c r="P53" s="81">
        <f t="shared" si="0"/>
        <v>30.7</v>
      </c>
      <c r="Q53" s="81">
        <f>IF(F53="X",0,IF(G53="X",0,VLOOKUP(G53,'11'!$K$3:$L$16,2,FALSE)))</f>
        <v>200</v>
      </c>
      <c r="R53" s="81">
        <f t="shared" si="1"/>
        <v>6140</v>
      </c>
      <c r="T53" s="81">
        <v>5.6</v>
      </c>
      <c r="U53" s="81">
        <v>5.6</v>
      </c>
      <c r="V53" s="81">
        <v>2.4</v>
      </c>
    </row>
    <row r="54" spans="1:22">
      <c r="A54" s="6" t="s">
        <v>367</v>
      </c>
      <c r="B54" s="79"/>
      <c r="C54" s="79"/>
      <c r="D54" s="79" t="s">
        <v>355</v>
      </c>
      <c r="E54" s="7" t="s">
        <v>583</v>
      </c>
      <c r="F54" s="7"/>
      <c r="G54" s="79" t="s">
        <v>44</v>
      </c>
      <c r="H54" s="81"/>
      <c r="I54" s="81">
        <v>13.5</v>
      </c>
      <c r="J54" s="81"/>
      <c r="K54" s="81"/>
      <c r="L54" s="81"/>
      <c r="P54" s="81">
        <f t="shared" si="0"/>
        <v>13.5</v>
      </c>
      <c r="Q54" s="81">
        <f>IF(F54="X",0,IF(G54="X",0,VLOOKUP(G54,'11'!$K$3:$L$16,2,FALSE)))</f>
        <v>200</v>
      </c>
      <c r="R54" s="81">
        <f t="shared" si="1"/>
        <v>2700</v>
      </c>
      <c r="T54" s="81">
        <v>13.95</v>
      </c>
      <c r="U54" s="81">
        <v>13.95</v>
      </c>
      <c r="V54" s="81"/>
    </row>
    <row r="55" spans="1:22">
      <c r="A55" s="6" t="s">
        <v>367</v>
      </c>
      <c r="B55" s="79"/>
      <c r="C55" s="79"/>
      <c r="D55" s="79" t="s">
        <v>356</v>
      </c>
      <c r="E55" s="7" t="s">
        <v>458</v>
      </c>
      <c r="F55" s="7"/>
      <c r="G55" s="79" t="s">
        <v>44</v>
      </c>
      <c r="H55" s="81"/>
      <c r="I55" s="81">
        <v>58.5</v>
      </c>
      <c r="J55" s="81"/>
      <c r="K55" s="81"/>
      <c r="L55" s="81"/>
      <c r="P55" s="81">
        <f t="shared" si="0"/>
        <v>58.5</v>
      </c>
      <c r="Q55" s="81">
        <f>IF(F55="X",0,IF(G55="X",0,VLOOKUP(G55,'11'!$K$3:$L$16,2,FALSE)))</f>
        <v>200</v>
      </c>
      <c r="R55" s="81">
        <f t="shared" si="1"/>
        <v>11700</v>
      </c>
      <c r="T55" s="81">
        <v>11.4</v>
      </c>
      <c r="U55" s="81">
        <v>11.4</v>
      </c>
      <c r="V55" s="81">
        <v>1.8</v>
      </c>
    </row>
    <row r="56" spans="1:22">
      <c r="A56" s="6" t="s">
        <v>367</v>
      </c>
      <c r="B56" s="79"/>
      <c r="C56" s="79"/>
      <c r="D56" s="79">
        <v>104</v>
      </c>
      <c r="E56" s="7" t="s">
        <v>458</v>
      </c>
      <c r="F56" s="7"/>
      <c r="G56" s="79" t="s">
        <v>44</v>
      </c>
      <c r="H56" s="81"/>
      <c r="I56" s="81"/>
      <c r="J56" s="81"/>
      <c r="K56" s="81"/>
      <c r="L56" s="81"/>
      <c r="N56" s="81">
        <v>35.799999999999997</v>
      </c>
      <c r="P56" s="81">
        <f t="shared" si="0"/>
        <v>35.799999999999997</v>
      </c>
      <c r="Q56" s="81">
        <f>IF(F56="X",0,IF(G56="X",0,VLOOKUP(G56,'11'!$K$3:$L$16,2,FALSE)))</f>
        <v>200</v>
      </c>
      <c r="R56" s="81">
        <f t="shared" si="1"/>
        <v>7159.9999999999991</v>
      </c>
      <c r="T56" s="81">
        <v>5.8</v>
      </c>
      <c r="U56" s="81">
        <v>5.8</v>
      </c>
      <c r="V56" s="81">
        <v>4.8</v>
      </c>
    </row>
    <row r="57" spans="1:22">
      <c r="A57" s="6" t="s">
        <v>367</v>
      </c>
      <c r="B57" s="79"/>
      <c r="C57" s="79"/>
      <c r="D57" s="79" t="s">
        <v>366</v>
      </c>
      <c r="E57" s="7" t="s">
        <v>319</v>
      </c>
      <c r="F57" s="7"/>
      <c r="G57" s="79" t="s">
        <v>329</v>
      </c>
      <c r="H57" s="81"/>
      <c r="I57" s="81">
        <v>1.1000000000000001</v>
      </c>
      <c r="J57" s="81"/>
      <c r="K57" s="81"/>
      <c r="L57" s="81"/>
      <c r="N57" s="81"/>
      <c r="P57" s="81">
        <f t="shared" si="0"/>
        <v>1.1000000000000001</v>
      </c>
      <c r="Q57" s="81">
        <f>IF(F57="X",0,IF(G57="X",0,VLOOKUP(G57,'11'!$K$3:$L$16,2,FALSE)))</f>
        <v>0</v>
      </c>
      <c r="R57" s="81">
        <f t="shared" si="1"/>
        <v>0</v>
      </c>
      <c r="T57" s="81"/>
      <c r="U57" s="81"/>
      <c r="V57" s="81"/>
    </row>
    <row r="58" spans="1:22">
      <c r="A58" s="6" t="s">
        <v>367</v>
      </c>
      <c r="B58" s="79"/>
      <c r="C58" s="79"/>
      <c r="D58" s="79" t="s">
        <v>362</v>
      </c>
      <c r="E58" s="7" t="s">
        <v>380</v>
      </c>
      <c r="F58" s="7"/>
      <c r="G58" s="79" t="s">
        <v>137</v>
      </c>
      <c r="H58" s="81"/>
      <c r="I58" s="81"/>
      <c r="J58" s="81"/>
      <c r="K58" s="81"/>
      <c r="L58" s="81"/>
      <c r="N58" s="81">
        <v>2.35</v>
      </c>
      <c r="P58" s="81">
        <f t="shared" si="0"/>
        <v>2.35</v>
      </c>
      <c r="Q58" s="81">
        <f>IF(F58="X",0,IF(G58="X",0,VLOOKUP(G58,'11'!$K$3:$L$16,2,FALSE)))</f>
        <v>200</v>
      </c>
      <c r="R58" s="81">
        <f t="shared" si="1"/>
        <v>470</v>
      </c>
      <c r="T58" s="81"/>
      <c r="U58" s="81"/>
      <c r="V58" s="81"/>
    </row>
    <row r="59" spans="1:22">
      <c r="A59" s="6" t="s">
        <v>367</v>
      </c>
      <c r="B59" s="79"/>
      <c r="C59" s="79"/>
      <c r="D59" s="79" t="s">
        <v>365</v>
      </c>
      <c r="E59" s="7" t="s">
        <v>289</v>
      </c>
      <c r="F59" s="7"/>
      <c r="G59" s="79" t="s">
        <v>137</v>
      </c>
      <c r="H59" s="81"/>
      <c r="I59" s="81"/>
      <c r="J59" s="81"/>
      <c r="K59" s="81"/>
      <c r="L59" s="81"/>
      <c r="N59" s="81">
        <v>10.35</v>
      </c>
      <c r="P59" s="81">
        <f t="shared" si="0"/>
        <v>10.35</v>
      </c>
      <c r="Q59" s="81">
        <f>IF(F59="X",0,IF(G59="X",0,VLOOKUP(G59,'11'!$K$3:$L$16,2,FALSE)))</f>
        <v>200</v>
      </c>
      <c r="R59" s="81">
        <f t="shared" si="1"/>
        <v>2070</v>
      </c>
      <c r="T59" s="81"/>
      <c r="U59" s="81"/>
      <c r="V59" s="81"/>
    </row>
    <row r="60" spans="1:22">
      <c r="A60" s="6" t="s">
        <v>367</v>
      </c>
      <c r="B60" s="79"/>
      <c r="C60" s="79"/>
      <c r="D60" s="79" t="s">
        <v>352</v>
      </c>
      <c r="E60" s="7" t="s">
        <v>289</v>
      </c>
      <c r="F60" s="7"/>
      <c r="G60" s="79" t="s">
        <v>137</v>
      </c>
      <c r="H60" s="81"/>
      <c r="I60" s="81"/>
      <c r="J60" s="81"/>
      <c r="K60" s="81"/>
      <c r="L60" s="81"/>
      <c r="N60" s="81">
        <v>9.5</v>
      </c>
      <c r="P60" s="81">
        <f t="shared" si="0"/>
        <v>9.5</v>
      </c>
      <c r="Q60" s="81">
        <f>IF(F60="X",0,IF(G60="X",0,VLOOKUP(G60,'11'!$K$3:$L$16,2,FALSE)))</f>
        <v>200</v>
      </c>
      <c r="R60" s="81">
        <f t="shared" si="1"/>
        <v>1900</v>
      </c>
      <c r="T60" s="81"/>
      <c r="U60" s="81"/>
      <c r="V60" s="81"/>
    </row>
    <row r="61" spans="1:22">
      <c r="A61" s="6" t="s">
        <v>367</v>
      </c>
      <c r="B61" s="79"/>
      <c r="C61" s="79"/>
      <c r="D61" s="79" t="s">
        <v>493</v>
      </c>
      <c r="E61" s="7" t="s">
        <v>380</v>
      </c>
      <c r="F61" s="7"/>
      <c r="G61" s="79" t="s">
        <v>137</v>
      </c>
      <c r="H61" s="81"/>
      <c r="I61" s="81"/>
      <c r="J61" s="81"/>
      <c r="K61" s="81"/>
      <c r="L61" s="81"/>
      <c r="N61" s="81">
        <v>2.35</v>
      </c>
      <c r="P61" s="81">
        <f t="shared" si="0"/>
        <v>2.35</v>
      </c>
      <c r="Q61" s="81">
        <f>IF(F61="X",0,IF(G61="X",0,VLOOKUP(G61,'11'!$K$3:$L$16,2,FALSE)))</f>
        <v>200</v>
      </c>
      <c r="R61" s="81">
        <f t="shared" si="1"/>
        <v>470</v>
      </c>
      <c r="T61" s="81"/>
      <c r="U61" s="81"/>
      <c r="V61" s="81"/>
    </row>
    <row r="62" spans="1:22">
      <c r="A62" s="6" t="s">
        <v>367</v>
      </c>
      <c r="B62" s="79"/>
      <c r="C62" s="79"/>
      <c r="D62" s="79" t="s">
        <v>354</v>
      </c>
      <c r="E62" s="7" t="s">
        <v>584</v>
      </c>
      <c r="F62" s="7"/>
      <c r="G62" s="79" t="s">
        <v>47</v>
      </c>
      <c r="H62" s="81">
        <v>7.4</v>
      </c>
      <c r="I62" s="81"/>
      <c r="J62" s="81"/>
      <c r="K62" s="81"/>
      <c r="L62" s="81"/>
      <c r="P62" s="81">
        <f t="shared" si="0"/>
        <v>7.4</v>
      </c>
      <c r="Q62" s="81">
        <f>IF(F62="X",0,IF(G62="X",0,VLOOKUP(G62,'11'!$K$3:$L$16,2,FALSE)))</f>
        <v>200</v>
      </c>
      <c r="R62" s="81">
        <f t="shared" si="1"/>
        <v>1480</v>
      </c>
      <c r="T62" s="81">
        <v>3.05</v>
      </c>
      <c r="U62" s="81">
        <v>3.05</v>
      </c>
      <c r="V62" s="81">
        <v>2.4</v>
      </c>
    </row>
    <row r="63" spans="1:22">
      <c r="A63" s="6" t="s">
        <v>367</v>
      </c>
      <c r="B63" s="79"/>
      <c r="C63" s="79"/>
      <c r="D63" s="79" t="s">
        <v>447</v>
      </c>
      <c r="E63" s="7" t="s">
        <v>298</v>
      </c>
      <c r="F63" s="7"/>
      <c r="G63" s="79" t="s">
        <v>50</v>
      </c>
      <c r="H63" s="81"/>
      <c r="I63" s="81">
        <v>6.2</v>
      </c>
      <c r="J63" s="81"/>
      <c r="K63" s="81"/>
      <c r="L63" s="81"/>
      <c r="P63" s="81">
        <f t="shared" si="0"/>
        <v>6.2</v>
      </c>
      <c r="Q63" s="81">
        <f>IF(F63="X",0,IF(G63="X",0,VLOOKUP(G63,'11'!$K$3:$L$16,2,FALSE)))</f>
        <v>12</v>
      </c>
      <c r="R63" s="81">
        <f t="shared" si="1"/>
        <v>74.400000000000006</v>
      </c>
      <c r="T63" s="81"/>
      <c r="U63" s="81"/>
      <c r="V63" s="81"/>
    </row>
    <row r="64" spans="1:22">
      <c r="A64" s="6" t="s">
        <v>367</v>
      </c>
      <c r="B64" s="79"/>
      <c r="C64" s="79"/>
      <c r="D64" s="79" t="s">
        <v>448</v>
      </c>
      <c r="E64" s="7" t="s">
        <v>293</v>
      </c>
      <c r="F64" s="7"/>
      <c r="G64" s="79" t="s">
        <v>44</v>
      </c>
      <c r="H64" s="81"/>
      <c r="I64" s="81">
        <v>58.5</v>
      </c>
      <c r="J64" s="81"/>
      <c r="K64" s="81"/>
      <c r="L64" s="81"/>
      <c r="P64" s="81">
        <f t="shared" si="0"/>
        <v>58.5</v>
      </c>
      <c r="Q64" s="81">
        <f>IF(F64="X",0,IF(G64="X",0,VLOOKUP(G64,'11'!$K$3:$L$16,2,FALSE)))</f>
        <v>200</v>
      </c>
      <c r="R64" s="81">
        <f t="shared" si="1"/>
        <v>11700</v>
      </c>
      <c r="T64" s="81">
        <v>8.6999999999999993</v>
      </c>
      <c r="U64" s="81">
        <v>8.6999999999999993</v>
      </c>
      <c r="V64" s="81">
        <v>2.4</v>
      </c>
    </row>
    <row r="65" spans="1:22">
      <c r="A65" s="6" t="s">
        <v>367</v>
      </c>
      <c r="B65" s="79"/>
      <c r="C65" s="79"/>
      <c r="D65" s="79" t="s">
        <v>450</v>
      </c>
      <c r="E65" s="7" t="s">
        <v>298</v>
      </c>
      <c r="F65" s="7"/>
      <c r="G65" s="79" t="s">
        <v>50</v>
      </c>
      <c r="H65" s="81"/>
      <c r="I65" s="81">
        <v>5.3</v>
      </c>
      <c r="J65" s="81"/>
      <c r="K65" s="81"/>
      <c r="L65" s="81"/>
      <c r="P65" s="81">
        <f t="shared" si="0"/>
        <v>5.3</v>
      </c>
      <c r="Q65" s="81">
        <f>IF(F65="X",0,IF(G65="X",0,VLOOKUP(G65,'11'!$K$3:$L$16,2,FALSE)))</f>
        <v>12</v>
      </c>
      <c r="R65" s="81">
        <f t="shared" si="1"/>
        <v>63.599999999999994</v>
      </c>
      <c r="T65" s="81"/>
      <c r="U65" s="81"/>
      <c r="V65" s="81">
        <v>0.6</v>
      </c>
    </row>
    <row r="66" spans="1:22">
      <c r="A66" s="6" t="s">
        <v>367</v>
      </c>
      <c r="B66" s="79"/>
      <c r="C66" s="79"/>
      <c r="D66" s="79" t="s">
        <v>449</v>
      </c>
      <c r="E66" s="7" t="s">
        <v>575</v>
      </c>
      <c r="F66" s="7"/>
      <c r="G66" s="79" t="s">
        <v>44</v>
      </c>
      <c r="H66" s="81"/>
      <c r="I66" s="81">
        <v>9.6999999999999993</v>
      </c>
      <c r="J66" s="81"/>
      <c r="K66" s="81"/>
      <c r="L66" s="81"/>
      <c r="P66" s="81">
        <f t="shared" si="0"/>
        <v>9.6999999999999993</v>
      </c>
      <c r="Q66" s="81">
        <f>IF(F66="X",0,IF(G66="X",0,VLOOKUP(G66,'11'!$K$3:$L$16,2,FALSE)))</f>
        <v>200</v>
      </c>
      <c r="R66" s="81">
        <f t="shared" si="1"/>
        <v>1939.9999999999998</v>
      </c>
      <c r="T66" s="81"/>
      <c r="U66" s="81"/>
      <c r="V66" s="81">
        <v>0.6</v>
      </c>
    </row>
    <row r="67" spans="1:22">
      <c r="A67" s="6" t="s">
        <v>367</v>
      </c>
      <c r="B67" s="79"/>
      <c r="C67" s="79"/>
      <c r="D67" s="79" t="s">
        <v>451</v>
      </c>
      <c r="E67" s="7" t="s">
        <v>293</v>
      </c>
      <c r="F67" s="7"/>
      <c r="G67" s="79" t="s">
        <v>44</v>
      </c>
      <c r="H67" s="81"/>
      <c r="I67" s="81">
        <v>58.2</v>
      </c>
      <c r="J67" s="81"/>
      <c r="K67" s="81"/>
      <c r="L67" s="81"/>
      <c r="P67" s="81">
        <f t="shared" si="0"/>
        <v>58.2</v>
      </c>
      <c r="Q67" s="81">
        <f>IF(F67="X",0,IF(G67="X",0,VLOOKUP(G67,'11'!$K$3:$L$16,2,FALSE)))</f>
        <v>200</v>
      </c>
      <c r="R67" s="81">
        <f t="shared" si="1"/>
        <v>11640</v>
      </c>
      <c r="T67" s="81">
        <v>8.6999999999999993</v>
      </c>
      <c r="U67" s="81">
        <v>8.6999999999999993</v>
      </c>
      <c r="V67" s="81">
        <v>2.4</v>
      </c>
    </row>
    <row r="68" spans="1:22">
      <c r="A68" s="6" t="s">
        <v>367</v>
      </c>
      <c r="B68" s="79"/>
      <c r="C68" s="79"/>
      <c r="D68" s="79" t="s">
        <v>445</v>
      </c>
      <c r="E68" s="7" t="s">
        <v>585</v>
      </c>
      <c r="F68" s="7"/>
      <c r="G68" s="79" t="s">
        <v>329</v>
      </c>
      <c r="H68" s="81"/>
      <c r="I68" s="81">
        <v>5.5</v>
      </c>
      <c r="J68" s="81"/>
      <c r="K68" s="81"/>
      <c r="L68" s="81"/>
      <c r="P68" s="81">
        <f t="shared" ref="P68" si="2">SUM(H68:O68)</f>
        <v>5.5</v>
      </c>
      <c r="Q68" s="81">
        <f>IF(F68="X",0,IF(G68="X",0,VLOOKUP(G68,'11'!$K$3:$L$16,2,FALSE)))</f>
        <v>0</v>
      </c>
      <c r="R68" s="81">
        <f t="shared" ref="R68" si="3">P68*Q68</f>
        <v>0</v>
      </c>
      <c r="T68" s="81"/>
    </row>
    <row r="69" spans="1:22" hidden="1">
      <c r="A69" s="6" t="s">
        <v>367</v>
      </c>
      <c r="B69" s="79"/>
      <c r="C69" s="79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22" hidden="1">
      <c r="A70" s="6" t="s">
        <v>367</v>
      </c>
      <c r="B70" s="79"/>
      <c r="C70" s="79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22" hidden="1">
      <c r="A71" s="6" t="s">
        <v>367</v>
      </c>
      <c r="B71" s="79"/>
      <c r="C71" s="79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22" hidden="1">
      <c r="A72" s="6" t="s">
        <v>367</v>
      </c>
      <c r="B72" s="79"/>
      <c r="C72" s="79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22" hidden="1">
      <c r="A73" s="6" t="s">
        <v>367</v>
      </c>
      <c r="B73" s="79"/>
      <c r="C73" s="79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22" hidden="1">
      <c r="A74" s="6" t="s">
        <v>367</v>
      </c>
      <c r="B74" s="79"/>
      <c r="C74" s="79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22" hidden="1">
      <c r="A75" s="6" t="s">
        <v>367</v>
      </c>
      <c r="B75" s="79"/>
      <c r="C75" s="79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22" hidden="1">
      <c r="A76" s="6" t="s">
        <v>367</v>
      </c>
      <c r="B76" s="79"/>
      <c r="C76" s="79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22" hidden="1">
      <c r="A77" s="6"/>
      <c r="B77" s="79"/>
      <c r="C77" s="79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22" hidden="1">
      <c r="A78" s="6"/>
      <c r="B78" s="79"/>
      <c r="C78" s="79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22" hidden="1">
      <c r="A79" s="6"/>
      <c r="B79" s="79"/>
      <c r="C79" s="79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22" hidden="1">
      <c r="A80" s="6"/>
      <c r="B80" s="79"/>
      <c r="C80" s="79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79"/>
      <c r="C81" s="79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79"/>
      <c r="C82" s="79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79"/>
      <c r="C83" s="79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79"/>
      <c r="C84" s="79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79"/>
      <c r="C85" s="79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79"/>
      <c r="C86" s="79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79"/>
      <c r="C87" s="79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79"/>
      <c r="C88" s="79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79"/>
      <c r="C89" s="79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79"/>
      <c r="C90" s="79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79"/>
      <c r="C91" s="79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79"/>
      <c r="C92" s="79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79"/>
      <c r="C93" s="79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79"/>
      <c r="C94" s="79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79"/>
      <c r="C95" s="79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79"/>
      <c r="C96" s="79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79"/>
      <c r="C97" s="79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79"/>
      <c r="C98" s="79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79"/>
      <c r="C99" s="79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79"/>
      <c r="C100" s="79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79"/>
      <c r="C101" s="79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79"/>
      <c r="C102" s="79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79"/>
      <c r="C103" s="79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79"/>
      <c r="C104" s="79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79"/>
      <c r="C105" s="79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79"/>
      <c r="C106" s="79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79"/>
      <c r="C107" s="79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79"/>
      <c r="C108" s="79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79"/>
      <c r="C109" s="79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79"/>
      <c r="C110" s="79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79"/>
      <c r="C111" s="79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79"/>
      <c r="C112" s="79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79"/>
      <c r="C113" s="79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79"/>
      <c r="C114" s="79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79"/>
      <c r="C115" s="79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79"/>
      <c r="C116" s="79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79"/>
      <c r="C117" s="79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230"/>
      <c r="C118" s="230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230"/>
      <c r="C119" s="230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230"/>
      <c r="C120" s="230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230"/>
      <c r="C121" s="230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230"/>
      <c r="C122" s="230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230"/>
      <c r="C123" s="230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230"/>
      <c r="C124" s="230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230"/>
      <c r="C125" s="230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230"/>
      <c r="C126" s="230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4">SUM(H4:H494)</f>
        <v>141.5</v>
      </c>
      <c r="I495" s="64">
        <f t="shared" si="4"/>
        <v>1562.2500000000005</v>
      </c>
      <c r="J495" s="64">
        <f t="shared" si="4"/>
        <v>0</v>
      </c>
      <c r="K495" s="64">
        <f t="shared" si="4"/>
        <v>13.8</v>
      </c>
      <c r="L495" s="64">
        <f t="shared" si="4"/>
        <v>4.2</v>
      </c>
      <c r="M495" s="64">
        <f t="shared" si="4"/>
        <v>0</v>
      </c>
      <c r="N495" s="64">
        <f t="shared" si="4"/>
        <v>113.74999999999997</v>
      </c>
      <c r="O495" s="64">
        <f t="shared" si="4"/>
        <v>0</v>
      </c>
      <c r="S495" s="52" t="s">
        <v>126</v>
      </c>
      <c r="T495" s="64">
        <f t="shared" ref="T495:Y495" si="5">SUM(T4:T494)</f>
        <v>218.54999999999993</v>
      </c>
      <c r="U495" s="64">
        <f t="shared" si="5"/>
        <v>218.54999999999993</v>
      </c>
      <c r="V495" s="64">
        <f t="shared" si="5"/>
        <v>531.19999999999982</v>
      </c>
      <c r="W495" s="64">
        <f t="shared" si="5"/>
        <v>0</v>
      </c>
      <c r="X495" s="64">
        <f t="shared" si="5"/>
        <v>0</v>
      </c>
      <c r="Y495" s="64">
        <f t="shared" si="5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IF('11'!K3="", "Vrije categorie",'11'!K3)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589.10000000000014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35.799999999999997</v>
      </c>
      <c r="O499" s="65" cm="1">
        <f t="array" ref="O499">SUMPRODUCT(--($G$4:$G$494=E499),--($F$4:$F$494=""),$O$4:$O$494)</f>
        <v>0</v>
      </c>
      <c r="P499" s="65">
        <f>SUM(H499:O499)</f>
        <v>624.90000000000009</v>
      </c>
      <c r="Q499" s="54"/>
      <c r="R499" s="65" cm="1">
        <f t="array" ref="R499">SUMPRODUCT(--($G$4:$G$494=E499),--($F$4:$F$494=""),$R$4:$R$494)</f>
        <v>124980</v>
      </c>
    </row>
    <row r="500" spans="5:18">
      <c r="E500" s="54" t="str">
        <f>IF('11'!K4="", "Vrije categorie",'11'!K4)</f>
        <v>B</v>
      </c>
      <c r="H500" s="65" cm="1">
        <f t="array" ref="H500">SUMPRODUCT(--($G$4:$G$494=E500),--($F$4:$F$494=""),$H$4:$H$494)</f>
        <v>45.5</v>
      </c>
      <c r="I500" s="65" cm="1">
        <f t="array" ref="I500">SUMPRODUCT(--($G$4:$G$494=E500),--($F$4:$F$494=""),$I$4:$I$494)</f>
        <v>58.4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6">SUM(H500:O500)</f>
        <v>103.9</v>
      </c>
      <c r="Q500" s="54"/>
      <c r="R500" s="65" cm="1">
        <f t="array" ref="R500">SUMPRODUCT(--($G$4:$G$494=E500),--($F$4:$F$494=""),$R$4:$R$494)</f>
        <v>20780</v>
      </c>
    </row>
    <row r="501" spans="5:18">
      <c r="E501" s="54" t="str">
        <f>IF('11'!K5="", "Vrije categorie",'11'!K5)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0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6"/>
        <v>0</v>
      </c>
      <c r="Q501" s="54"/>
      <c r="R501" s="65" cm="1">
        <f t="array" ref="R501">SUMPRODUCT(--($G$4:$G$494=E501),--($F$4:$F$494=""),$R$4:$R$494)</f>
        <v>0</v>
      </c>
    </row>
    <row r="502" spans="5:18">
      <c r="E502" s="54" t="str">
        <f>IF('11'!K6="", "Vrije categorie",'11'!K6)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0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6"/>
        <v>0</v>
      </c>
      <c r="Q502" s="54"/>
      <c r="R502" s="65" cm="1">
        <f t="array" ref="R502">SUMPRODUCT(--($G$4:$G$494=E502),--($F$4:$F$494=""),$R$4:$R$494)</f>
        <v>0</v>
      </c>
    </row>
    <row r="503" spans="5:18">
      <c r="E503" s="54" t="str">
        <f>IF('11'!K7="", "Vrije categorie",'11'!K7)</f>
        <v>E</v>
      </c>
      <c r="H503" s="65" cm="1">
        <f t="array" ref="H503">SUMPRODUCT(--($G$4:$G$494=E503),--($F$4:$F$494=""),$H$4:$H$494)</f>
        <v>7.9</v>
      </c>
      <c r="I503" s="65" cm="1">
        <f t="array" ref="I503">SUMPRODUCT(--($G$4:$G$494=E503),--($F$4:$F$494=""),$I$4:$I$494)</f>
        <v>186.95</v>
      </c>
      <c r="J503" s="65" cm="1">
        <f t="array" ref="J503">SUMPRODUCT(--($G$4:$G$494=E503),--($F$4:$F$494=""),$J$4:$J$494)</f>
        <v>0</v>
      </c>
      <c r="K503" s="65" cm="1">
        <f t="array" ref="K503">SUMPRODUCT(--($G$4:$G$494=E503),--($F$4:$F$494=""),$K$4:$K$494)</f>
        <v>13.8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10.1</v>
      </c>
      <c r="O503" s="65" cm="1">
        <f t="array" ref="O503">SUMPRODUCT(--($G$4:$G$494=E503),--($F$4:$F$494=""),$O$4:$O$494)</f>
        <v>0</v>
      </c>
      <c r="P503" s="65">
        <f t="shared" si="6"/>
        <v>218.75</v>
      </c>
      <c r="Q503" s="54"/>
      <c r="R503" s="65" cm="1">
        <f t="array" ref="R503">SUMPRODUCT(--($G$4:$G$494=E503),--($F$4:$F$494=""),$R$4:$R$494)</f>
        <v>43750</v>
      </c>
    </row>
    <row r="504" spans="5:18">
      <c r="E504" s="54" t="str">
        <f>IF('11'!K8="", "Vrije categorie",'11'!K8)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63.099999999999994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6"/>
        <v>63.099999999999994</v>
      </c>
      <c r="Q504" s="54"/>
      <c r="R504" s="65" cm="1">
        <f t="array" ref="R504">SUMPRODUCT(--($G$4:$G$494=E504),--($F$4:$F$494=""),$R$4:$R$494)</f>
        <v>757.2</v>
      </c>
    </row>
    <row r="505" spans="5:18">
      <c r="E505" s="54" t="str">
        <f>IF('11'!K9="", "Vrije categorie",'11'!K9)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0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40.4</v>
      </c>
      <c r="O505" s="65" cm="1">
        <f t="array" ref="O505">SUMPRODUCT(--($G$4:$G$494=E505),--($F$4:$F$494=""),$O$4:$O$494)</f>
        <v>0</v>
      </c>
      <c r="P505" s="65">
        <f t="shared" si="6"/>
        <v>40.4</v>
      </c>
      <c r="Q505" s="54"/>
      <c r="R505" s="65" cm="1">
        <f t="array" ref="R505">SUMPRODUCT(--($G$4:$G$494=E505),--($F$4:$F$494=""),$R$4:$R$494)</f>
        <v>8080</v>
      </c>
    </row>
    <row r="506" spans="5:18">
      <c r="E506" s="54" t="str">
        <f>IF('11'!K10="", "Vrije categorie",'11'!K10)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0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6"/>
        <v>0</v>
      </c>
      <c r="Q506" s="54"/>
      <c r="R506" s="65" cm="1">
        <f t="array" ref="R506">SUMPRODUCT(--($G$4:$G$494=E506),--($F$4:$F$494=""),$R$4:$R$494)</f>
        <v>0</v>
      </c>
    </row>
    <row r="507" spans="5:18">
      <c r="E507" s="54" t="str">
        <f>IF('11'!K11="", "Vrije categorie",'11'!K11)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6"/>
        <v>0</v>
      </c>
      <c r="Q507" s="54"/>
      <c r="R507" s="65" cm="1">
        <f t="array" ref="R507">SUMPRODUCT(--($G$4:$G$494=E507),--($F$4:$F$494=""),$R$4:$R$494)</f>
        <v>0</v>
      </c>
    </row>
    <row r="508" spans="5:18">
      <c r="E508" s="54" t="str">
        <f>IF('11'!K12="", "Vrije categorie",'11'!K12)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6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IF('11'!K13="", "Vrije categorie",'11'!K13)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6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tr">
        <f>IF('11'!K14="", "Vrije categorie",'11'!K14)</f>
        <v>L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6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tr">
        <f>IF('11'!K15="", "Vrije categorie",'11'!K15)</f>
        <v>M</v>
      </c>
      <c r="H511" s="65" cm="1">
        <f t="array" ref="H511">SUMPRODUCT(--($G$4:$G$494=E511),--($F$4:$F$494=""),$H$4:$H$494)</f>
        <v>88.1</v>
      </c>
      <c r="I511" s="65" cm="1">
        <f t="array" ref="I511">SUMPRODUCT(--($G$4:$G$494=E511),--($F$4:$F$494=""),$I$4:$I$494)</f>
        <v>634.59999999999991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4.2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22.15</v>
      </c>
      <c r="O511" s="65" cm="1">
        <f t="array" ref="O511">SUMPRODUCT(--($G$4:$G$494=E511),--($F$4:$F$494=""),$O$4:$O$494)</f>
        <v>0</v>
      </c>
      <c r="P511" s="65">
        <f t="shared" si="6"/>
        <v>749.05</v>
      </c>
      <c r="Q511" s="54"/>
      <c r="R511" s="65" cm="1">
        <f t="array" ref="R511">SUMPRODUCT(--($G$4:$G$494=E511),--($F$4:$F$494=""),$R$4:$R$494)</f>
        <v>194753</v>
      </c>
    </row>
    <row r="512" spans="5:18" ht="15.75" thickBot="1">
      <c r="E512" s="67" t="s">
        <v>128</v>
      </c>
      <c r="F512" s="63"/>
      <c r="G512" s="63"/>
      <c r="H512" s="66">
        <f>SUM(H499:H511)</f>
        <v>141.5</v>
      </c>
      <c r="I512" s="66">
        <f t="shared" ref="I512:O512" si="7">SUM(I499:I511)</f>
        <v>1532.15</v>
      </c>
      <c r="J512" s="66">
        <f t="shared" si="7"/>
        <v>0</v>
      </c>
      <c r="K512" s="66">
        <f t="shared" si="7"/>
        <v>13.8</v>
      </c>
      <c r="L512" s="66">
        <f t="shared" si="7"/>
        <v>4.2</v>
      </c>
      <c r="M512" s="66">
        <f t="shared" si="7"/>
        <v>0</v>
      </c>
      <c r="N512" s="66">
        <f t="shared" si="7"/>
        <v>108.44999999999999</v>
      </c>
      <c r="O512" s="66">
        <f t="shared" si="7"/>
        <v>0</v>
      </c>
      <c r="P512" s="66">
        <f t="shared" si="6"/>
        <v>1800.1000000000001</v>
      </c>
      <c r="Q512" s="66"/>
      <c r="R512" s="66">
        <f>SUM(R499:R511)</f>
        <v>393100.2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30.1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0</v>
      </c>
      <c r="M514" s="66" cm="1">
        <f t="array" ref="M514">SUMPRODUCT(--($G$4:$G$494="X"),M4:M494)</f>
        <v>0</v>
      </c>
      <c r="N514" s="66" cm="1">
        <f t="array" ref="N514">SUMPRODUCT(--($G$4:$G$494="X"),N4:N494)</f>
        <v>5.3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30" si="8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9">SUM(H519:O519)</f>
        <v>0</v>
      </c>
    </row>
    <row r="520" spans="5:18">
      <c r="E520" s="68" t="str">
        <f t="shared" si="8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9"/>
        <v>0</v>
      </c>
    </row>
    <row r="521" spans="5:18">
      <c r="E521" s="68" t="str">
        <f t="shared" si="8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9"/>
        <v>0</v>
      </c>
    </row>
    <row r="522" spans="5:18">
      <c r="E522" s="68" t="str">
        <f t="shared" si="8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9"/>
        <v>0</v>
      </c>
    </row>
    <row r="523" spans="5:18">
      <c r="E523" s="68" t="str">
        <f t="shared" si="8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9"/>
        <v>0</v>
      </c>
    </row>
    <row r="524" spans="5:18">
      <c r="E524" s="68" t="str">
        <f t="shared" si="8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9"/>
        <v>0</v>
      </c>
    </row>
    <row r="525" spans="5:18">
      <c r="E525" s="68" t="str">
        <f t="shared" si="8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9"/>
        <v>0</v>
      </c>
    </row>
    <row r="526" spans="5:18">
      <c r="E526" s="68" t="str">
        <f t="shared" si="8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9"/>
        <v>0</v>
      </c>
    </row>
    <row r="527" spans="5:18">
      <c r="E527" s="68" t="str">
        <f t="shared" si="8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9"/>
        <v>0</v>
      </c>
    </row>
    <row r="528" spans="5:18">
      <c r="E528" s="68" t="str">
        <f t="shared" si="8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9"/>
        <v>0</v>
      </c>
    </row>
    <row r="529" spans="5:16">
      <c r="E529" s="68" t="str">
        <f t="shared" si="8"/>
        <v>L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9"/>
        <v>0</v>
      </c>
    </row>
    <row r="530" spans="5:16">
      <c r="E530" s="68" t="str">
        <f t="shared" si="8"/>
        <v>M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9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10">SUM(I518:I530)</f>
        <v>0</v>
      </c>
      <c r="J531" s="73">
        <f t="shared" si="10"/>
        <v>0</v>
      </c>
      <c r="K531" s="73">
        <f t="shared" si="10"/>
        <v>0</v>
      </c>
      <c r="L531" s="73">
        <f t="shared" si="10"/>
        <v>0</v>
      </c>
      <c r="M531" s="73">
        <f t="shared" si="10"/>
        <v>0</v>
      </c>
      <c r="N531" s="73">
        <f t="shared" si="10"/>
        <v>0</v>
      </c>
      <c r="O531" s="73">
        <f t="shared" si="10"/>
        <v>0</v>
      </c>
      <c r="P531" s="73">
        <f>SUM(P518:P530)</f>
        <v>0</v>
      </c>
    </row>
    <row r="532" spans="5:16" ht="15.75" thickTop="1"/>
  </sheetData>
  <sheetProtection algorithmName="SHA-512" hashValue="as2Pfo6EfHluPXW5qT0GgTv2yIdiq+fYb5Z5gmyk97hVZrHdQQxkCIsTFOwpC71hD5klNkkkuvSleor9prpaGw==" saltValue="K6EoVYoma/IgLYta0B3mwQ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25" sqref="L2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12,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'12a'!R499/M3</f>
        <v>#DIV/0!</v>
      </c>
    </row>
    <row r="4" spans="1:14">
      <c r="A4" s="16" t="s">
        <v>72</v>
      </c>
      <c r="B4" s="264" t="str">
        <f>VLOOKUP(H5,'Kosten NEN2075 (her)controles'!A5:E50,3)</f>
        <v>OBS Middelstein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'12a'!R500/M4</f>
        <v>#DIV/0!</v>
      </c>
    </row>
    <row r="5" spans="1:14">
      <c r="A5" s="17" t="s">
        <v>73</v>
      </c>
      <c r="B5" s="265" t="str">
        <f>VLOOKUP(H5,'Kosten NEN2075 (her)controles'!A5:E50,4)</f>
        <v>Fonteinstraat 1</v>
      </c>
      <c r="C5" s="265"/>
      <c r="D5" s="265"/>
      <c r="E5" s="265"/>
      <c r="F5" s="279" t="s">
        <v>75</v>
      </c>
      <c r="G5" s="279"/>
      <c r="H5" s="13">
        <f>'Kosten NEN2075 (her)controles'!A16</f>
        <v>12</v>
      </c>
      <c r="K5" s="34" t="s">
        <v>48</v>
      </c>
      <c r="L5" s="46">
        <v>200</v>
      </c>
      <c r="M5" s="213"/>
      <c r="N5" s="86" t="e">
        <f>'12a'!R501/M5</f>
        <v>#DIV/0!</v>
      </c>
    </row>
    <row r="6" spans="1:14">
      <c r="A6" s="18" t="s">
        <v>74</v>
      </c>
      <c r="B6" s="266" t="str">
        <f>VLOOKUP(H5,'Kosten NEN2075 (her)controles'!A5:E50,5)</f>
        <v>Midlum</v>
      </c>
      <c r="C6" s="266"/>
      <c r="D6" s="266"/>
      <c r="E6" s="266"/>
      <c r="F6" s="280" t="s">
        <v>76</v>
      </c>
      <c r="G6" s="280"/>
      <c r="H6" s="14" t="str">
        <f>CONCATENATE(H5,"a")</f>
        <v>12a</v>
      </c>
      <c r="K6" s="34" t="s">
        <v>49</v>
      </c>
      <c r="L6" s="46">
        <v>200</v>
      </c>
      <c r="M6" s="213"/>
      <c r="N6" s="86" t="e">
        <f>'12a'!R502/M6</f>
        <v>#DIV/0!</v>
      </c>
    </row>
    <row r="7" spans="1:14">
      <c r="K7" s="34" t="s">
        <v>45</v>
      </c>
      <c r="L7" s="46">
        <v>200</v>
      </c>
      <c r="M7" s="213"/>
      <c r="N7" s="86" t="e">
        <f>'12a'!R503/M7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260</v>
      </c>
      <c r="K8" s="34" t="s">
        <v>50</v>
      </c>
      <c r="L8" s="46">
        <v>12</v>
      </c>
      <c r="M8" s="213"/>
      <c r="N8" s="86" t="e">
        <f>'12a'!R504/M8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'12a'!R505/M9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'12a'!R506/M10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'12a'!R507/M11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'12a'!R508/M12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'12a'!P512</f>
        <v>631.29999999999995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'12a'!R509/M13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 t="s">
        <v>470</v>
      </c>
      <c r="L14" s="46">
        <v>200</v>
      </c>
      <c r="M14" s="213"/>
      <c r="N14" s="86" t="e">
        <f>'12a'!R510/M14</f>
        <v>#DIV/0!</v>
      </c>
    </row>
    <row r="15" spans="1:14">
      <c r="K15" s="34" t="s">
        <v>716</v>
      </c>
      <c r="L15" s="46">
        <v>260</v>
      </c>
      <c r="M15" s="213"/>
      <c r="N15" s="86" t="e">
        <f>'12a'!R511/M15</f>
        <v>#DIV/0!</v>
      </c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'12a'!R512</f>
        <v>135872</v>
      </c>
      <c r="E17" s="276" t="s">
        <v>119</v>
      </c>
      <c r="F17" s="276"/>
      <c r="G17" s="44">
        <f>D17/E8</f>
        <v>522.5846153846154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'12a'!I512</f>
        <v>546.79999999999995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546.79999999999995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546.79999999999995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546.79999999999995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'12a'!H512-E27</f>
        <v>56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'12a'!U495</f>
        <v>167.8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'12a'!T495</f>
        <v>167.8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'12a'!V495</f>
        <v>58.000000000000007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'12a'!W495</f>
        <v>18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'12a'!X495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'12a'!Y495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'12a'!P505</f>
        <v>22.5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GKMOSNYIszV/j2lKfMFzH0QkHEwUUs8BnpCJA3OlzI4Fw/a9vssMizv0XVJLjta2ND8dGpNHICMvHg0DR8eshQ==" saltValue="0CcXF7ijzHekpQDZq60IW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3" width="5.42578125" customWidth="1"/>
    <col min="4" max="4" width="2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'12'!H5</f>
        <v>12</v>
      </c>
      <c r="D1" s="281" t="s">
        <v>72</v>
      </c>
      <c r="E1" s="282"/>
      <c r="F1" s="283" t="str">
        <f>VLOOKUP(A1,'Kosten NEN2075 (her)controles'!A5:J50,3)</f>
        <v>OBS Middelstein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Fonteinstraat 1 te Midlum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421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6"/>
      <c r="C5" s="6"/>
      <c r="D5" s="79">
        <v>1</v>
      </c>
      <c r="E5" s="7" t="s">
        <v>284</v>
      </c>
      <c r="F5" s="7"/>
      <c r="G5" s="79" t="s">
        <v>45</v>
      </c>
      <c r="H5" s="81">
        <v>9</v>
      </c>
      <c r="I5" s="81"/>
      <c r="J5" s="81"/>
      <c r="K5" s="81"/>
      <c r="L5" s="81"/>
      <c r="P5" s="81">
        <f t="shared" ref="P5:P30" si="0">SUM(H5:O5)</f>
        <v>9</v>
      </c>
      <c r="Q5" s="81">
        <f>IF(F5="X",0,IF(G5="X",0,VLOOKUP(G5,'12'!$K$3:$L$16,2,FALSE)))</f>
        <v>200</v>
      </c>
      <c r="R5" s="81">
        <f t="shared" ref="R5:R30" si="1">P5*Q5</f>
        <v>1800</v>
      </c>
      <c r="T5" s="81">
        <v>3</v>
      </c>
      <c r="U5" s="81">
        <v>3</v>
      </c>
      <c r="V5" s="81">
        <v>6</v>
      </c>
      <c r="W5" s="81"/>
    </row>
    <row r="6" spans="1:26">
      <c r="A6" s="6" t="s">
        <v>328</v>
      </c>
      <c r="B6" s="6" t="s">
        <v>713</v>
      </c>
      <c r="C6" s="6"/>
      <c r="D6" s="79">
        <v>8</v>
      </c>
      <c r="E6" s="7" t="s">
        <v>349</v>
      </c>
      <c r="F6" s="7"/>
      <c r="G6" s="79" t="s">
        <v>716</v>
      </c>
      <c r="H6" s="81"/>
      <c r="I6" s="81">
        <v>101</v>
      </c>
      <c r="J6" s="81"/>
      <c r="K6" s="81"/>
      <c r="L6" s="81"/>
      <c r="P6" s="81">
        <f t="shared" si="0"/>
        <v>101</v>
      </c>
      <c r="Q6" s="81">
        <f>IF(F6="X",0,IF(G6="X",0,VLOOKUP(G6,'12'!$K$3:$L$16,2,FALSE)))</f>
        <v>260</v>
      </c>
      <c r="R6" s="81">
        <f t="shared" si="1"/>
        <v>26260</v>
      </c>
      <c r="T6" s="81"/>
      <c r="U6" s="81"/>
      <c r="V6" s="81"/>
      <c r="W6" s="81"/>
    </row>
    <row r="7" spans="1:26">
      <c r="A7" s="6" t="s">
        <v>328</v>
      </c>
      <c r="B7" s="6"/>
      <c r="C7" s="6"/>
      <c r="D7" s="79">
        <v>6</v>
      </c>
      <c r="E7" s="7" t="s">
        <v>289</v>
      </c>
      <c r="F7" s="7"/>
      <c r="G7" s="79" t="s">
        <v>137</v>
      </c>
      <c r="H7" s="81"/>
      <c r="I7" s="81"/>
      <c r="J7" s="81"/>
      <c r="K7" s="81"/>
      <c r="L7" s="81"/>
      <c r="N7" s="81">
        <v>8.5</v>
      </c>
      <c r="P7" s="81">
        <f t="shared" si="0"/>
        <v>8.5</v>
      </c>
      <c r="Q7" s="81">
        <f>IF(F7="X",0,IF(G7="X",0,VLOOKUP(G7,'12'!$K$3:$L$16,2,FALSE)))</f>
        <v>200</v>
      </c>
      <c r="R7" s="81">
        <f t="shared" si="1"/>
        <v>1700</v>
      </c>
      <c r="T7" s="81">
        <v>1.55</v>
      </c>
      <c r="U7" s="81">
        <v>1.55</v>
      </c>
      <c r="V7" s="81">
        <v>0.5</v>
      </c>
      <c r="W7" s="81"/>
    </row>
    <row r="8" spans="1:26">
      <c r="A8" s="6" t="s">
        <v>328</v>
      </c>
      <c r="B8" s="6"/>
      <c r="C8" s="6"/>
      <c r="D8" s="79">
        <v>7</v>
      </c>
      <c r="E8" s="7" t="s">
        <v>293</v>
      </c>
      <c r="F8" s="7"/>
      <c r="G8" s="79" t="s">
        <v>44</v>
      </c>
      <c r="H8" s="81"/>
      <c r="I8" s="81">
        <v>50</v>
      </c>
      <c r="J8" s="81"/>
      <c r="K8" s="81"/>
      <c r="L8" s="81"/>
      <c r="P8" s="81">
        <f t="shared" si="0"/>
        <v>50</v>
      </c>
      <c r="Q8" s="81">
        <f>IF(F8="X",0,IF(G8="X",0,VLOOKUP(G8,'12'!$K$3:$L$16,2,FALSE)))</f>
        <v>200</v>
      </c>
      <c r="R8" s="81">
        <f t="shared" si="1"/>
        <v>10000</v>
      </c>
      <c r="T8" s="81">
        <v>21.05</v>
      </c>
      <c r="U8" s="81">
        <v>21.05</v>
      </c>
      <c r="V8" s="81">
        <v>1.2</v>
      </c>
      <c r="W8" s="81">
        <v>18</v>
      </c>
    </row>
    <row r="9" spans="1:26">
      <c r="A9" s="6" t="s">
        <v>328</v>
      </c>
      <c r="B9" s="6"/>
      <c r="C9" s="6"/>
      <c r="D9" s="79">
        <v>12</v>
      </c>
      <c r="E9" s="7" t="s">
        <v>284</v>
      </c>
      <c r="F9" s="7"/>
      <c r="G9" s="79" t="s">
        <v>45</v>
      </c>
      <c r="H9" s="81">
        <v>11</v>
      </c>
      <c r="I9" s="81"/>
      <c r="J9" s="81"/>
      <c r="K9" s="81"/>
      <c r="L9" s="81"/>
      <c r="P9" s="81">
        <f t="shared" si="0"/>
        <v>11</v>
      </c>
      <c r="Q9" s="81">
        <f>IF(F9="X",0,IF(G9="X",0,VLOOKUP(G9,'12'!$K$3:$L$16,2,FALSE)))</f>
        <v>200</v>
      </c>
      <c r="R9" s="81">
        <f t="shared" si="1"/>
        <v>2200</v>
      </c>
      <c r="T9" s="81">
        <v>3</v>
      </c>
      <c r="U9" s="81">
        <v>3</v>
      </c>
      <c r="V9" s="81">
        <v>6</v>
      </c>
      <c r="W9" s="81"/>
    </row>
    <row r="10" spans="1:26">
      <c r="A10" s="6" t="s">
        <v>328</v>
      </c>
      <c r="B10" s="6"/>
      <c r="C10" s="6"/>
      <c r="D10" s="79">
        <v>13</v>
      </c>
      <c r="E10" s="7" t="s">
        <v>437</v>
      </c>
      <c r="F10" s="7"/>
      <c r="G10" s="79" t="s">
        <v>47</v>
      </c>
      <c r="H10" s="81">
        <v>18</v>
      </c>
      <c r="I10" s="81"/>
      <c r="J10" s="81"/>
      <c r="K10" s="81"/>
      <c r="L10" s="81"/>
      <c r="P10" s="81">
        <f t="shared" si="0"/>
        <v>18</v>
      </c>
      <c r="Q10" s="81">
        <f>IF(F10="X",0,IF(G10="X",0,VLOOKUP(G10,'12'!$K$3:$L$16,2,FALSE)))</f>
        <v>200</v>
      </c>
      <c r="R10" s="81">
        <f t="shared" si="1"/>
        <v>3600</v>
      </c>
      <c r="T10" s="81">
        <v>7.65</v>
      </c>
      <c r="U10" s="81">
        <v>7.65</v>
      </c>
      <c r="V10" s="81">
        <v>5.5</v>
      </c>
      <c r="W10" s="81"/>
    </row>
    <row r="11" spans="1:26">
      <c r="A11" s="6" t="s">
        <v>328</v>
      </c>
      <c r="B11" s="6" t="s">
        <v>713</v>
      </c>
      <c r="C11" s="6"/>
      <c r="D11" s="79">
        <v>14</v>
      </c>
      <c r="E11" s="7" t="s">
        <v>293</v>
      </c>
      <c r="F11" s="7"/>
      <c r="G11" s="79" t="s">
        <v>716</v>
      </c>
      <c r="H11" s="81"/>
      <c r="I11" s="81">
        <v>48</v>
      </c>
      <c r="J11" s="81"/>
      <c r="K11" s="81"/>
      <c r="L11" s="81"/>
      <c r="P11" s="81">
        <f t="shared" si="0"/>
        <v>48</v>
      </c>
      <c r="Q11" s="81">
        <f>IF(F11="X",0,IF(G11="X",0,VLOOKUP(G11,'12'!$K$3:$L$16,2,FALSE)))</f>
        <v>260</v>
      </c>
      <c r="R11" s="81">
        <f t="shared" si="1"/>
        <v>12480</v>
      </c>
      <c r="T11" s="81">
        <v>19.899999999999999</v>
      </c>
      <c r="U11" s="81">
        <v>19.899999999999999</v>
      </c>
      <c r="V11" s="81">
        <v>12</v>
      </c>
      <c r="W11" s="81"/>
    </row>
    <row r="12" spans="1:26">
      <c r="A12" s="6" t="s">
        <v>328</v>
      </c>
      <c r="B12" s="6"/>
      <c r="C12" s="6"/>
      <c r="D12" s="79">
        <v>15</v>
      </c>
      <c r="E12" s="7" t="s">
        <v>502</v>
      </c>
      <c r="F12" s="7"/>
      <c r="G12" s="79" t="s">
        <v>329</v>
      </c>
      <c r="H12" s="81"/>
      <c r="I12" s="81">
        <v>5</v>
      </c>
      <c r="J12" s="81"/>
      <c r="K12" s="81"/>
      <c r="L12" s="81"/>
      <c r="P12" s="81">
        <f t="shared" si="0"/>
        <v>5</v>
      </c>
      <c r="Q12" s="81">
        <f>IF(F12="X",0,IF(G12="X",0,VLOOKUP(G12,'12'!$K$3:$L$16,2,FALSE)))</f>
        <v>0</v>
      </c>
      <c r="R12" s="81">
        <f t="shared" si="1"/>
        <v>0</v>
      </c>
      <c r="T12" s="81"/>
      <c r="U12" s="81"/>
      <c r="V12" s="81"/>
      <c r="W12" s="81"/>
    </row>
    <row r="13" spans="1:26">
      <c r="A13" s="6" t="s">
        <v>328</v>
      </c>
      <c r="B13" s="6"/>
      <c r="C13" s="6"/>
      <c r="D13" s="79">
        <v>16</v>
      </c>
      <c r="E13" s="7" t="s">
        <v>289</v>
      </c>
      <c r="F13" s="7"/>
      <c r="G13" s="79" t="s">
        <v>137</v>
      </c>
      <c r="H13" s="81"/>
      <c r="I13" s="81"/>
      <c r="J13" s="81"/>
      <c r="K13" s="81"/>
      <c r="L13" s="81"/>
      <c r="N13" s="81">
        <v>5</v>
      </c>
      <c r="P13" s="81">
        <f t="shared" si="0"/>
        <v>5</v>
      </c>
      <c r="Q13" s="81">
        <f>IF(F13="X",0,IF(G13="X",0,VLOOKUP(G13,'12'!$K$3:$L$16,2,FALSE)))</f>
        <v>200</v>
      </c>
      <c r="R13" s="81">
        <f t="shared" si="1"/>
        <v>1000</v>
      </c>
      <c r="T13" s="81"/>
      <c r="U13" s="81"/>
      <c r="V13" s="81">
        <v>0.9</v>
      </c>
      <c r="W13" s="81"/>
    </row>
    <row r="14" spans="1:26">
      <c r="A14" s="6" t="s">
        <v>328</v>
      </c>
      <c r="B14" s="6"/>
      <c r="C14" s="6"/>
      <c r="D14" s="79">
        <v>17</v>
      </c>
      <c r="E14" s="7" t="s">
        <v>293</v>
      </c>
      <c r="F14" s="7"/>
      <c r="G14" s="79" t="s">
        <v>44</v>
      </c>
      <c r="H14" s="81"/>
      <c r="I14" s="81">
        <v>51</v>
      </c>
      <c r="J14" s="81"/>
      <c r="K14" s="81"/>
      <c r="L14" s="81"/>
      <c r="P14" s="81">
        <f t="shared" si="0"/>
        <v>51</v>
      </c>
      <c r="Q14" s="81">
        <f>IF(F14="X",0,IF(G14="X",0,VLOOKUP(G14,'12'!$K$3:$L$16,2,FALSE)))</f>
        <v>200</v>
      </c>
      <c r="R14" s="81">
        <f t="shared" si="1"/>
        <v>10200</v>
      </c>
      <c r="T14" s="81">
        <v>21.05</v>
      </c>
      <c r="U14" s="81">
        <v>21.05</v>
      </c>
      <c r="V14" s="81">
        <v>1.2</v>
      </c>
      <c r="W14" s="81"/>
    </row>
    <row r="15" spans="1:26">
      <c r="A15" s="6" t="s">
        <v>328</v>
      </c>
      <c r="B15" s="6"/>
      <c r="C15" s="6"/>
      <c r="D15" s="79">
        <v>18</v>
      </c>
      <c r="E15" s="7" t="s">
        <v>298</v>
      </c>
      <c r="F15" s="7"/>
      <c r="G15" s="79" t="s">
        <v>50</v>
      </c>
      <c r="H15" s="81"/>
      <c r="I15" s="81">
        <v>6</v>
      </c>
      <c r="J15" s="81"/>
      <c r="K15" s="81"/>
      <c r="L15" s="81"/>
      <c r="P15" s="81">
        <f t="shared" si="0"/>
        <v>6</v>
      </c>
      <c r="Q15" s="81">
        <f>IF(F15="X",0,IF(G15="X",0,VLOOKUP(G15,'12'!$K$3:$L$16,2,FALSE)))</f>
        <v>12</v>
      </c>
      <c r="R15" s="81">
        <f t="shared" si="1"/>
        <v>72</v>
      </c>
      <c r="T15" s="81"/>
      <c r="U15" s="81"/>
      <c r="V15" s="81"/>
      <c r="W15" s="81"/>
    </row>
    <row r="16" spans="1:26">
      <c r="A16" s="6" t="s">
        <v>328</v>
      </c>
      <c r="B16" s="6" t="s">
        <v>713</v>
      </c>
      <c r="C16" s="6"/>
      <c r="D16" s="79">
        <v>22</v>
      </c>
      <c r="E16" s="7" t="s">
        <v>284</v>
      </c>
      <c r="F16" s="7"/>
      <c r="G16" s="79" t="s">
        <v>716</v>
      </c>
      <c r="H16" s="81"/>
      <c r="I16" s="81">
        <v>9</v>
      </c>
      <c r="J16" s="81"/>
      <c r="K16" s="81"/>
      <c r="L16" s="81"/>
      <c r="P16" s="81">
        <f t="shared" si="0"/>
        <v>9</v>
      </c>
      <c r="Q16" s="81">
        <f>IF(F16="X",0,IF(G16="X",0,VLOOKUP(G16,'12'!$K$3:$L$16,2,FALSE)))</f>
        <v>260</v>
      </c>
      <c r="R16" s="81">
        <f t="shared" si="1"/>
        <v>2340</v>
      </c>
      <c r="T16" s="81">
        <v>2.7</v>
      </c>
      <c r="U16" s="81">
        <v>2.7</v>
      </c>
      <c r="V16" s="81">
        <v>11.8</v>
      </c>
      <c r="W16" s="81"/>
    </row>
    <row r="17" spans="1:23">
      <c r="A17" s="6" t="s">
        <v>328</v>
      </c>
      <c r="B17" s="6" t="s">
        <v>713</v>
      </c>
      <c r="C17" s="6"/>
      <c r="D17" s="79">
        <v>24</v>
      </c>
      <c r="E17" s="7" t="s">
        <v>586</v>
      </c>
      <c r="F17" s="7"/>
      <c r="G17" s="79" t="s">
        <v>716</v>
      </c>
      <c r="H17" s="81"/>
      <c r="I17" s="81">
        <v>52</v>
      </c>
      <c r="J17" s="81"/>
      <c r="K17" s="81"/>
      <c r="L17" s="81"/>
      <c r="P17" s="81">
        <f t="shared" si="0"/>
        <v>52</v>
      </c>
      <c r="Q17" s="81">
        <f>IF(F17="X",0,IF(G17="X",0,VLOOKUP(G17,'12'!$K$3:$L$16,2,FALSE)))</f>
        <v>260</v>
      </c>
      <c r="R17" s="81">
        <f t="shared" si="1"/>
        <v>13520</v>
      </c>
      <c r="T17" s="81">
        <v>9.6999999999999993</v>
      </c>
      <c r="U17" s="81">
        <v>9.6999999999999993</v>
      </c>
      <c r="V17" s="81">
        <v>3.9</v>
      </c>
      <c r="W17" s="81"/>
    </row>
    <row r="18" spans="1:23">
      <c r="A18" s="6" t="s">
        <v>328</v>
      </c>
      <c r="B18" s="6" t="s">
        <v>713</v>
      </c>
      <c r="C18" s="6"/>
      <c r="D18" s="79">
        <v>26</v>
      </c>
      <c r="E18" s="7" t="s">
        <v>587</v>
      </c>
      <c r="F18" s="7"/>
      <c r="G18" s="79" t="s">
        <v>716</v>
      </c>
      <c r="H18" s="81"/>
      <c r="I18" s="81">
        <v>5</v>
      </c>
      <c r="J18" s="81"/>
      <c r="K18" s="81"/>
      <c r="L18" s="81"/>
      <c r="P18" s="81">
        <f t="shared" si="0"/>
        <v>5</v>
      </c>
      <c r="Q18" s="81">
        <f>IF(F18="X",0,IF(G18="X",0,VLOOKUP(G18,'12'!$K$3:$L$16,2,FALSE)))</f>
        <v>260</v>
      </c>
      <c r="R18" s="81">
        <f t="shared" si="1"/>
        <v>1300</v>
      </c>
      <c r="T18" s="81">
        <v>1</v>
      </c>
      <c r="U18" s="81">
        <v>1</v>
      </c>
      <c r="V18" s="81"/>
      <c r="W18" s="81"/>
    </row>
    <row r="19" spans="1:23">
      <c r="A19" s="6" t="s">
        <v>328</v>
      </c>
      <c r="B19" s="6" t="s">
        <v>713</v>
      </c>
      <c r="C19" s="6"/>
      <c r="D19" s="79">
        <v>27</v>
      </c>
      <c r="E19" s="7" t="s">
        <v>587</v>
      </c>
      <c r="F19" s="7"/>
      <c r="G19" s="79" t="s">
        <v>716</v>
      </c>
      <c r="H19" s="81"/>
      <c r="I19" s="81">
        <v>5</v>
      </c>
      <c r="J19" s="81"/>
      <c r="K19" s="81"/>
      <c r="L19" s="81"/>
      <c r="P19" s="81">
        <f t="shared" si="0"/>
        <v>5</v>
      </c>
      <c r="Q19" s="81">
        <f>IF(F19="X",0,IF(G19="X",0,VLOOKUP(G19,'12'!$K$3:$L$16,2,FALSE)))</f>
        <v>260</v>
      </c>
      <c r="R19" s="81">
        <f t="shared" si="1"/>
        <v>1300</v>
      </c>
      <c r="T19" s="81">
        <v>1.5</v>
      </c>
      <c r="U19" s="81">
        <v>1.5</v>
      </c>
      <c r="V19" s="81"/>
      <c r="W19" s="81"/>
    </row>
    <row r="20" spans="1:23">
      <c r="A20" s="6" t="s">
        <v>328</v>
      </c>
      <c r="B20" s="6"/>
      <c r="C20" s="6"/>
      <c r="D20" s="79">
        <v>21</v>
      </c>
      <c r="E20" s="7" t="s">
        <v>298</v>
      </c>
      <c r="F20" s="7"/>
      <c r="G20" s="79" t="s">
        <v>50</v>
      </c>
      <c r="H20" s="81"/>
      <c r="I20" s="81">
        <v>8</v>
      </c>
      <c r="J20" s="81"/>
      <c r="K20" s="81"/>
      <c r="L20" s="81"/>
      <c r="P20" s="81">
        <f t="shared" si="0"/>
        <v>8</v>
      </c>
      <c r="Q20" s="81">
        <f>IF(F20="X",0,IF(G20="X",0,VLOOKUP(G20,'12'!$K$3:$L$16,2,FALSE)))</f>
        <v>12</v>
      </c>
      <c r="R20" s="81">
        <f t="shared" si="1"/>
        <v>96</v>
      </c>
      <c r="T20" s="81"/>
      <c r="U20" s="81"/>
      <c r="V20" s="81"/>
      <c r="W20" s="81"/>
    </row>
    <row r="21" spans="1:23">
      <c r="A21" s="6" t="s">
        <v>328</v>
      </c>
      <c r="B21" s="6" t="s">
        <v>713</v>
      </c>
      <c r="C21" s="6"/>
      <c r="D21" s="79">
        <v>23</v>
      </c>
      <c r="E21" s="7" t="s">
        <v>289</v>
      </c>
      <c r="F21" s="7"/>
      <c r="G21" s="79" t="s">
        <v>716</v>
      </c>
      <c r="H21" s="81"/>
      <c r="I21" s="81"/>
      <c r="J21" s="81"/>
      <c r="K21" s="81"/>
      <c r="L21" s="81"/>
      <c r="N21" s="81">
        <v>6</v>
      </c>
      <c r="P21" s="81">
        <f t="shared" si="0"/>
        <v>6</v>
      </c>
      <c r="Q21" s="81">
        <f>IF(F21="X",0,IF(G21="X",0,VLOOKUP(G21,'12'!$K$3:$L$16,2,FALSE)))</f>
        <v>260</v>
      </c>
      <c r="R21" s="81">
        <f t="shared" si="1"/>
        <v>1560</v>
      </c>
      <c r="T21" s="81"/>
      <c r="U21" s="81"/>
      <c r="V21" s="81">
        <v>3</v>
      </c>
      <c r="W21" s="81"/>
    </row>
    <row r="22" spans="1:23">
      <c r="A22" s="6" t="s">
        <v>328</v>
      </c>
      <c r="B22" s="6"/>
      <c r="C22" s="6"/>
      <c r="D22" s="79">
        <v>25</v>
      </c>
      <c r="E22" s="7" t="s">
        <v>475</v>
      </c>
      <c r="F22" s="7"/>
      <c r="G22" s="79" t="s">
        <v>329</v>
      </c>
      <c r="H22" s="81"/>
      <c r="I22" s="81">
        <v>2</v>
      </c>
      <c r="J22" s="81"/>
      <c r="K22" s="81"/>
      <c r="L22" s="81"/>
      <c r="N22" s="81"/>
      <c r="P22" s="81">
        <f t="shared" si="0"/>
        <v>2</v>
      </c>
      <c r="Q22" s="81">
        <f>IF(F22="X",0,IF(G22="X",0,VLOOKUP(G22,'12'!$K$3:$L$16,2,FALSE)))</f>
        <v>0</v>
      </c>
      <c r="R22" s="81">
        <f t="shared" si="1"/>
        <v>0</v>
      </c>
      <c r="T22" s="81"/>
      <c r="U22" s="81"/>
      <c r="V22" s="81"/>
      <c r="W22" s="81"/>
    </row>
    <row r="23" spans="1:23">
      <c r="A23" s="6" t="s">
        <v>328</v>
      </c>
      <c r="B23" s="6"/>
      <c r="C23" s="6"/>
      <c r="D23" s="79">
        <v>19</v>
      </c>
      <c r="E23" s="7" t="s">
        <v>289</v>
      </c>
      <c r="F23" s="7"/>
      <c r="G23" s="79" t="s">
        <v>137</v>
      </c>
      <c r="H23" s="81"/>
      <c r="I23" s="81"/>
      <c r="J23" s="81"/>
      <c r="K23" s="81"/>
      <c r="L23" s="81"/>
      <c r="N23" s="81">
        <v>5</v>
      </c>
      <c r="P23" s="81">
        <f t="shared" si="0"/>
        <v>5</v>
      </c>
      <c r="Q23" s="81">
        <f>IF(F23="X",0,IF(G23="X",0,VLOOKUP(G23,'12'!$K$3:$L$16,2,FALSE)))</f>
        <v>200</v>
      </c>
      <c r="R23" s="81">
        <f t="shared" si="1"/>
        <v>1000</v>
      </c>
      <c r="T23" s="81"/>
      <c r="U23" s="81"/>
      <c r="V23" s="81"/>
      <c r="W23" s="81"/>
    </row>
    <row r="24" spans="1:23">
      <c r="A24" s="6" t="s">
        <v>328</v>
      </c>
      <c r="B24" s="6"/>
      <c r="C24" s="6"/>
      <c r="D24" s="79">
        <v>20</v>
      </c>
      <c r="E24" s="7" t="s">
        <v>293</v>
      </c>
      <c r="F24" s="7"/>
      <c r="G24" s="79" t="s">
        <v>44</v>
      </c>
      <c r="H24" s="81"/>
      <c r="I24" s="81">
        <v>62.8</v>
      </c>
      <c r="J24" s="81"/>
      <c r="K24" s="81"/>
      <c r="L24" s="81"/>
      <c r="N24" s="81"/>
      <c r="P24" s="81">
        <f t="shared" si="0"/>
        <v>62.8</v>
      </c>
      <c r="Q24" s="81">
        <f>IF(F24="X",0,IF(G24="X",0,VLOOKUP(G24,'12'!$K$3:$L$16,2,FALSE)))</f>
        <v>200</v>
      </c>
      <c r="R24" s="81">
        <f t="shared" si="1"/>
        <v>12560</v>
      </c>
      <c r="T24" s="81">
        <v>21.05</v>
      </c>
      <c r="U24" s="81">
        <v>21.05</v>
      </c>
      <c r="V24" s="81"/>
      <c r="W24" s="81"/>
    </row>
    <row r="25" spans="1:23">
      <c r="A25" s="6" t="s">
        <v>328</v>
      </c>
      <c r="B25" s="6"/>
      <c r="C25" s="6"/>
      <c r="D25" s="79">
        <v>9</v>
      </c>
      <c r="E25" s="7" t="s">
        <v>312</v>
      </c>
      <c r="F25" s="7"/>
      <c r="G25" s="79" t="s">
        <v>51</v>
      </c>
      <c r="H25" s="81"/>
      <c r="I25" s="81">
        <v>91</v>
      </c>
      <c r="J25" s="81"/>
      <c r="K25" s="81"/>
      <c r="L25" s="81"/>
      <c r="N25" s="81"/>
      <c r="P25" s="81">
        <f t="shared" si="0"/>
        <v>91</v>
      </c>
      <c r="Q25" s="81">
        <f>IF(F25="X",0,IF(G25="X",0,VLOOKUP(G25,'12'!$K$3:$L$16,2,FALSE)))</f>
        <v>200</v>
      </c>
      <c r="R25" s="81">
        <f t="shared" si="1"/>
        <v>18200</v>
      </c>
      <c r="T25" s="81">
        <v>29.1</v>
      </c>
      <c r="U25" s="81">
        <v>29.1</v>
      </c>
      <c r="V25" s="81">
        <v>4.8</v>
      </c>
      <c r="W25" s="81"/>
    </row>
    <row r="26" spans="1:23">
      <c r="A26" s="6" t="s">
        <v>328</v>
      </c>
      <c r="B26" s="6"/>
      <c r="C26" s="6"/>
      <c r="D26" s="79">
        <v>11</v>
      </c>
      <c r="E26" s="7" t="s">
        <v>323</v>
      </c>
      <c r="F26" s="7"/>
      <c r="G26" s="79" t="s">
        <v>137</v>
      </c>
      <c r="H26" s="81"/>
      <c r="I26" s="81"/>
      <c r="J26" s="81"/>
      <c r="K26" s="81"/>
      <c r="L26" s="81"/>
      <c r="N26" s="81">
        <v>4</v>
      </c>
      <c r="P26" s="81">
        <f t="shared" si="0"/>
        <v>4</v>
      </c>
      <c r="Q26" s="81">
        <f>IF(F26="X",0,IF(G26="X",0,VLOOKUP(G26,'12'!$K$3:$L$16,2,FALSE)))</f>
        <v>200</v>
      </c>
      <c r="R26" s="81">
        <f t="shared" si="1"/>
        <v>800</v>
      </c>
      <c r="T26" s="81"/>
      <c r="U26" s="81"/>
      <c r="V26" s="81"/>
      <c r="W26" s="81"/>
    </row>
    <row r="27" spans="1:23">
      <c r="A27" s="6" t="s">
        <v>328</v>
      </c>
      <c r="B27" s="6"/>
      <c r="C27" s="6"/>
      <c r="D27" s="79">
        <v>5</v>
      </c>
      <c r="E27" s="7" t="s">
        <v>319</v>
      </c>
      <c r="F27" s="7"/>
      <c r="G27" s="79" t="s">
        <v>329</v>
      </c>
      <c r="H27" s="81"/>
      <c r="I27" s="81">
        <v>2</v>
      </c>
      <c r="J27" s="81"/>
      <c r="K27" s="81"/>
      <c r="L27" s="81"/>
      <c r="N27" s="81"/>
      <c r="P27" s="81">
        <f t="shared" si="0"/>
        <v>2</v>
      </c>
      <c r="Q27" s="81">
        <f>IF(F27="X",0,IF(G27="X",0,VLOOKUP(G27,'12'!$K$3:$L$16,2,FALSE)))</f>
        <v>0</v>
      </c>
      <c r="R27" s="81">
        <f t="shared" si="1"/>
        <v>0</v>
      </c>
      <c r="T27" s="81"/>
      <c r="U27" s="81"/>
      <c r="V27" s="81"/>
      <c r="W27" s="81"/>
    </row>
    <row r="28" spans="1:23">
      <c r="A28" s="6" t="s">
        <v>328</v>
      </c>
      <c r="B28" s="6"/>
      <c r="C28" s="6"/>
      <c r="D28" s="79">
        <v>4</v>
      </c>
      <c r="E28" s="7" t="s">
        <v>298</v>
      </c>
      <c r="F28" s="7"/>
      <c r="G28" s="79" t="s">
        <v>50</v>
      </c>
      <c r="H28" s="81"/>
      <c r="I28" s="81">
        <v>7</v>
      </c>
      <c r="J28" s="81"/>
      <c r="K28" s="81"/>
      <c r="L28" s="81"/>
      <c r="P28" s="81">
        <f t="shared" si="0"/>
        <v>7</v>
      </c>
      <c r="Q28" s="81">
        <f>IF(F28="X",0,IF(G28="X",0,VLOOKUP(G28,'12'!$K$3:$L$16,2,FALSE)))</f>
        <v>12</v>
      </c>
      <c r="R28" s="81">
        <f t="shared" si="1"/>
        <v>84</v>
      </c>
      <c r="T28" s="81"/>
      <c r="U28" s="81"/>
      <c r="V28" s="81"/>
      <c r="W28" s="81"/>
    </row>
    <row r="29" spans="1:23">
      <c r="A29" s="6" t="s">
        <v>328</v>
      </c>
      <c r="B29" s="6"/>
      <c r="C29" s="6"/>
      <c r="D29" s="79">
        <v>3</v>
      </c>
      <c r="E29" s="7" t="s">
        <v>293</v>
      </c>
      <c r="F29" s="7"/>
      <c r="G29" s="79" t="s">
        <v>44</v>
      </c>
      <c r="H29" s="81"/>
      <c r="I29" s="81">
        <v>51</v>
      </c>
      <c r="J29" s="81"/>
      <c r="K29" s="81"/>
      <c r="L29" s="81"/>
      <c r="P29" s="81">
        <f t="shared" si="0"/>
        <v>51</v>
      </c>
      <c r="Q29" s="81">
        <f>IF(F29="X",0,IF(G29="X",0,VLOOKUP(G29,'12'!$K$3:$L$16,2,FALSE)))</f>
        <v>200</v>
      </c>
      <c r="R29" s="81">
        <f t="shared" si="1"/>
        <v>10200</v>
      </c>
      <c r="T29" s="81">
        <v>21.05</v>
      </c>
      <c r="U29" s="81">
        <v>21.05</v>
      </c>
      <c r="V29" s="81">
        <v>1.2</v>
      </c>
      <c r="W29" s="81"/>
    </row>
    <row r="30" spans="1:23">
      <c r="A30" s="6" t="s">
        <v>328</v>
      </c>
      <c r="B30" s="6"/>
      <c r="C30" s="6"/>
      <c r="D30" s="79">
        <v>2</v>
      </c>
      <c r="E30" s="7" t="s">
        <v>465</v>
      </c>
      <c r="F30" s="7"/>
      <c r="G30" s="79" t="s">
        <v>47</v>
      </c>
      <c r="H30" s="81">
        <v>18</v>
      </c>
      <c r="I30" s="81"/>
      <c r="J30" s="81"/>
      <c r="K30" s="81"/>
      <c r="L30" s="81"/>
      <c r="P30" s="81">
        <f t="shared" si="0"/>
        <v>18</v>
      </c>
      <c r="Q30" s="81">
        <f>IF(F30="X",0,IF(G30="X",0,VLOOKUP(G30,'12'!$K$3:$L$16,2,FALSE)))</f>
        <v>200</v>
      </c>
      <c r="R30" s="81">
        <f t="shared" si="1"/>
        <v>3600</v>
      </c>
      <c r="T30" s="81">
        <v>4.5</v>
      </c>
      <c r="U30" s="81">
        <v>4.5</v>
      </c>
      <c r="V30" s="81"/>
      <c r="W30" s="81"/>
    </row>
    <row r="31" spans="1:23" hidden="1">
      <c r="A31" s="6"/>
      <c r="B31" s="6"/>
      <c r="C31" s="6"/>
      <c r="D31" s="79"/>
      <c r="E31" s="7"/>
      <c r="F31" s="7"/>
      <c r="G31" s="79"/>
      <c r="H31" s="81"/>
      <c r="I31" s="81"/>
      <c r="J31" s="81"/>
      <c r="K31" s="81"/>
      <c r="L31" s="81"/>
      <c r="P31" s="81"/>
      <c r="Q31" s="81"/>
      <c r="R31" s="81"/>
      <c r="U31" s="81"/>
      <c r="V31" s="81"/>
      <c r="W31" s="81"/>
    </row>
    <row r="32" spans="1:23" hidden="1">
      <c r="A32" s="6"/>
      <c r="B32" s="6"/>
      <c r="C32" s="6"/>
      <c r="D32" s="79"/>
      <c r="E32" s="7"/>
      <c r="F32" s="7"/>
      <c r="G32" s="79"/>
      <c r="H32" s="81"/>
      <c r="I32" s="81"/>
      <c r="J32" s="81"/>
      <c r="K32" s="81"/>
      <c r="L32" s="81"/>
      <c r="P32" s="81"/>
      <c r="Q32" s="81"/>
      <c r="R32" s="81"/>
    </row>
    <row r="33" spans="1:18" hidden="1">
      <c r="A33" s="6"/>
      <c r="B33" s="6"/>
      <c r="C33" s="6"/>
      <c r="D33" s="79"/>
      <c r="E33" s="7"/>
      <c r="F33" s="7"/>
      <c r="G33" s="79"/>
      <c r="H33" s="81"/>
      <c r="I33" s="81"/>
      <c r="J33" s="81"/>
      <c r="K33" s="81"/>
      <c r="L33" s="81"/>
      <c r="P33" s="81"/>
      <c r="Q33" s="81"/>
      <c r="R33" s="81"/>
    </row>
    <row r="34" spans="1:18" hidden="1">
      <c r="A34" s="6"/>
      <c r="B34" s="6"/>
      <c r="C34" s="6"/>
      <c r="D34" s="79"/>
      <c r="E34" s="7"/>
      <c r="F34" s="7"/>
      <c r="G34" s="79"/>
      <c r="H34" s="81"/>
      <c r="I34" s="81"/>
      <c r="J34" s="81"/>
      <c r="K34" s="81"/>
      <c r="L34" s="81"/>
      <c r="P34" s="81"/>
      <c r="Q34" s="81"/>
      <c r="R34" s="81"/>
    </row>
    <row r="35" spans="1:18" hidden="1">
      <c r="A35" s="6"/>
      <c r="B35" s="6"/>
      <c r="C35" s="6"/>
      <c r="D35" s="79"/>
      <c r="E35" s="7"/>
      <c r="F35" s="7"/>
      <c r="G35" s="79"/>
      <c r="H35" s="81"/>
      <c r="I35" s="81"/>
      <c r="J35" s="81"/>
      <c r="K35" s="81"/>
      <c r="L35" s="81"/>
      <c r="P35" s="81"/>
      <c r="Q35" s="81"/>
      <c r="R35" s="81"/>
    </row>
    <row r="36" spans="1:18" hidden="1">
      <c r="A36" s="6"/>
      <c r="B36" s="6"/>
      <c r="C36" s="6"/>
      <c r="D36" s="79"/>
      <c r="E36" s="7"/>
      <c r="F36" s="7"/>
      <c r="G36" s="79"/>
      <c r="H36" s="81"/>
      <c r="I36" s="81"/>
      <c r="J36" s="81"/>
      <c r="K36" s="81"/>
      <c r="L36" s="81"/>
      <c r="P36" s="81"/>
      <c r="Q36" s="81"/>
      <c r="R36" s="81"/>
    </row>
    <row r="37" spans="1:18" hidden="1">
      <c r="A37" s="6"/>
      <c r="B37" s="6"/>
      <c r="C37" s="6"/>
      <c r="D37" s="79"/>
      <c r="E37" s="7"/>
      <c r="F37" s="7"/>
      <c r="G37" s="79"/>
      <c r="H37" s="81"/>
      <c r="I37" s="81"/>
      <c r="J37" s="81"/>
      <c r="K37" s="81"/>
      <c r="L37" s="81"/>
      <c r="P37" s="81"/>
      <c r="Q37" s="81"/>
      <c r="R37" s="81"/>
    </row>
    <row r="38" spans="1:18" hidden="1">
      <c r="A38" s="6"/>
      <c r="B38" s="6"/>
      <c r="C38" s="6"/>
      <c r="D38" s="79"/>
      <c r="E38" s="7"/>
      <c r="F38" s="7"/>
      <c r="G38" s="79"/>
      <c r="H38" s="81"/>
      <c r="I38" s="81"/>
      <c r="J38" s="81"/>
      <c r="K38" s="81"/>
      <c r="L38" s="81"/>
      <c r="P38" s="81"/>
      <c r="Q38" s="81"/>
      <c r="R38" s="81"/>
    </row>
    <row r="39" spans="1:18" hidden="1">
      <c r="A39" s="6"/>
      <c r="B39" s="6"/>
      <c r="C39" s="6"/>
      <c r="D39" s="79"/>
      <c r="E39" s="7"/>
      <c r="F39" s="7"/>
      <c r="G39" s="79"/>
      <c r="H39" s="81"/>
      <c r="I39" s="81"/>
      <c r="J39" s="81"/>
      <c r="K39" s="81"/>
      <c r="L39" s="81"/>
      <c r="P39" s="81"/>
      <c r="Q39" s="81"/>
      <c r="R39" s="81"/>
    </row>
    <row r="40" spans="1:18" hidden="1">
      <c r="A40" s="6"/>
      <c r="B40" s="6"/>
      <c r="C40" s="6"/>
      <c r="D40" s="79"/>
      <c r="E40" s="7"/>
      <c r="F40" s="7"/>
      <c r="G40" s="79"/>
      <c r="H40" s="81"/>
      <c r="I40" s="81"/>
      <c r="J40" s="81"/>
      <c r="K40" s="81"/>
      <c r="L40" s="81"/>
      <c r="P40" s="81"/>
      <c r="Q40" s="81"/>
      <c r="R40" s="81"/>
    </row>
    <row r="41" spans="1:18" hidden="1">
      <c r="A41" s="6"/>
      <c r="B41" s="6"/>
      <c r="C41" s="6"/>
      <c r="D41" s="79"/>
      <c r="E41" s="7"/>
      <c r="F41" s="7"/>
      <c r="G41" s="79"/>
      <c r="H41" s="81"/>
      <c r="I41" s="81"/>
      <c r="J41" s="81"/>
      <c r="K41" s="81"/>
      <c r="L41" s="81"/>
      <c r="P41" s="81"/>
      <c r="Q41" s="81"/>
      <c r="R41" s="81"/>
    </row>
    <row r="42" spans="1:18" hidden="1">
      <c r="A42" s="6"/>
      <c r="B42" s="6"/>
      <c r="C42" s="6"/>
      <c r="D42" s="79"/>
      <c r="E42" s="7"/>
      <c r="F42" s="7"/>
      <c r="G42" s="79"/>
      <c r="H42" s="81"/>
      <c r="I42" s="81"/>
      <c r="J42" s="81"/>
      <c r="K42" s="81"/>
      <c r="L42" s="81"/>
      <c r="P42" s="81"/>
      <c r="Q42" s="81"/>
      <c r="R42" s="81"/>
    </row>
    <row r="43" spans="1:18" hidden="1">
      <c r="A43" s="6"/>
      <c r="B43" s="6"/>
      <c r="C43" s="6"/>
      <c r="D43" s="79"/>
      <c r="E43" s="7"/>
      <c r="F43" s="7"/>
      <c r="G43" s="79"/>
      <c r="H43" s="81"/>
      <c r="I43" s="81"/>
      <c r="J43" s="81"/>
      <c r="K43" s="81"/>
      <c r="L43" s="81"/>
      <c r="P43" s="81"/>
      <c r="Q43" s="81"/>
      <c r="R43" s="81"/>
    </row>
    <row r="44" spans="1:18" hidden="1">
      <c r="A44" s="6"/>
      <c r="B44" s="6"/>
      <c r="C44" s="6"/>
      <c r="D44" s="79"/>
      <c r="E44" s="7"/>
      <c r="F44" s="7"/>
      <c r="G44" s="79"/>
      <c r="H44" s="81"/>
      <c r="I44" s="81"/>
      <c r="J44" s="81"/>
      <c r="K44" s="81"/>
      <c r="L44" s="81"/>
      <c r="P44" s="81"/>
      <c r="Q44" s="81"/>
      <c r="R44" s="81"/>
    </row>
    <row r="45" spans="1:18" hidden="1">
      <c r="A45" s="6"/>
      <c r="B45" s="6"/>
      <c r="C45" s="6"/>
      <c r="D45" s="79"/>
      <c r="E45" s="7"/>
      <c r="F45" s="7"/>
      <c r="G45" s="79"/>
      <c r="H45" s="81"/>
      <c r="I45" s="81"/>
      <c r="J45" s="81"/>
      <c r="K45" s="81"/>
      <c r="L45" s="81"/>
      <c r="P45" s="81"/>
      <c r="Q45" s="81"/>
      <c r="R45" s="81"/>
    </row>
    <row r="46" spans="1:18" hidden="1">
      <c r="A46" s="6"/>
      <c r="B46" s="6"/>
      <c r="C46" s="6"/>
      <c r="D46" s="79"/>
      <c r="E46" s="7"/>
      <c r="F46" s="7"/>
      <c r="G46" s="79"/>
      <c r="H46" s="81"/>
      <c r="I46" s="81"/>
      <c r="J46" s="81"/>
      <c r="K46" s="81"/>
      <c r="L46" s="81"/>
      <c r="P46" s="81"/>
      <c r="Q46" s="81"/>
      <c r="R46" s="81"/>
    </row>
    <row r="47" spans="1:18" hidden="1">
      <c r="A47" s="6"/>
      <c r="B47" s="6"/>
      <c r="C47" s="6"/>
      <c r="D47" s="79"/>
      <c r="E47" s="7"/>
      <c r="F47" s="7"/>
      <c r="G47" s="79"/>
      <c r="H47" s="81"/>
      <c r="I47" s="81"/>
      <c r="J47" s="81"/>
      <c r="K47" s="81"/>
      <c r="L47" s="81"/>
      <c r="P47" s="81"/>
      <c r="Q47" s="81"/>
      <c r="R47" s="81"/>
    </row>
    <row r="48" spans="1:18" hidden="1">
      <c r="A48" s="6"/>
      <c r="B48" s="6"/>
      <c r="C48" s="6"/>
      <c r="D48" s="79"/>
      <c r="E48" s="7"/>
      <c r="F48" s="7"/>
      <c r="G48" s="79"/>
      <c r="H48" s="81"/>
      <c r="I48" s="81"/>
      <c r="J48" s="81"/>
      <c r="K48" s="81"/>
      <c r="L48" s="81"/>
      <c r="P48" s="81"/>
      <c r="Q48" s="81"/>
      <c r="R48" s="81"/>
    </row>
    <row r="49" spans="1:18" hidden="1">
      <c r="A49" s="6"/>
      <c r="B49" s="6"/>
      <c r="C49" s="6"/>
      <c r="D49" s="79"/>
      <c r="E49" s="7"/>
      <c r="F49" s="7"/>
      <c r="G49" s="79"/>
      <c r="H49" s="81"/>
      <c r="I49" s="81"/>
      <c r="J49" s="81"/>
      <c r="K49" s="81"/>
      <c r="L49" s="81"/>
      <c r="P49" s="81"/>
      <c r="Q49" s="81"/>
      <c r="R49" s="81"/>
    </row>
    <row r="50" spans="1:18" hidden="1">
      <c r="A50" s="6"/>
      <c r="B50" s="6"/>
      <c r="C50" s="6"/>
      <c r="D50" s="79"/>
      <c r="E50" s="7"/>
      <c r="F50" s="7"/>
      <c r="G50" s="79"/>
      <c r="H50" s="81"/>
      <c r="I50" s="81"/>
      <c r="J50" s="81"/>
      <c r="K50" s="81"/>
      <c r="L50" s="81"/>
      <c r="P50" s="81"/>
      <c r="Q50" s="81"/>
      <c r="R50" s="81"/>
    </row>
    <row r="51" spans="1:18" hidden="1">
      <c r="A51" s="6"/>
      <c r="B51" s="6"/>
      <c r="C51" s="6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</row>
    <row r="52" spans="1:18" hidden="1">
      <c r="A52" s="6"/>
      <c r="B52" s="6"/>
      <c r="C52" s="6"/>
      <c r="D52" s="79"/>
      <c r="E52" s="7"/>
      <c r="F52" s="7"/>
      <c r="G52" s="79"/>
      <c r="H52" s="81"/>
      <c r="I52" s="81"/>
      <c r="J52" s="81"/>
      <c r="K52" s="81"/>
      <c r="L52" s="81"/>
      <c r="P52" s="81"/>
      <c r="Q52" s="81"/>
      <c r="R52" s="81"/>
    </row>
    <row r="53" spans="1:18" hidden="1">
      <c r="A53" s="6"/>
      <c r="B53" s="6"/>
      <c r="C53" s="6"/>
      <c r="D53" s="79"/>
      <c r="E53" s="7"/>
      <c r="F53" s="7"/>
      <c r="G53" s="79"/>
      <c r="H53" s="81"/>
      <c r="I53" s="81"/>
      <c r="J53" s="81"/>
      <c r="K53" s="81"/>
      <c r="L53" s="81"/>
      <c r="P53" s="81"/>
      <c r="Q53" s="81"/>
      <c r="R53" s="81"/>
    </row>
    <row r="54" spans="1:18" hidden="1">
      <c r="A54" s="6"/>
      <c r="B54" s="6"/>
      <c r="C54" s="6"/>
      <c r="D54" s="79"/>
      <c r="E54" s="7"/>
      <c r="F54" s="7"/>
      <c r="G54" s="79"/>
      <c r="H54" s="81"/>
      <c r="I54" s="81"/>
      <c r="J54" s="81"/>
      <c r="K54" s="81"/>
      <c r="L54" s="81"/>
      <c r="P54" s="81"/>
      <c r="Q54" s="81"/>
      <c r="R54" s="81"/>
    </row>
    <row r="55" spans="1:18" hidden="1">
      <c r="A55" s="6"/>
      <c r="B55" s="6"/>
      <c r="C55" s="6"/>
      <c r="D55" s="79"/>
      <c r="E55" s="7"/>
      <c r="F55" s="7"/>
      <c r="G55" s="79"/>
      <c r="H55" s="81"/>
      <c r="I55" s="81"/>
      <c r="J55" s="81"/>
      <c r="K55" s="81"/>
      <c r="L55" s="81"/>
      <c r="P55" s="81"/>
      <c r="Q55" s="81"/>
      <c r="R55" s="81"/>
    </row>
    <row r="56" spans="1:18" hidden="1">
      <c r="A56" s="6"/>
      <c r="B56" s="6"/>
      <c r="C56" s="6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18" hidden="1">
      <c r="A57" s="6"/>
      <c r="B57" s="6"/>
      <c r="C57" s="6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18" hidden="1">
      <c r="A58" s="6"/>
      <c r="B58" s="6"/>
      <c r="C58" s="6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18" hidden="1">
      <c r="A59" s="6"/>
      <c r="B59" s="6"/>
      <c r="C59" s="6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18" hidden="1">
      <c r="A60" s="6"/>
      <c r="B60" s="6"/>
      <c r="C60" s="6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18" hidden="1">
      <c r="A61" s="6"/>
      <c r="B61" s="6"/>
      <c r="C61" s="6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18" hidden="1">
      <c r="A62" s="6"/>
      <c r="B62" s="6"/>
      <c r="C62" s="6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18" hidden="1">
      <c r="A63" s="6"/>
      <c r="B63" s="6"/>
      <c r="C63" s="6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18" hidden="1">
      <c r="A64" s="6"/>
      <c r="B64" s="6"/>
      <c r="C64" s="6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idden="1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idden="1">
      <c r="A66" s="6"/>
      <c r="B66" s="6"/>
      <c r="C66" s="6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idden="1">
      <c r="A67" s="6"/>
      <c r="B67" s="6"/>
      <c r="C67" s="6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idden="1">
      <c r="A68" s="6"/>
      <c r="B68" s="6"/>
      <c r="C68" s="6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idden="1">
      <c r="A69" s="6"/>
      <c r="B69" s="6"/>
      <c r="C69" s="6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idden="1">
      <c r="A70" s="6"/>
      <c r="B70" s="6"/>
      <c r="C70" s="6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idden="1">
      <c r="A71" s="6"/>
      <c r="B71" s="6"/>
      <c r="C71" s="6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idden="1">
      <c r="A72" s="6"/>
      <c r="B72" s="6"/>
      <c r="C72" s="6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idden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18" hidden="1">
      <c r="A74" s="6"/>
      <c r="B74" s="6"/>
      <c r="C74" s="6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18" hidden="1">
      <c r="A75" s="6"/>
      <c r="B75" s="6"/>
      <c r="C75" s="6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18" hidden="1">
      <c r="A76" s="6"/>
      <c r="B76" s="6"/>
      <c r="C76" s="6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idden="1">
      <c r="A77" s="6"/>
      <c r="B77" s="6"/>
      <c r="C77" s="6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idden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idden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idden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2">SUM(H4:H494)</f>
        <v>56</v>
      </c>
      <c r="I495" s="64">
        <f t="shared" si="2"/>
        <v>555.79999999999995</v>
      </c>
      <c r="J495" s="64">
        <f t="shared" si="2"/>
        <v>0</v>
      </c>
      <c r="K495" s="64">
        <f t="shared" si="2"/>
        <v>0</v>
      </c>
      <c r="L495" s="64">
        <f t="shared" si="2"/>
        <v>0</v>
      </c>
      <c r="M495" s="64">
        <f t="shared" si="2"/>
        <v>0</v>
      </c>
      <c r="N495" s="64">
        <f t="shared" si="2"/>
        <v>28.5</v>
      </c>
      <c r="O495" s="64">
        <f t="shared" si="2"/>
        <v>0</v>
      </c>
      <c r="S495" s="52" t="s">
        <v>126</v>
      </c>
      <c r="T495" s="64">
        <f t="shared" ref="T495:Y495" si="3">SUM(T4:T494)</f>
        <v>167.8</v>
      </c>
      <c r="U495" s="64">
        <f t="shared" si="3"/>
        <v>167.8</v>
      </c>
      <c r="V495" s="64">
        <f t="shared" si="3"/>
        <v>58.000000000000007</v>
      </c>
      <c r="W495" s="64">
        <f t="shared" si="3"/>
        <v>18</v>
      </c>
      <c r="X495" s="64">
        <f t="shared" si="3"/>
        <v>0</v>
      </c>
      <c r="Y495" s="64">
        <f t="shared" si="3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IF('12'!K3="", "Vrije categorie",'12'!K3)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214.8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0</v>
      </c>
      <c r="P499" s="65">
        <f>SUM(H499:O499)</f>
        <v>214.8</v>
      </c>
      <c r="Q499" s="54"/>
      <c r="R499" s="65" cm="1">
        <f t="array" ref="R499">SUMPRODUCT(--($G$4:$G$494=E499),--($F$4:$F$494=""),$R$4:$R$494)</f>
        <v>42960</v>
      </c>
    </row>
    <row r="500" spans="5:18">
      <c r="E500" s="54" t="str">
        <f>IF('12'!K4="", "Vrije categorie",'12'!K4)</f>
        <v>B</v>
      </c>
      <c r="H500" s="65" cm="1">
        <f t="array" ref="H500">SUMPRODUCT(--($G$4:$G$494=E500),--($F$4:$F$494=""),$H$4:$H$494)</f>
        <v>36</v>
      </c>
      <c r="I500" s="65" cm="1">
        <f t="array" ref="I500">SUMPRODUCT(--($G$4:$G$494=E500),--($F$4:$F$494=""),$I$4:$I$494)</f>
        <v>0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4">SUM(H500:O500)</f>
        <v>36</v>
      </c>
      <c r="Q500" s="54"/>
      <c r="R500" s="65" cm="1">
        <f t="array" ref="R500">SUMPRODUCT(--($G$4:$G$494=E500),--($F$4:$F$494=""),$R$4:$R$494)</f>
        <v>7200</v>
      </c>
    </row>
    <row r="501" spans="5:18">
      <c r="E501" s="54" t="str">
        <f>IF('12'!K5="", "Vrije categorie",'12'!K5)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0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4"/>
        <v>0</v>
      </c>
      <c r="Q501" s="54"/>
      <c r="R501" s="65" cm="1">
        <f t="array" ref="R501">SUMPRODUCT(--($G$4:$G$494=E501),--($F$4:$F$494=""),$R$4:$R$494)</f>
        <v>0</v>
      </c>
    </row>
    <row r="502" spans="5:18">
      <c r="E502" s="54" t="str">
        <f>IF('12'!K6="", "Vrije categorie",'12'!K6)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0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4"/>
        <v>0</v>
      </c>
      <c r="Q502" s="54"/>
      <c r="R502" s="65" cm="1">
        <f t="array" ref="R502">SUMPRODUCT(--($G$4:$G$494=E502),--($F$4:$F$494=""),$R$4:$R$494)</f>
        <v>0</v>
      </c>
    </row>
    <row r="503" spans="5:18">
      <c r="E503" s="54" t="str">
        <f>IF('12'!K7="", "Vrije categorie",'12'!K7)</f>
        <v>E</v>
      </c>
      <c r="H503" s="65" cm="1">
        <f t="array" ref="H503">SUMPRODUCT(--($G$4:$G$494=E503),--($F$4:$F$494=""),$H$4:$H$494)</f>
        <v>20</v>
      </c>
      <c r="I503" s="65" cm="1">
        <f t="array" ref="I503">SUMPRODUCT(--($G$4:$G$494=E503),--($F$4:$F$494=""),$I$4:$I$494)</f>
        <v>0</v>
      </c>
      <c r="J503" s="65" cm="1">
        <f t="array" ref="J503">SUMPRODUCT(--($G$4:$G$494=E503),--($F$4:$F$494=""),$J$4:$J$494)</f>
        <v>0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0</v>
      </c>
      <c r="O503" s="65" cm="1">
        <f t="array" ref="O503">SUMPRODUCT(--($G$4:$G$494=E503),--($F$4:$F$494=""),$O$4:$O$494)</f>
        <v>0</v>
      </c>
      <c r="P503" s="65">
        <f t="shared" si="4"/>
        <v>20</v>
      </c>
      <c r="Q503" s="54"/>
      <c r="R503" s="65" cm="1">
        <f t="array" ref="R503">SUMPRODUCT(--($G$4:$G$494=E503),--($F$4:$F$494=""),$R$4:$R$494)</f>
        <v>4000</v>
      </c>
    </row>
    <row r="504" spans="5:18">
      <c r="E504" s="54" t="str">
        <f>IF('12'!K8="", "Vrije categorie",'12'!K8)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21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4"/>
        <v>21</v>
      </c>
      <c r="Q504" s="54"/>
      <c r="R504" s="65" cm="1">
        <f t="array" ref="R504">SUMPRODUCT(--($G$4:$G$494=E504),--($F$4:$F$494=""),$R$4:$R$494)</f>
        <v>252</v>
      </c>
    </row>
    <row r="505" spans="5:18">
      <c r="E505" s="54" t="str">
        <f>IF('12'!K9="", "Vrije categorie",'12'!K9)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0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22.5</v>
      </c>
      <c r="O505" s="65" cm="1">
        <f t="array" ref="O505">SUMPRODUCT(--($G$4:$G$494=E505),--($F$4:$F$494=""),$O$4:$O$494)</f>
        <v>0</v>
      </c>
      <c r="P505" s="65">
        <f t="shared" si="4"/>
        <v>22.5</v>
      </c>
      <c r="Q505" s="54"/>
      <c r="R505" s="65" cm="1">
        <f t="array" ref="R505">SUMPRODUCT(--($G$4:$G$494=E505),--($F$4:$F$494=""),$R$4:$R$494)</f>
        <v>4500</v>
      </c>
    </row>
    <row r="506" spans="5:18">
      <c r="E506" s="54" t="str">
        <f>IF('12'!K10="", "Vrije categorie",'12'!K10)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91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4"/>
        <v>91</v>
      </c>
      <c r="Q506" s="54"/>
      <c r="R506" s="65" cm="1">
        <f t="array" ref="R506">SUMPRODUCT(--($G$4:$G$494=E506),--($F$4:$F$494=""),$R$4:$R$494)</f>
        <v>18200</v>
      </c>
    </row>
    <row r="507" spans="5:18">
      <c r="E507" s="54" t="str">
        <f>IF('12'!K11="", "Vrije categorie",'12'!K11)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4"/>
        <v>0</v>
      </c>
      <c r="Q507" s="54"/>
      <c r="R507" s="65" cm="1">
        <f t="array" ref="R507">SUMPRODUCT(--($G$4:$G$494=E507),--($F$4:$F$494=""),$R$4:$R$494)</f>
        <v>0</v>
      </c>
    </row>
    <row r="508" spans="5:18">
      <c r="E508" s="54" t="str">
        <f>IF('12'!K12="", "Vrije categorie",'12'!K12)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4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IF('12'!K13="", "Vrije categorie",'12'!K13)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4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tr">
        <f>IF('12'!K14="", "Vrije categorie",'12'!K14)</f>
        <v>L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4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tr">
        <f>IF('12'!K15="", "Vrije categorie",'12'!K15)</f>
        <v>M</v>
      </c>
      <c r="H511" s="65" cm="1">
        <f t="array" ref="H511">SUMPRODUCT(--($G$4:$G$494=E511),--($F$4:$F$494=""),$H$4:$H$494)</f>
        <v>0</v>
      </c>
      <c r="I511" s="65" cm="1">
        <f t="array" ref="I511">SUMPRODUCT(--($G$4:$G$494=E511),--($F$4:$F$494=""),$I$4:$I$494)</f>
        <v>220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6</v>
      </c>
      <c r="O511" s="65" cm="1">
        <f t="array" ref="O511">SUMPRODUCT(--($G$4:$G$494=E511),--($F$4:$F$494=""),$O$4:$O$494)</f>
        <v>0</v>
      </c>
      <c r="P511" s="65">
        <f t="shared" si="4"/>
        <v>226</v>
      </c>
      <c r="Q511" s="54"/>
      <c r="R511" s="65" cm="1">
        <f t="array" ref="R511">SUMPRODUCT(--($G$4:$G$494=E511),--($F$4:$F$494=""),$R$4:$R$494)</f>
        <v>58760</v>
      </c>
    </row>
    <row r="512" spans="5:18" ht="15.75" thickBot="1">
      <c r="E512" s="67" t="s">
        <v>128</v>
      </c>
      <c r="F512" s="63"/>
      <c r="G512" s="63"/>
      <c r="H512" s="66">
        <f>SUM(H499:H511)</f>
        <v>56</v>
      </c>
      <c r="I512" s="66">
        <f t="shared" ref="I512:O512" si="5">SUM(I499:I511)</f>
        <v>546.79999999999995</v>
      </c>
      <c r="J512" s="66">
        <f t="shared" si="5"/>
        <v>0</v>
      </c>
      <c r="K512" s="66">
        <f t="shared" si="5"/>
        <v>0</v>
      </c>
      <c r="L512" s="66">
        <f t="shared" si="5"/>
        <v>0</v>
      </c>
      <c r="M512" s="66">
        <f t="shared" si="5"/>
        <v>0</v>
      </c>
      <c r="N512" s="66">
        <f t="shared" si="5"/>
        <v>28.5</v>
      </c>
      <c r="O512" s="66">
        <f t="shared" si="5"/>
        <v>0</v>
      </c>
      <c r="P512" s="66">
        <f t="shared" si="4"/>
        <v>631.29999999999995</v>
      </c>
      <c r="Q512" s="66"/>
      <c r="R512" s="66">
        <f>SUM(R499:R511)</f>
        <v>135872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9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0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30" si="6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7">SUM(H519:O519)</f>
        <v>0</v>
      </c>
    </row>
    <row r="520" spans="5:18">
      <c r="E520" s="68" t="str">
        <f t="shared" si="6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7"/>
        <v>0</v>
      </c>
    </row>
    <row r="521" spans="5:18">
      <c r="E521" s="68" t="str">
        <f t="shared" si="6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7"/>
        <v>0</v>
      </c>
    </row>
    <row r="522" spans="5:18">
      <c r="E522" s="68" t="str">
        <f t="shared" si="6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7"/>
        <v>0</v>
      </c>
    </row>
    <row r="523" spans="5:18">
      <c r="E523" s="68" t="str">
        <f t="shared" si="6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7"/>
        <v>0</v>
      </c>
    </row>
    <row r="524" spans="5:18">
      <c r="E524" s="68" t="str">
        <f t="shared" si="6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7"/>
        <v>0</v>
      </c>
    </row>
    <row r="525" spans="5:18">
      <c r="E525" s="68" t="str">
        <f t="shared" si="6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7"/>
        <v>0</v>
      </c>
    </row>
    <row r="526" spans="5:18">
      <c r="E526" s="68" t="str">
        <f t="shared" si="6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7"/>
        <v>0</v>
      </c>
    </row>
    <row r="527" spans="5:18">
      <c r="E527" s="68" t="str">
        <f t="shared" si="6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7"/>
        <v>0</v>
      </c>
    </row>
    <row r="528" spans="5:18">
      <c r="E528" s="68" t="str">
        <f t="shared" si="6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7"/>
        <v>0</v>
      </c>
    </row>
    <row r="529" spans="5:16">
      <c r="E529" s="68" t="str">
        <f t="shared" si="6"/>
        <v>L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7"/>
        <v>0</v>
      </c>
    </row>
    <row r="530" spans="5:16">
      <c r="E530" s="68" t="str">
        <f t="shared" si="6"/>
        <v>M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7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8">SUM(I518:I530)</f>
        <v>0</v>
      </c>
      <c r="J531" s="73">
        <f t="shared" si="8"/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 t="shared" si="8"/>
        <v>0</v>
      </c>
      <c r="P531" s="73">
        <f>SUM(P518:P530)</f>
        <v>0</v>
      </c>
    </row>
    <row r="532" spans="5:16" ht="15.75" thickTop="1"/>
  </sheetData>
  <sheetProtection algorithmName="SHA-512" hashValue="Um6TWmrYEr/rVCHKsuIrPgStii/sV75p69NYNkNWPxRTpA3kwlMwqXPhk4v7Cvk7kYes+201ns/Cf7TPaPdxtg==" saltValue="sWpHL+7rLtodH3FA3PHGxg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workbookViewId="0">
      <pane xSplit="11" ySplit="2" topLeftCell="L3" activePane="bottomRight" state="frozen"/>
      <selection pane="topRight" activeCell="L1" sqref="L1"/>
      <selection pane="bottomLeft" activeCell="A3" sqref="A3"/>
      <selection pane="bottomRight" activeCell="M21" sqref="M2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13,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'13a'!R499/M3</f>
        <v>#DIV/0!</v>
      </c>
    </row>
    <row r="4" spans="1:14">
      <c r="A4" s="16" t="s">
        <v>72</v>
      </c>
      <c r="B4" s="264" t="str">
        <f>VLOOKUP(H5,'Kosten NEN2075 (her)controles'!A5:E50,3)</f>
        <v xml:space="preserve">De Blinker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'13a'!R500/M4</f>
        <v>#DIV/0!</v>
      </c>
    </row>
    <row r="5" spans="1:14">
      <c r="A5" s="17" t="s">
        <v>73</v>
      </c>
      <c r="B5" s="265" t="str">
        <f>VLOOKUP(H5,'Kosten NEN2075 (her)controles'!A5:E50,4)</f>
        <v>De Blink 5</v>
      </c>
      <c r="C5" s="265"/>
      <c r="D5" s="265"/>
      <c r="E5" s="265"/>
      <c r="F5" s="279" t="s">
        <v>75</v>
      </c>
      <c r="G5" s="279"/>
      <c r="H5" s="13">
        <v>13</v>
      </c>
      <c r="K5" s="34" t="s">
        <v>48</v>
      </c>
      <c r="L5" s="46">
        <v>200</v>
      </c>
      <c r="M5" s="213"/>
      <c r="N5" s="86" t="e">
        <f>'13a'!R501/M5</f>
        <v>#DIV/0!</v>
      </c>
    </row>
    <row r="6" spans="1:14">
      <c r="A6" s="18" t="s">
        <v>74</v>
      </c>
      <c r="B6" s="266" t="str">
        <f>VLOOKUP(H5,'Kosten NEN2075 (her)controles'!A5:E50,5)</f>
        <v>Bolsward</v>
      </c>
      <c r="C6" s="266"/>
      <c r="D6" s="266"/>
      <c r="E6" s="266"/>
      <c r="F6" s="280" t="s">
        <v>76</v>
      </c>
      <c r="G6" s="280"/>
      <c r="H6" s="14" t="str">
        <f>CONCATENATE(H5,"a")</f>
        <v>13a</v>
      </c>
      <c r="K6" s="34" t="s">
        <v>49</v>
      </c>
      <c r="L6" s="46">
        <v>200</v>
      </c>
      <c r="M6" s="213"/>
      <c r="N6" s="86" t="e">
        <f>'13a'!R502/M6</f>
        <v>#DIV/0!</v>
      </c>
    </row>
    <row r="7" spans="1:14">
      <c r="K7" s="34" t="s">
        <v>45</v>
      </c>
      <c r="L7" s="46">
        <v>200</v>
      </c>
      <c r="M7" s="213"/>
      <c r="N7" s="86" t="e">
        <f>'13a'!R503/M7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260</v>
      </c>
      <c r="K8" s="34" t="s">
        <v>50</v>
      </c>
      <c r="L8" s="46">
        <v>12</v>
      </c>
      <c r="M8" s="213"/>
      <c r="N8" s="86" t="e">
        <f>'13a'!R504/M8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'13a'!R505/M9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'13a'!R506/M10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'13a'!R507/M11</f>
        <v>#DIV/0!</v>
      </c>
    </row>
    <row r="12" spans="1:14">
      <c r="F12" s="7" t="s">
        <v>54</v>
      </c>
      <c r="G12" s="7" t="s">
        <v>80</v>
      </c>
      <c r="H12" s="7"/>
      <c r="K12" s="34" t="s">
        <v>53</v>
      </c>
      <c r="L12" s="46">
        <v>4</v>
      </c>
      <c r="M12" s="213"/>
      <c r="N12" s="86" t="e">
        <f>'13a'!R508/M12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'13a'!P512</f>
        <v>971.35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'13a'!R509/M13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 t="s">
        <v>470</v>
      </c>
      <c r="L14" s="46">
        <v>200</v>
      </c>
      <c r="M14" s="213"/>
      <c r="N14" s="86" t="e">
        <f>'13a'!R510/M14</f>
        <v>#DIV/0!</v>
      </c>
    </row>
    <row r="15" spans="1:14">
      <c r="K15" s="34" t="s">
        <v>716</v>
      </c>
      <c r="L15" s="46">
        <v>260</v>
      </c>
      <c r="M15" s="213"/>
      <c r="N15" s="86" t="e">
        <f>'13a'!R511/M15</f>
        <v>#DIV/0!</v>
      </c>
    </row>
    <row r="16" spans="1:14">
      <c r="A16" t="s">
        <v>117</v>
      </c>
      <c r="K16" s="36"/>
      <c r="L16" s="47"/>
      <c r="M16" s="240"/>
      <c r="N16" s="87"/>
    </row>
    <row r="17" spans="1:9">
      <c r="A17" s="276" t="s">
        <v>118</v>
      </c>
      <c r="B17" s="276"/>
      <c r="C17" s="276"/>
      <c r="D17" s="44">
        <f>'13a'!R512</f>
        <v>221155.8</v>
      </c>
      <c r="E17" s="276" t="s">
        <v>119</v>
      </c>
      <c r="F17" s="276"/>
      <c r="G17" s="44">
        <f>D17/E8</f>
        <v>850.59923076923076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'13a'!I512</f>
        <v>864.85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864.85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864.85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864.85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'13a'!H512-E27</f>
        <v>57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'13a'!U495</f>
        <v>235.55000000000004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'13a'!T495</f>
        <v>235.55000000000004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'13a'!V495</f>
        <v>158.4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'13a'!W495</f>
        <v>76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'13a'!X495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'13a'!Y495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'13a'!P505</f>
        <v>31.5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T8J8gxu3tylfRY4Up43kST1fJrq01jCLuFM3+AOLH3gD+ITIaJwT7IWQvc5VT61UczM/l84c7nwhbE0VWwsztg==" saltValue="o3s8iYVYH1zwEeL+zPsjp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1"/>
  <sheetViews>
    <sheetView workbookViewId="0">
      <pane ySplit="4" topLeftCell="A5" activePane="bottomLeft" state="frozen"/>
      <selection pane="bottomLeft" activeCell="L22" sqref="L22"/>
    </sheetView>
  </sheetViews>
  <sheetFormatPr defaultRowHeight="15"/>
  <cols>
    <col min="3" max="3" width="38.85546875" bestFit="1" customWidth="1"/>
    <col min="4" max="4" width="35.140625" customWidth="1"/>
    <col min="5" max="5" width="24.42578125" customWidth="1"/>
    <col min="6" max="6" width="16.42578125" customWidth="1"/>
    <col min="7" max="7" width="20.28515625" customWidth="1"/>
    <col min="8" max="8" width="13.140625" bestFit="1" customWidth="1"/>
    <col min="9" max="9" width="16" bestFit="1" customWidth="1"/>
    <col min="10" max="10" width="18.28515625" bestFit="1" customWidth="1"/>
    <col min="12" max="12" width="12.7109375" bestFit="1" customWidth="1"/>
    <col min="13" max="13" width="11.5703125" bestFit="1" customWidth="1"/>
  </cols>
  <sheetData>
    <row r="1" spans="1:1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>
      <c r="A2" t="s">
        <v>8</v>
      </c>
      <c r="C2" t="s">
        <v>9</v>
      </c>
      <c r="D2" t="s">
        <v>10</v>
      </c>
      <c r="E2" t="s">
        <v>18</v>
      </c>
    </row>
    <row r="3" spans="1:15">
      <c r="A3" s="185"/>
      <c r="B3" s="185"/>
      <c r="C3" s="186"/>
      <c r="D3" s="185" t="s">
        <v>181</v>
      </c>
      <c r="E3" s="185" t="s">
        <v>182</v>
      </c>
      <c r="F3" s="185"/>
      <c r="G3" s="185"/>
      <c r="H3" s="185"/>
      <c r="I3" s="185"/>
      <c r="J3" s="185"/>
      <c r="L3" t="s">
        <v>718</v>
      </c>
    </row>
    <row r="4" spans="1:15" ht="30">
      <c r="A4" s="187"/>
      <c r="B4" s="187" t="s">
        <v>11</v>
      </c>
      <c r="C4" s="187" t="s">
        <v>12</v>
      </c>
      <c r="D4" s="187" t="s">
        <v>13</v>
      </c>
      <c r="E4" s="187" t="s">
        <v>14</v>
      </c>
      <c r="F4" s="188" t="s">
        <v>134</v>
      </c>
      <c r="G4" s="188" t="s">
        <v>15</v>
      </c>
      <c r="H4" s="187" t="s">
        <v>16</v>
      </c>
      <c r="I4" s="187" t="s">
        <v>17</v>
      </c>
      <c r="J4" s="187" t="s">
        <v>133</v>
      </c>
      <c r="L4" s="31" t="s">
        <v>54</v>
      </c>
      <c r="M4" s="31" t="s">
        <v>63</v>
      </c>
    </row>
    <row r="5" spans="1:15">
      <c r="A5">
        <v>1</v>
      </c>
      <c r="B5" t="str">
        <f>CONCATENATE(A5,"a")</f>
        <v>1a</v>
      </c>
      <c r="C5" t="s">
        <v>212</v>
      </c>
      <c r="D5" t="s">
        <v>213</v>
      </c>
      <c r="E5" t="s">
        <v>214</v>
      </c>
      <c r="F5" s="81">
        <f>'1a'!$P$512</f>
        <v>1516.15</v>
      </c>
      <c r="G5" s="81">
        <f>'1'!$G$17</f>
        <v>1177.8076923076924</v>
      </c>
      <c r="H5" s="189" cm="1">
        <f t="array" ref="H5">_xlfn.IFS(F5=0,0,F5&lt;750,$M$5,F5&lt;1000,$M$6,F5&lt;1500,$M$7,F5&lt;2000,$M$8,F5&lt;3000,$M$9,F5&lt;5000,$M$10,F5&lt;10000,$M$11,F5&gt;=10000,$M$12)</f>
        <v>210</v>
      </c>
      <c r="I5" s="7">
        <v>4</v>
      </c>
      <c r="J5" s="189">
        <f>H5*I5</f>
        <v>840</v>
      </c>
      <c r="L5" s="11" t="s">
        <v>65</v>
      </c>
      <c r="M5" s="190">
        <v>105</v>
      </c>
    </row>
    <row r="6" spans="1:15">
      <c r="A6">
        <v>2</v>
      </c>
      <c r="B6" t="str">
        <f t="shared" ref="B6:B32" si="0">CONCATENATE(A6,"a")</f>
        <v>2a</v>
      </c>
      <c r="C6" t="s">
        <v>711</v>
      </c>
      <c r="D6" t="s">
        <v>215</v>
      </c>
      <c r="E6" t="s">
        <v>214</v>
      </c>
      <c r="F6" s="81">
        <f>'2a'!$P$512</f>
        <v>2141.7499999999995</v>
      </c>
      <c r="G6" s="81">
        <f>'2'!$G$17</f>
        <v>1700.9692307692308</v>
      </c>
      <c r="H6" s="189" cm="1">
        <f t="array" ref="H6">_xlfn.IFS(F6=0,0,F6&lt;750,$M$5,F6&lt;1000,$M$6,F6&lt;1500,$M$7,F6&lt;2000,$M$8,F6&lt;3000,$M$9,F6&lt;5000,$M$10,F6&lt;10000,$M$11,F6&gt;=10000,$M$12)</f>
        <v>255</v>
      </c>
      <c r="I6" s="7">
        <v>4</v>
      </c>
      <c r="J6" s="189">
        <f t="shared" ref="J6:J30" si="1">H6*I6</f>
        <v>1020</v>
      </c>
      <c r="L6" s="11" t="s">
        <v>66</v>
      </c>
      <c r="M6" s="190">
        <v>130</v>
      </c>
    </row>
    <row r="7" spans="1:15">
      <c r="A7">
        <v>3</v>
      </c>
      <c r="B7" t="str">
        <f t="shared" si="0"/>
        <v>3a</v>
      </c>
      <c r="C7" t="s">
        <v>712</v>
      </c>
      <c r="D7" t="s">
        <v>216</v>
      </c>
      <c r="E7" t="s">
        <v>214</v>
      </c>
      <c r="F7" s="81">
        <f>'3a'!$Q$493</f>
        <v>2280.9999999999995</v>
      </c>
      <c r="G7" s="81">
        <f>'3'!$G$17</f>
        <v>2281</v>
      </c>
      <c r="H7" s="189" cm="1">
        <f t="array" ref="H7">_xlfn.IFS(F7=0,0,F7&lt;750,$M$5,F7&lt;1000,$M$6,F7&lt;1500,$M$7,F7&lt;2000,$M$8,F7&lt;3000,$M$9,F7&lt;5000,$M$10,F7&lt;10000,$M$11,F7&gt;=10000,$M$12)</f>
        <v>255</v>
      </c>
      <c r="I7" s="7">
        <v>4</v>
      </c>
      <c r="J7" s="189">
        <f t="shared" si="1"/>
        <v>1020</v>
      </c>
      <c r="L7" s="11" t="s">
        <v>67</v>
      </c>
      <c r="M7" s="190">
        <v>155</v>
      </c>
    </row>
    <row r="8" spans="1:15">
      <c r="A8">
        <v>4</v>
      </c>
      <c r="B8" t="str">
        <f t="shared" si="0"/>
        <v>4a</v>
      </c>
      <c r="C8" t="s">
        <v>217</v>
      </c>
      <c r="D8" t="s">
        <v>218</v>
      </c>
      <c r="E8" t="s">
        <v>214</v>
      </c>
      <c r="F8" s="81">
        <f>'4a'!$P$512</f>
        <v>893.74999999999989</v>
      </c>
      <c r="G8" s="81">
        <f>'4'!$G$17</f>
        <v>684.75</v>
      </c>
      <c r="H8" s="189" cm="1">
        <f t="array" ref="H8">_xlfn.IFS(F8=0,0,F8&lt;750,$M$5,F8&lt;1000,$M$6,F8&lt;1500,$M$7,F8&lt;2000,$M$8,F8&lt;3000,$M$9,F8&lt;5000,$M$10,F8&lt;10000,$M$11,F8&gt;=10000,$M$12)</f>
        <v>130</v>
      </c>
      <c r="I8" s="7">
        <v>4</v>
      </c>
      <c r="J8" s="189">
        <f t="shared" si="1"/>
        <v>520</v>
      </c>
      <c r="L8" s="11" t="s">
        <v>68</v>
      </c>
      <c r="M8" s="190">
        <v>210</v>
      </c>
    </row>
    <row r="9" spans="1:15">
      <c r="A9">
        <v>5</v>
      </c>
      <c r="B9" t="str">
        <f t="shared" si="0"/>
        <v>5a</v>
      </c>
      <c r="C9" t="s">
        <v>219</v>
      </c>
      <c r="D9" t="s">
        <v>220</v>
      </c>
      <c r="E9" t="s">
        <v>214</v>
      </c>
      <c r="F9" s="81">
        <f>'5a'!$P$512</f>
        <v>2420.85</v>
      </c>
      <c r="G9" s="81">
        <f>'5'!$G$17</f>
        <v>2324.0300000000002</v>
      </c>
      <c r="H9" s="189" cm="1">
        <f t="array" ref="H9">_xlfn.IFS(F9=0,0,F9&lt;750,$M$5,F9&lt;1000,$M$6,F9&lt;1500,$M$7,F9&lt;2000,$M$8,F9&lt;3000,$M$9,F9&lt;5000,$M$10,F9&lt;10000,$M$11,F9&gt;=10000,$M$12)</f>
        <v>255</v>
      </c>
      <c r="I9" s="7">
        <v>4</v>
      </c>
      <c r="J9" s="189">
        <f t="shared" si="1"/>
        <v>1020</v>
      </c>
      <c r="L9" s="11" t="s">
        <v>69</v>
      </c>
      <c r="M9" s="190">
        <v>255</v>
      </c>
    </row>
    <row r="10" spans="1:15">
      <c r="A10">
        <v>6</v>
      </c>
      <c r="B10" t="str">
        <f t="shared" si="0"/>
        <v>6a</v>
      </c>
      <c r="C10" t="s">
        <v>221</v>
      </c>
      <c r="D10" t="s">
        <v>222</v>
      </c>
      <c r="E10" t="s">
        <v>214</v>
      </c>
      <c r="F10" s="81">
        <f>'6a'!$P$511</f>
        <v>2366</v>
      </c>
      <c r="G10" s="81">
        <f>'6'!$G$17</f>
        <v>2304.9</v>
      </c>
      <c r="H10" s="189" cm="1">
        <f t="array" ref="H10">_xlfn.IFS(F10=0,0,F10&lt;750,$M$5,F10&lt;1000,$M$6,F10&lt;1500,$M$7,F10&lt;2000,$M$8,F10&lt;3000,$M$9,F10&lt;5000,$M$10,F10&lt;10000,$M$11,F10&gt;=10000,$M$12)</f>
        <v>255</v>
      </c>
      <c r="I10" s="7">
        <v>4</v>
      </c>
      <c r="J10" s="189">
        <f t="shared" si="1"/>
        <v>1020</v>
      </c>
      <c r="L10" s="11" t="s">
        <v>70</v>
      </c>
      <c r="M10" s="190">
        <v>360</v>
      </c>
    </row>
    <row r="11" spans="1:15">
      <c r="A11">
        <v>7</v>
      </c>
      <c r="B11" t="str">
        <f t="shared" si="0"/>
        <v>7a</v>
      </c>
      <c r="C11" t="s">
        <v>223</v>
      </c>
      <c r="D11" t="s">
        <v>224</v>
      </c>
      <c r="E11" t="s">
        <v>214</v>
      </c>
      <c r="F11" s="81">
        <f>'7a'!$P$512</f>
        <v>836.25</v>
      </c>
      <c r="G11" s="81">
        <f>'7'!$G$17</f>
        <v>785.67</v>
      </c>
      <c r="H11" s="189" cm="1">
        <f t="array" ref="H11">_xlfn.IFS(F11=0,0,F11&lt;750,$M$5,F11&lt;1000,$M$6,F11&lt;1500,$M$7,F11&lt;2000,$M$8,F11&lt;3000,$M$9,F11&lt;5000,$M$10,F11&lt;10000,$M$11,F11&gt;=10000,$M$12)</f>
        <v>130</v>
      </c>
      <c r="I11" s="7">
        <v>4</v>
      </c>
      <c r="J11" s="189">
        <f t="shared" si="1"/>
        <v>520</v>
      </c>
      <c r="L11" s="11" t="s">
        <v>71</v>
      </c>
      <c r="M11" s="190">
        <v>435</v>
      </c>
    </row>
    <row r="12" spans="1:15">
      <c r="A12">
        <v>8</v>
      </c>
      <c r="B12" t="str">
        <f t="shared" si="0"/>
        <v>8a</v>
      </c>
      <c r="C12" t="s">
        <v>225</v>
      </c>
      <c r="D12" t="s">
        <v>226</v>
      </c>
      <c r="E12" t="s">
        <v>227</v>
      </c>
      <c r="F12" s="81">
        <f>'8a'!$P$512</f>
        <v>773.15</v>
      </c>
      <c r="G12" s="81">
        <f>'8'!$G$17</f>
        <v>605.54999999999995</v>
      </c>
      <c r="H12" s="189" cm="1">
        <f t="array" ref="H12">_xlfn.IFS(F12=0,0,F12&lt;750,$M$5,F12&lt;1000,$M$6,F12&lt;1500,$M$7,F12&lt;2000,$M$8,F12&lt;3000,$M$9,F12&lt;5000,$M$10,F12&lt;10000,$M$11,F12&gt;=10000,$M$12)</f>
        <v>130</v>
      </c>
      <c r="I12" s="7">
        <v>4</v>
      </c>
      <c r="J12" s="189">
        <f t="shared" si="1"/>
        <v>520</v>
      </c>
      <c r="L12" s="11" t="s">
        <v>99</v>
      </c>
      <c r="M12" s="11" t="s">
        <v>64</v>
      </c>
    </row>
    <row r="13" spans="1:15">
      <c r="A13">
        <v>9</v>
      </c>
      <c r="B13" t="str">
        <f t="shared" si="0"/>
        <v>9a</v>
      </c>
      <c r="C13" t="s">
        <v>228</v>
      </c>
      <c r="D13" t="s">
        <v>229</v>
      </c>
      <c r="E13" t="s">
        <v>230</v>
      </c>
      <c r="F13" s="81">
        <f>'9a'!$P$512</f>
        <v>560.69999999999993</v>
      </c>
      <c r="G13" s="81">
        <f>'9'!$G$17</f>
        <v>443.21307692307693</v>
      </c>
      <c r="H13" s="189" cm="1">
        <f t="array" ref="H13">_xlfn.IFS(F13=0,0,F13&lt;750,$M$5,F13&lt;1000,$M$6,F13&lt;1500,$M$7,F13&lt;2000,$M$8,F13&lt;3000,$M$9,F13&lt;5000,$M$10,F13&lt;10000,$M$11,F13&gt;=10000,$M$12)</f>
        <v>105</v>
      </c>
      <c r="I13" s="7">
        <v>4</v>
      </c>
      <c r="J13" s="189">
        <f t="shared" si="1"/>
        <v>420</v>
      </c>
    </row>
    <row r="14" spans="1:15">
      <c r="A14">
        <v>10</v>
      </c>
      <c r="B14" t="str">
        <f t="shared" si="0"/>
        <v>10a</v>
      </c>
      <c r="C14" t="s">
        <v>231</v>
      </c>
      <c r="D14" t="s">
        <v>232</v>
      </c>
      <c r="E14" t="s">
        <v>233</v>
      </c>
      <c r="F14" s="81">
        <f>'10a'!$P$512</f>
        <v>1908.7699999999998</v>
      </c>
      <c r="G14" s="81">
        <f>'10'!$G$17</f>
        <v>1539.8363076923076</v>
      </c>
      <c r="H14" s="189" cm="1">
        <f t="array" ref="H14">_xlfn.IFS(F14=0,0,F14&lt;750,$M$5,F14&lt;1000,$M$6,F14&lt;1500,$M$7,F14&lt;2000,$M$8,F14&lt;3000,$M$9,F14&lt;5000,$M$10,F14&lt;10000,$M$11,F14&gt;=10000,$M$12)</f>
        <v>210</v>
      </c>
      <c r="I14" s="7">
        <v>4</v>
      </c>
      <c r="J14" s="189">
        <f t="shared" si="1"/>
        <v>840</v>
      </c>
    </row>
    <row r="15" spans="1:15">
      <c r="A15">
        <v>11</v>
      </c>
      <c r="B15" t="str">
        <f t="shared" si="0"/>
        <v>11a</v>
      </c>
      <c r="C15" t="s">
        <v>234</v>
      </c>
      <c r="D15" t="s">
        <v>235</v>
      </c>
      <c r="E15" t="s">
        <v>233</v>
      </c>
      <c r="F15" s="81">
        <f>'11a'!$P$512</f>
        <v>1800.1000000000001</v>
      </c>
      <c r="G15" s="81">
        <f>'11'!$G$17</f>
        <v>1511.9238461538462</v>
      </c>
      <c r="H15" s="189" cm="1">
        <f t="array" ref="H15">_xlfn.IFS(F15=0,0,F15&lt;750,$M$5,F15&lt;1000,$M$6,F15&lt;1500,$M$7,F15&lt;2000,$M$8,F15&lt;3000,$M$9,F15&lt;5000,$M$10,F15&lt;10000,$M$11,F15&gt;=10000,$M$12)</f>
        <v>210</v>
      </c>
      <c r="I15" s="7">
        <v>4</v>
      </c>
      <c r="J15" s="189">
        <f t="shared" si="1"/>
        <v>840</v>
      </c>
    </row>
    <row r="16" spans="1:15">
      <c r="A16">
        <v>12</v>
      </c>
      <c r="B16" t="str">
        <f t="shared" si="0"/>
        <v>12a</v>
      </c>
      <c r="C16" t="s">
        <v>236</v>
      </c>
      <c r="D16" t="s">
        <v>237</v>
      </c>
      <c r="E16" t="s">
        <v>238</v>
      </c>
      <c r="F16" s="81">
        <f>'12a'!$P$512</f>
        <v>631.29999999999995</v>
      </c>
      <c r="G16" s="81">
        <f>'12'!$G$17</f>
        <v>522.5846153846154</v>
      </c>
      <c r="H16" s="189" cm="1">
        <f t="array" ref="H16">_xlfn.IFS(F16=0,0,F16&lt;750,$M$5,F16&lt;1000,$M$6,F16&lt;1500,$M$7,F16&lt;2000,$M$8,F16&lt;3000,$M$9,F16&lt;5000,$M$10,F16&lt;10000,$M$11,F16&gt;=10000,$M$12)</f>
        <v>105</v>
      </c>
      <c r="I16" s="7">
        <v>4</v>
      </c>
      <c r="J16" s="189">
        <f t="shared" si="1"/>
        <v>420</v>
      </c>
    </row>
    <row r="17" spans="1:10">
      <c r="A17">
        <v>13</v>
      </c>
      <c r="B17" t="str">
        <f t="shared" si="0"/>
        <v>13a</v>
      </c>
      <c r="C17" t="s">
        <v>239</v>
      </c>
      <c r="D17" t="s">
        <v>240</v>
      </c>
      <c r="E17" t="s">
        <v>241</v>
      </c>
      <c r="F17" s="81">
        <f>'13a'!$P$512</f>
        <v>971.35</v>
      </c>
      <c r="G17" s="81">
        <f>'13'!$G$17</f>
        <v>850.59923076923076</v>
      </c>
      <c r="H17" s="189" cm="1">
        <f t="array" ref="H17">_xlfn.IFS(F17=0,0,F17&lt;750,$M$5,F17&lt;1000,$M$6,F17&lt;1500,$M$7,F17&lt;2000,$M$8,F17&lt;3000,$M$9,F17&lt;5000,$M$10,F17&lt;10000,$M$11,F17&gt;=10000,$M$12)</f>
        <v>130</v>
      </c>
      <c r="I17" s="7">
        <v>4</v>
      </c>
      <c r="J17" s="189">
        <f t="shared" si="1"/>
        <v>520</v>
      </c>
    </row>
    <row r="18" spans="1:10">
      <c r="A18">
        <v>14</v>
      </c>
      <c r="B18" t="str">
        <f t="shared" si="0"/>
        <v>14a</v>
      </c>
      <c r="C18" t="s">
        <v>242</v>
      </c>
      <c r="D18" t="s">
        <v>243</v>
      </c>
      <c r="E18" t="s">
        <v>244</v>
      </c>
      <c r="F18" s="81">
        <f>'14a'!$O$512</f>
        <v>809.5</v>
      </c>
      <c r="G18" s="81">
        <f>'14'!$G$17</f>
        <v>782.24</v>
      </c>
      <c r="H18" s="189" cm="1">
        <f t="array" ref="H18">_xlfn.IFS(F18=0,0,F18&lt;750,$M$5,F18&lt;1000,$M$6,F18&lt;1500,$M$7,F18&lt;2000,$M$8,F18&lt;3000,$M$9,F18&lt;5000,$M$10,F18&lt;10000,$M$11,F18&gt;=10000,$M$12)</f>
        <v>130</v>
      </c>
      <c r="I18" s="7">
        <v>4</v>
      </c>
      <c r="J18" s="189">
        <f t="shared" si="1"/>
        <v>520</v>
      </c>
    </row>
    <row r="19" spans="1:10">
      <c r="A19">
        <v>15</v>
      </c>
      <c r="B19" t="str">
        <f t="shared" si="0"/>
        <v>15a</v>
      </c>
      <c r="C19" t="s">
        <v>245</v>
      </c>
      <c r="D19" t="s">
        <v>246</v>
      </c>
      <c r="E19" t="s">
        <v>247</v>
      </c>
      <c r="F19" s="81">
        <f>'15a'!$P$511</f>
        <v>851.6</v>
      </c>
      <c r="G19" s="81">
        <f>'15'!$G$17</f>
        <v>809.3</v>
      </c>
      <c r="H19" s="189" cm="1">
        <f t="array" ref="H19">_xlfn.IFS(F19=0,0,F19&lt;750,$M$5,F19&lt;1000,$M$6,F19&lt;1500,$M$7,F19&lt;2000,$M$8,F19&lt;3000,$M$9,F19&lt;5000,$M$10,F19&lt;10000,$M$11,F19&gt;=10000,$M$12)</f>
        <v>130</v>
      </c>
      <c r="I19" s="7">
        <v>4</v>
      </c>
      <c r="J19" s="189">
        <f t="shared" si="1"/>
        <v>520</v>
      </c>
    </row>
    <row r="20" spans="1:10">
      <c r="A20">
        <v>16</v>
      </c>
      <c r="B20" t="str">
        <f t="shared" si="0"/>
        <v>16a</v>
      </c>
      <c r="C20" t="s">
        <v>248</v>
      </c>
      <c r="D20" t="s">
        <v>249</v>
      </c>
      <c r="E20" t="s">
        <v>250</v>
      </c>
      <c r="F20" s="81">
        <f>'16a'!$O$501</f>
        <v>972.49000000000012</v>
      </c>
      <c r="G20" s="81">
        <f>'16'!$G$17</f>
        <v>861.77020000000005</v>
      </c>
      <c r="H20" s="189" cm="1">
        <f t="array" ref="H20">_xlfn.IFS(F20=0,0,F20&lt;750,$M$5,F20&lt;1000,$M$6,F20&lt;1500,$M$7,F20&lt;2000,$M$8,F20&lt;3000,$M$9,F20&lt;5000,$M$10,F20&lt;10000,$M$11,F20&gt;=10000,$M$12)</f>
        <v>130</v>
      </c>
      <c r="I20" s="7">
        <v>4</v>
      </c>
      <c r="J20" s="189">
        <f t="shared" si="1"/>
        <v>520</v>
      </c>
    </row>
    <row r="21" spans="1:10">
      <c r="A21">
        <v>17</v>
      </c>
      <c r="B21" t="str">
        <f t="shared" si="0"/>
        <v>17a</v>
      </c>
      <c r="C21" t="s">
        <v>251</v>
      </c>
      <c r="D21" t="s">
        <v>252</v>
      </c>
      <c r="E21" t="s">
        <v>253</v>
      </c>
      <c r="F21" s="81">
        <f>'17a'!$Q$512</f>
        <v>481.5</v>
      </c>
      <c r="G21" s="81">
        <f>'17'!$G$17</f>
        <v>457.53</v>
      </c>
      <c r="H21" s="189" cm="1">
        <f t="array" ref="H21">_xlfn.IFS(F21=0,0,F21&lt;750,$M$5,F21&lt;1000,$M$6,F21&lt;1500,$M$7,F21&lt;2000,$M$8,F21&lt;3000,$M$9,F21&lt;5000,$M$10,F21&lt;10000,$M$11,F21&gt;=10000,$M$12)</f>
        <v>105</v>
      </c>
      <c r="I21" s="7">
        <v>4</v>
      </c>
      <c r="J21" s="189">
        <f t="shared" si="1"/>
        <v>420</v>
      </c>
    </row>
    <row r="22" spans="1:10">
      <c r="A22">
        <v>18</v>
      </c>
      <c r="B22" t="str">
        <f t="shared" si="0"/>
        <v>18a</v>
      </c>
      <c r="C22" t="s">
        <v>254</v>
      </c>
      <c r="D22" t="s">
        <v>255</v>
      </c>
      <c r="E22" t="s">
        <v>256</v>
      </c>
      <c r="F22" s="81">
        <f>'18a'!$P$512</f>
        <v>381.09999999999997</v>
      </c>
      <c r="G22" s="81">
        <f>'18'!$G$17</f>
        <v>361.83</v>
      </c>
      <c r="H22" s="189" cm="1">
        <f t="array" ref="H22">_xlfn.IFS(F22=0,0,F22&lt;750,$M$5,F22&lt;1000,$M$6,F22&lt;1500,$M$7,F22&lt;2000,$M$8,F22&lt;3000,$M$9,F22&lt;5000,$M$10,F22&lt;10000,$M$11,F22&gt;=10000,$M$12)</f>
        <v>105</v>
      </c>
      <c r="I22" s="7">
        <v>4</v>
      </c>
      <c r="J22" s="189">
        <f t="shared" si="1"/>
        <v>420</v>
      </c>
    </row>
    <row r="23" spans="1:10">
      <c r="A23">
        <v>19</v>
      </c>
      <c r="B23" t="str">
        <f t="shared" si="0"/>
        <v>19a</v>
      </c>
      <c r="C23" t="s">
        <v>257</v>
      </c>
      <c r="D23" t="s">
        <v>258</v>
      </c>
      <c r="E23" t="s">
        <v>250</v>
      </c>
      <c r="F23" s="81">
        <f>'19a'!$P$512</f>
        <v>1273.8</v>
      </c>
      <c r="G23" s="81">
        <f>'19'!$G$17</f>
        <v>1238.7380000000001</v>
      </c>
      <c r="H23" s="189" cm="1">
        <f t="array" ref="H23">_xlfn.IFS(F23=0,0,F23&lt;750,$M$5,F23&lt;1000,$M$6,F23&lt;1500,$M$7,F23&lt;2000,$M$8,F23&lt;3000,$M$9,F23&lt;5000,$M$10,F23&lt;10000,$M$11,F23&gt;=10000,$M$12)</f>
        <v>155</v>
      </c>
      <c r="I23" s="7">
        <v>4</v>
      </c>
      <c r="J23" s="189">
        <f t="shared" si="1"/>
        <v>620</v>
      </c>
    </row>
    <row r="24" spans="1:10">
      <c r="A24">
        <v>20</v>
      </c>
      <c r="B24" t="str">
        <f t="shared" si="0"/>
        <v>20a</v>
      </c>
      <c r="C24" t="s">
        <v>259</v>
      </c>
      <c r="D24" t="s">
        <v>260</v>
      </c>
      <c r="E24" t="s">
        <v>261</v>
      </c>
      <c r="F24" s="81">
        <f>'20a'!$Q$510</f>
        <v>809.19</v>
      </c>
      <c r="G24" s="81">
        <f>'20'!$G$17</f>
        <v>772.154</v>
      </c>
      <c r="H24" s="189" cm="1">
        <f t="array" ref="H24">_xlfn.IFS(F24=0,0,F24&lt;750,$M$5,F24&lt;1000,$M$6,F24&lt;1500,$M$7,F24&lt;2000,$M$8,F24&lt;3000,$M$9,F24&lt;5000,$M$10,F24&lt;10000,$M$11,F24&gt;=10000,$M$12)</f>
        <v>130</v>
      </c>
      <c r="I24" s="7">
        <v>4</v>
      </c>
      <c r="J24" s="189">
        <f t="shared" si="1"/>
        <v>520</v>
      </c>
    </row>
    <row r="25" spans="1:10">
      <c r="A25">
        <v>21</v>
      </c>
      <c r="B25" t="str">
        <f t="shared" si="0"/>
        <v>21a</v>
      </c>
      <c r="C25" t="s">
        <v>264</v>
      </c>
      <c r="D25" t="s">
        <v>262</v>
      </c>
      <c r="E25" t="s">
        <v>263</v>
      </c>
      <c r="F25" s="81">
        <f>'21a'!$P$513</f>
        <v>628</v>
      </c>
      <c r="G25" s="81">
        <f>'21'!$G$17</f>
        <v>581.94000000000005</v>
      </c>
      <c r="H25" s="189" cm="1">
        <f t="array" ref="H25">_xlfn.IFS(F25=0,0,F25&lt;750,$M$5,F25&lt;1000,$M$6,F25&lt;1500,$M$7,F25&lt;2000,$M$8,F25&lt;3000,$M$9,F25&lt;5000,$M$10,F25&lt;10000,$M$11,F25&gt;=10000,$M$12)</f>
        <v>105</v>
      </c>
      <c r="I25" s="7">
        <v>4</v>
      </c>
      <c r="J25" s="189">
        <f t="shared" si="1"/>
        <v>420</v>
      </c>
    </row>
    <row r="26" spans="1:10">
      <c r="A26">
        <v>22</v>
      </c>
      <c r="B26" t="str">
        <f t="shared" si="0"/>
        <v>22a</v>
      </c>
      <c r="C26" t="s">
        <v>265</v>
      </c>
      <c r="D26" t="s">
        <v>266</v>
      </c>
      <c r="E26" t="s">
        <v>267</v>
      </c>
      <c r="F26" s="81">
        <f>'22a'!$Q$512</f>
        <v>465.09999999999997</v>
      </c>
      <c r="G26" s="81">
        <f>'22'!$G$17</f>
        <v>452.786</v>
      </c>
      <c r="H26" s="189" cm="1">
        <f t="array" ref="H26">_xlfn.IFS(F26=0,0,F26&lt;750,$M$5,F26&lt;1000,$M$6,F26&lt;1500,$M$7,F26&lt;2000,$M$8,F26&lt;3000,$M$9,F26&lt;5000,$M$10,F26&lt;10000,$M$11,F26&gt;=10000,$M$12)</f>
        <v>105</v>
      </c>
      <c r="I26" s="7">
        <v>4</v>
      </c>
      <c r="J26" s="189">
        <f t="shared" si="1"/>
        <v>420</v>
      </c>
    </row>
    <row r="27" spans="1:10">
      <c r="A27">
        <v>23</v>
      </c>
      <c r="B27" t="str">
        <f t="shared" si="0"/>
        <v>23a</v>
      </c>
      <c r="C27" t="s">
        <v>268</v>
      </c>
      <c r="D27" t="s">
        <v>269</v>
      </c>
      <c r="E27" t="s">
        <v>270</v>
      </c>
      <c r="F27" s="81">
        <f>'23a'!$Q$512</f>
        <v>755</v>
      </c>
      <c r="G27" s="81">
        <f>'23'!$G$17</f>
        <v>689.2</v>
      </c>
      <c r="H27" s="189" cm="1">
        <f t="array" ref="H27">_xlfn.IFS(F27=0,0,F27&lt;750,$M$5,F27&lt;1000,$M$6,F27&lt;1500,$M$7,F27&lt;2000,$M$8,F27&lt;3000,$M$9,F27&lt;5000,$M$10,F27&lt;10000,$M$11,F27&gt;=10000,$M$12)</f>
        <v>130</v>
      </c>
      <c r="I27" s="7">
        <v>4</v>
      </c>
      <c r="J27" s="189">
        <f t="shared" si="1"/>
        <v>520</v>
      </c>
    </row>
    <row r="28" spans="1:10">
      <c r="A28">
        <v>24</v>
      </c>
      <c r="B28" t="str">
        <f>CONCATENATE(A28,"a")</f>
        <v>24a</v>
      </c>
      <c r="C28" t="s">
        <v>271</v>
      </c>
      <c r="D28" t="s">
        <v>272</v>
      </c>
      <c r="E28" t="s">
        <v>273</v>
      </c>
      <c r="F28" s="81">
        <f>'24a'!$P$512</f>
        <v>686</v>
      </c>
      <c r="G28" s="81">
        <f>'24'!$G$17</f>
        <v>517.74</v>
      </c>
      <c r="H28" s="189" cm="1">
        <f t="array" ref="H28">_xlfn.IFS(F28=0,0,F28&lt;750,$M$5,F28&lt;1000,$M$6,F28&lt;1500,$M$7,F28&lt;2000,$M$8,F28&lt;3000,$M$9,F28&lt;5000,$M$10,F28&lt;10000,$M$11,F28&gt;=10000,$M$12)</f>
        <v>105</v>
      </c>
      <c r="I28" s="7">
        <v>4</v>
      </c>
      <c r="J28" s="189">
        <f t="shared" si="1"/>
        <v>420</v>
      </c>
    </row>
    <row r="29" spans="1:10">
      <c r="A29">
        <v>25</v>
      </c>
      <c r="B29" t="str">
        <f t="shared" si="0"/>
        <v>25a</v>
      </c>
      <c r="C29" t="s">
        <v>274</v>
      </c>
      <c r="D29" t="s">
        <v>275</v>
      </c>
      <c r="E29" t="s">
        <v>276</v>
      </c>
      <c r="F29" s="81">
        <f>'25a'!$Q$509</f>
        <v>571</v>
      </c>
      <c r="G29" s="81">
        <f>'25'!$G$17</f>
        <v>521.65</v>
      </c>
      <c r="H29" s="189" cm="1">
        <f t="array" ref="H29">_xlfn.IFS(F29=0,0,F29&lt;750,$M$5,F29&lt;1000,$M$6,F29&lt;1500,$M$7,F29&lt;2000,$M$8,F29&lt;3000,$M$9,F29&lt;5000,$M$10,F29&lt;10000,$M$11,F29&gt;=10000,$M$12)</f>
        <v>105</v>
      </c>
      <c r="I29" s="7">
        <v>4</v>
      </c>
      <c r="J29" s="189">
        <f t="shared" si="1"/>
        <v>420</v>
      </c>
    </row>
    <row r="30" spans="1:10">
      <c r="A30">
        <v>26</v>
      </c>
      <c r="B30" t="str">
        <f t="shared" si="0"/>
        <v>26a</v>
      </c>
      <c r="C30" t="s">
        <v>277</v>
      </c>
      <c r="D30" t="s">
        <v>278</v>
      </c>
      <c r="E30" t="s">
        <v>279</v>
      </c>
      <c r="F30" s="81">
        <f>'26a'!$P$512</f>
        <v>422</v>
      </c>
      <c r="G30" s="81">
        <f>'26'!$G$17</f>
        <v>404.61</v>
      </c>
      <c r="H30" s="189" cm="1">
        <f t="array" ref="H30">_xlfn.IFS(F30=0,0,F30&lt;750,$M$5,F30&lt;1000,$M$6,F30&lt;1500,$M$7,F30&lt;2000,$M$8,F30&lt;3000,$M$9,F30&lt;5000,$M$10,F30&lt;10000,$M$11,F30&gt;=10000,$M$12)</f>
        <v>105</v>
      </c>
      <c r="I30" s="7">
        <v>4</v>
      </c>
      <c r="J30" s="189">
        <f t="shared" si="1"/>
        <v>420</v>
      </c>
    </row>
    <row r="31" spans="1:10">
      <c r="A31">
        <v>27</v>
      </c>
      <c r="B31" t="str">
        <f t="shared" si="0"/>
        <v>27a</v>
      </c>
      <c r="C31" t="s">
        <v>280</v>
      </c>
      <c r="D31" t="s">
        <v>281</v>
      </c>
      <c r="E31" t="s">
        <v>282</v>
      </c>
      <c r="F31" s="81">
        <f>'25a'!$Q$509</f>
        <v>571</v>
      </c>
      <c r="G31" s="81">
        <f>'25'!$G$17</f>
        <v>521.65</v>
      </c>
      <c r="H31" s="189" cm="1">
        <f t="array" ref="H31">_xlfn.IFS(F31=0,0,F31&lt;750,$M$5,F31&lt;1000,$M$6,F31&lt;1500,$M$7,F31&lt;2000,$M$8,F31&lt;3000,$M$9,F31&lt;5000,$M$10,F31&lt;10000,$M$11,F31&gt;=10000,$M$12)</f>
        <v>105</v>
      </c>
      <c r="I31" s="7">
        <v>4</v>
      </c>
      <c r="J31" s="189">
        <f t="shared" ref="J31:J32" si="2">H31*I31</f>
        <v>420</v>
      </c>
    </row>
    <row r="32" spans="1:10">
      <c r="A32">
        <v>28</v>
      </c>
      <c r="B32" t="str">
        <f t="shared" si="0"/>
        <v>28a</v>
      </c>
      <c r="C32" t="s">
        <v>720</v>
      </c>
      <c r="D32" t="s">
        <v>721</v>
      </c>
      <c r="E32" t="s">
        <v>214</v>
      </c>
      <c r="F32" s="81">
        <f>'26a'!$P$512</f>
        <v>422</v>
      </c>
      <c r="G32" s="81">
        <f>'26'!$G$17</f>
        <v>404.61</v>
      </c>
      <c r="H32" s="189" cm="1">
        <f t="array" ref="H32">_xlfn.IFS(F32=0,0,F32&lt;750,$M$5,F32&lt;1000,$M$6,F32&lt;1500,$M$7,F32&lt;2000,$M$8,F32&lt;3000,$M$9,F32&lt;5000,$M$10,F32&lt;10000,$M$11,F32&gt;=10000,$M$12)</f>
        <v>105</v>
      </c>
      <c r="I32" s="7">
        <v>4</v>
      </c>
      <c r="J32" s="189">
        <f t="shared" si="2"/>
        <v>420</v>
      </c>
    </row>
    <row r="33" spans="6:10">
      <c r="F33" s="81"/>
      <c r="G33" s="81"/>
      <c r="H33" s="189"/>
      <c r="J33" s="189"/>
    </row>
    <row r="34" spans="6:10">
      <c r="F34" s="81"/>
      <c r="G34" s="81"/>
      <c r="H34" s="189"/>
      <c r="J34" s="189"/>
    </row>
    <row r="35" spans="6:10">
      <c r="F35" s="81"/>
      <c r="G35" s="81"/>
      <c r="H35" s="189"/>
      <c r="J35" s="189"/>
    </row>
    <row r="36" spans="6:10">
      <c r="F36" s="81"/>
      <c r="G36" s="81"/>
      <c r="H36" s="189"/>
      <c r="J36" s="189"/>
    </row>
    <row r="37" spans="6:10">
      <c r="F37" s="81"/>
      <c r="G37" s="81"/>
      <c r="H37" s="189"/>
      <c r="J37" s="189"/>
    </row>
    <row r="38" spans="6:10">
      <c r="F38" s="81"/>
      <c r="G38" s="81"/>
      <c r="H38" s="189"/>
      <c r="J38" s="189"/>
    </row>
    <row r="39" spans="6:10">
      <c r="F39" s="81"/>
      <c r="G39" s="81"/>
      <c r="H39" s="189"/>
      <c r="J39" s="189"/>
    </row>
    <row r="40" spans="6:10">
      <c r="F40" s="81"/>
      <c r="G40" s="81"/>
      <c r="H40" s="189"/>
      <c r="J40" s="189"/>
    </row>
    <row r="41" spans="6:10">
      <c r="F41" s="81"/>
      <c r="G41" s="81"/>
      <c r="H41" s="189"/>
      <c r="J41" s="189"/>
    </row>
    <row r="42" spans="6:10">
      <c r="F42" s="81"/>
      <c r="G42" s="81"/>
      <c r="H42" s="189"/>
      <c r="J42" s="189"/>
    </row>
    <row r="43" spans="6:10">
      <c r="F43" s="81"/>
      <c r="G43" s="81"/>
      <c r="H43" s="189"/>
      <c r="J43" s="189"/>
    </row>
    <row r="44" spans="6:10">
      <c r="F44" s="81"/>
      <c r="G44" s="81"/>
      <c r="H44" s="189"/>
      <c r="J44" s="189"/>
    </row>
    <row r="45" spans="6:10">
      <c r="F45" s="81"/>
      <c r="G45" s="81"/>
      <c r="H45" s="189"/>
      <c r="J45" s="189"/>
    </row>
    <row r="46" spans="6:10">
      <c r="F46" s="81"/>
      <c r="G46" s="81"/>
      <c r="H46" s="189"/>
      <c r="J46" s="189"/>
    </row>
    <row r="47" spans="6:10">
      <c r="F47" s="81"/>
      <c r="G47" s="81"/>
      <c r="H47" s="189"/>
      <c r="J47" s="189"/>
    </row>
    <row r="48" spans="6:10">
      <c r="F48" s="81"/>
      <c r="G48" s="81"/>
      <c r="H48" s="189"/>
      <c r="J48" s="189"/>
    </row>
    <row r="49" spans="6:10">
      <c r="F49" s="81"/>
      <c r="G49" s="81"/>
      <c r="H49" s="189"/>
      <c r="J49" s="189"/>
    </row>
    <row r="50" spans="6:10">
      <c r="F50" s="81"/>
      <c r="G50" s="81"/>
      <c r="H50" s="189"/>
      <c r="J50" s="189"/>
    </row>
    <row r="51" spans="6:10">
      <c r="F51" s="81"/>
      <c r="G51" s="81"/>
      <c r="H51" s="189"/>
      <c r="J51" s="189"/>
    </row>
  </sheetData>
  <sheetProtection algorithmName="SHA-512" hashValue="C/uJxdmMlVUmQ8B7KgYsj10VR+yMkD/dKC3iHDPTjLGwXVBMktbk8DDWqQzwxoTaNk2BouuJX+b0o7MfdE7mZQ==" saltValue="gR0HWMgc4RZhmjMFKR0mGA==" spinCount="100000" sheet="1" objects="1" scenarios="1"/>
  <phoneticPr fontId="11" type="noConversion"/>
  <pageMargins left="0.7" right="0.7" top="0.75" bottom="0.75" header="0.3" footer="0.3"/>
  <pageSetup paperSize="9" orientation="portrait" r:id="rId1"/>
  <ignoredErrors>
    <ignoredError sqref="F30:G31" formula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AB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3" width="5.42578125" customWidth="1"/>
    <col min="4" max="4" width="5.71093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8">
      <c r="A1">
        <f>'13'!H5</f>
        <v>13</v>
      </c>
      <c r="D1" s="281" t="s">
        <v>72</v>
      </c>
      <c r="E1" s="282"/>
      <c r="F1" s="283" t="str">
        <f>VLOOKUP(A1,'Kosten NEN2075 (her)controles'!A5:J50,3)</f>
        <v xml:space="preserve">De Blinker </v>
      </c>
      <c r="G1" s="284"/>
      <c r="H1" s="284"/>
      <c r="I1" s="284"/>
      <c r="J1" s="284"/>
      <c r="K1" s="284"/>
      <c r="L1" s="285"/>
      <c r="M1" s="42"/>
      <c r="Z1" s="286" t="s">
        <v>188</v>
      </c>
      <c r="AA1" s="286"/>
      <c r="AB1" s="286"/>
    </row>
    <row r="2" spans="1:28">
      <c r="D2" s="281" t="s">
        <v>88</v>
      </c>
      <c r="E2" s="282"/>
      <c r="F2" s="283" t="str">
        <f>CONCATENATE(VLOOKUP(A1,'Kosten NEN2075 (her)controles'!A5:K50,4)," te ",VLOOKUP(A1,'Kosten NEN2075 (her)controles'!A5:K50,5))</f>
        <v>De Blink 5 te Bolsward</v>
      </c>
      <c r="G2" s="284"/>
      <c r="H2" s="284"/>
      <c r="I2" s="284"/>
      <c r="J2" s="284"/>
      <c r="K2" s="284"/>
      <c r="L2" s="285"/>
      <c r="M2" s="42"/>
    </row>
    <row r="3" spans="1:28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421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8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8">
      <c r="A5" s="6" t="s">
        <v>328</v>
      </c>
      <c r="B5" s="6" t="s">
        <v>713</v>
      </c>
      <c r="C5" s="6"/>
      <c r="D5" s="79" t="s">
        <v>283</v>
      </c>
      <c r="E5" s="7" t="s">
        <v>284</v>
      </c>
      <c r="F5" s="7"/>
      <c r="G5" s="79" t="s">
        <v>716</v>
      </c>
      <c r="H5" s="81">
        <v>4</v>
      </c>
      <c r="I5" s="81"/>
      <c r="J5" s="81"/>
      <c r="K5" s="81"/>
      <c r="L5" s="81"/>
      <c r="P5" s="81">
        <f t="shared" ref="P5:P33" si="0">SUM(H5:O5)</f>
        <v>4</v>
      </c>
      <c r="Q5" s="81">
        <f>IF(F5="X",0,IF(G5="X",0,VLOOKUP(G5,'13'!$K$3:$L$16,2,FALSE)))</f>
        <v>260</v>
      </c>
      <c r="R5" s="81">
        <f t="shared" ref="R5:R33" si="1">P5*Q5</f>
        <v>1040</v>
      </c>
      <c r="T5" s="81">
        <v>6.8</v>
      </c>
      <c r="U5" s="81">
        <v>6.8</v>
      </c>
      <c r="V5" s="81">
        <v>3.6</v>
      </c>
      <c r="W5" s="81"/>
    </row>
    <row r="6" spans="1:28">
      <c r="A6" s="6" t="s">
        <v>328</v>
      </c>
      <c r="B6" s="6" t="s">
        <v>713</v>
      </c>
      <c r="C6" s="6"/>
      <c r="D6" s="79" t="s">
        <v>286</v>
      </c>
      <c r="E6" s="7" t="s">
        <v>291</v>
      </c>
      <c r="F6" s="7"/>
      <c r="G6" s="79" t="s">
        <v>716</v>
      </c>
      <c r="H6" s="81"/>
      <c r="I6" s="81">
        <v>233</v>
      </c>
      <c r="J6" s="81"/>
      <c r="K6" s="81"/>
      <c r="L6" s="81"/>
      <c r="P6" s="81">
        <f t="shared" si="0"/>
        <v>233</v>
      </c>
      <c r="Q6" s="81">
        <f>IF(F6="X",0,IF(G6="X",0,VLOOKUP(G6,'13'!$K$3:$L$16,2,FALSE)))</f>
        <v>260</v>
      </c>
      <c r="R6" s="81">
        <f t="shared" si="1"/>
        <v>60580</v>
      </c>
      <c r="T6" s="81">
        <v>12.5</v>
      </c>
      <c r="U6" s="81">
        <v>12.5</v>
      </c>
      <c r="V6" s="81"/>
      <c r="W6" s="81">
        <v>27</v>
      </c>
    </row>
    <row r="7" spans="1:28">
      <c r="A7" s="6" t="s">
        <v>328</v>
      </c>
      <c r="B7" s="6" t="s">
        <v>713</v>
      </c>
      <c r="C7" s="6"/>
      <c r="D7" s="79" t="s">
        <v>321</v>
      </c>
      <c r="E7" s="7" t="s">
        <v>588</v>
      </c>
      <c r="F7" s="7"/>
      <c r="G7" s="79" t="s">
        <v>716</v>
      </c>
      <c r="H7" s="81"/>
      <c r="I7" s="81">
        <v>57</v>
      </c>
      <c r="J7" s="81"/>
      <c r="K7" s="81"/>
      <c r="L7" s="81"/>
      <c r="P7" s="81">
        <f t="shared" si="0"/>
        <v>57</v>
      </c>
      <c r="Q7" s="81">
        <f>IF(F7="X",0,IF(G7="X",0,VLOOKUP(G7,'13'!$K$3:$L$16,2,FALSE)))</f>
        <v>260</v>
      </c>
      <c r="R7" s="81">
        <f t="shared" si="1"/>
        <v>14820</v>
      </c>
      <c r="T7" s="81">
        <v>17.399999999999999</v>
      </c>
      <c r="U7" s="81">
        <v>17.399999999999999</v>
      </c>
      <c r="V7" s="81">
        <v>10.3</v>
      </c>
      <c r="W7" s="81">
        <v>3</v>
      </c>
    </row>
    <row r="8" spans="1:28">
      <c r="A8" s="6" t="s">
        <v>328</v>
      </c>
      <c r="B8" s="6" t="s">
        <v>713</v>
      </c>
      <c r="C8" s="6"/>
      <c r="D8" s="79" t="s">
        <v>324</v>
      </c>
      <c r="E8" s="7" t="s">
        <v>589</v>
      </c>
      <c r="F8" s="7"/>
      <c r="G8" s="79" t="s">
        <v>716</v>
      </c>
      <c r="H8" s="81"/>
      <c r="I8" s="81">
        <v>57</v>
      </c>
      <c r="J8" s="81"/>
      <c r="K8" s="81"/>
      <c r="L8" s="81"/>
      <c r="P8" s="81">
        <f t="shared" si="0"/>
        <v>57</v>
      </c>
      <c r="Q8" s="81">
        <f>IF(F8="X",0,IF(G8="X",0,VLOOKUP(G8,'13'!$K$3:$L$16,2,FALSE)))</f>
        <v>260</v>
      </c>
      <c r="R8" s="81">
        <f t="shared" si="1"/>
        <v>14820</v>
      </c>
      <c r="T8" s="81">
        <v>17.399999999999999</v>
      </c>
      <c r="U8" s="81">
        <v>17.399999999999999</v>
      </c>
      <c r="V8" s="81">
        <v>10.3</v>
      </c>
      <c r="W8" s="81">
        <v>3</v>
      </c>
    </row>
    <row r="9" spans="1:28">
      <c r="A9" s="6" t="s">
        <v>328</v>
      </c>
      <c r="B9" s="6" t="s">
        <v>713</v>
      </c>
      <c r="C9" s="6"/>
      <c r="D9" s="79" t="s">
        <v>590</v>
      </c>
      <c r="E9" s="7" t="s">
        <v>587</v>
      </c>
      <c r="F9" s="7"/>
      <c r="G9" s="79" t="s">
        <v>716</v>
      </c>
      <c r="H9" s="81"/>
      <c r="I9" s="81"/>
      <c r="J9" s="81"/>
      <c r="K9" s="81"/>
      <c r="L9" s="81"/>
      <c r="P9" s="81">
        <f t="shared" si="0"/>
        <v>0</v>
      </c>
      <c r="Q9" s="81">
        <f>IF(F9="X",0,IF(G9="X",0,VLOOKUP(G9,'13'!$K$3:$L$16,2,FALSE)))</f>
        <v>260</v>
      </c>
      <c r="R9" s="81">
        <f t="shared" si="1"/>
        <v>0</v>
      </c>
      <c r="T9" s="81"/>
      <c r="U9" s="81"/>
      <c r="V9" s="81"/>
      <c r="W9" s="81"/>
    </row>
    <row r="10" spans="1:28">
      <c r="A10" s="6" t="s">
        <v>328</v>
      </c>
      <c r="B10" s="6" t="s">
        <v>713</v>
      </c>
      <c r="C10" s="6"/>
      <c r="D10" s="79" t="s">
        <v>322</v>
      </c>
      <c r="E10" s="7" t="s">
        <v>289</v>
      </c>
      <c r="F10" s="7"/>
      <c r="G10" s="79" t="s">
        <v>716</v>
      </c>
      <c r="H10" s="81"/>
      <c r="I10" s="81"/>
      <c r="J10" s="81"/>
      <c r="K10" s="81"/>
      <c r="L10" s="81"/>
      <c r="N10" s="81">
        <v>9</v>
      </c>
      <c r="P10" s="81">
        <f t="shared" si="0"/>
        <v>9</v>
      </c>
      <c r="Q10" s="81">
        <f>IF(F10="X",0,IF(G10="X",0,VLOOKUP(G10,'13'!$K$3:$L$16,2,FALSE)))</f>
        <v>260</v>
      </c>
      <c r="R10" s="81">
        <f t="shared" si="1"/>
        <v>2340</v>
      </c>
      <c r="T10" s="81"/>
      <c r="U10" s="81"/>
      <c r="V10" s="81"/>
      <c r="W10" s="81">
        <v>3</v>
      </c>
    </row>
    <row r="11" spans="1:28">
      <c r="A11" s="6" t="s">
        <v>328</v>
      </c>
      <c r="B11" s="6" t="s">
        <v>713</v>
      </c>
      <c r="C11" s="6"/>
      <c r="D11" s="79" t="s">
        <v>591</v>
      </c>
      <c r="E11" s="7" t="s">
        <v>289</v>
      </c>
      <c r="F11" s="7"/>
      <c r="G11" s="79" t="s">
        <v>716</v>
      </c>
      <c r="H11" s="81"/>
      <c r="I11" s="81"/>
      <c r="J11" s="81"/>
      <c r="K11" s="81"/>
      <c r="L11" s="81"/>
      <c r="N11" s="81">
        <v>9</v>
      </c>
      <c r="P11" s="81">
        <f t="shared" si="0"/>
        <v>9</v>
      </c>
      <c r="Q11" s="81">
        <f>IF(F11="X",0,IF(G11="X",0,VLOOKUP(G11,'13'!$K$3:$L$16,2,FALSE)))</f>
        <v>260</v>
      </c>
      <c r="R11" s="81">
        <f t="shared" si="1"/>
        <v>2340</v>
      </c>
      <c r="T11" s="81"/>
      <c r="U11" s="81"/>
      <c r="V11" s="81"/>
      <c r="W11" s="81">
        <v>3</v>
      </c>
    </row>
    <row r="12" spans="1:28">
      <c r="A12" s="6" t="s">
        <v>328</v>
      </c>
      <c r="B12" s="6"/>
      <c r="C12" s="6"/>
      <c r="D12" s="79" t="s">
        <v>320</v>
      </c>
      <c r="E12" s="7" t="s">
        <v>298</v>
      </c>
      <c r="F12" s="7"/>
      <c r="G12" s="79" t="s">
        <v>50</v>
      </c>
      <c r="H12" s="81"/>
      <c r="I12" s="81">
        <v>4.6500000000000004</v>
      </c>
      <c r="J12" s="81"/>
      <c r="K12" s="81"/>
      <c r="L12" s="81"/>
      <c r="N12" s="81"/>
      <c r="P12" s="81">
        <f t="shared" si="0"/>
        <v>4.6500000000000004</v>
      </c>
      <c r="Q12" s="81">
        <f>IF(F12="X",0,IF(G12="X",0,VLOOKUP(G12,'13'!$K$3:$L$16,2,FALSE)))</f>
        <v>12</v>
      </c>
      <c r="R12" s="81">
        <f t="shared" si="1"/>
        <v>55.800000000000004</v>
      </c>
      <c r="T12" s="81"/>
      <c r="U12" s="81"/>
      <c r="V12" s="81"/>
      <c r="W12" s="81"/>
    </row>
    <row r="13" spans="1:28">
      <c r="A13" s="6" t="s">
        <v>328</v>
      </c>
      <c r="B13" s="6"/>
      <c r="C13" s="6"/>
      <c r="D13" s="79" t="s">
        <v>301</v>
      </c>
      <c r="E13" s="7" t="s">
        <v>592</v>
      </c>
      <c r="F13" s="7"/>
      <c r="G13" s="79" t="s">
        <v>45</v>
      </c>
      <c r="H13" s="81"/>
      <c r="I13" s="81">
        <v>164.15</v>
      </c>
      <c r="J13" s="81"/>
      <c r="K13" s="81"/>
      <c r="L13" s="81"/>
      <c r="N13" s="81"/>
      <c r="P13" s="81">
        <f t="shared" si="0"/>
        <v>164.15</v>
      </c>
      <c r="Q13" s="81">
        <f>IF(F13="X",0,IF(G13="X",0,VLOOKUP(G13,'13'!$K$3:$L$16,2,FALSE)))</f>
        <v>200</v>
      </c>
      <c r="R13" s="81">
        <f t="shared" si="1"/>
        <v>32830</v>
      </c>
      <c r="T13" s="81">
        <v>54.95</v>
      </c>
      <c r="U13" s="81">
        <v>54.95</v>
      </c>
      <c r="V13" s="81"/>
      <c r="W13" s="81">
        <v>16</v>
      </c>
    </row>
    <row r="14" spans="1:28">
      <c r="A14" s="6" t="s">
        <v>328</v>
      </c>
      <c r="B14" s="6"/>
      <c r="C14" s="6"/>
      <c r="D14" s="79" t="s">
        <v>318</v>
      </c>
      <c r="E14" s="7" t="s">
        <v>298</v>
      </c>
      <c r="F14" s="7"/>
      <c r="G14" s="79" t="s">
        <v>50</v>
      </c>
      <c r="H14" s="81"/>
      <c r="I14" s="81">
        <v>12</v>
      </c>
      <c r="J14" s="81"/>
      <c r="K14" s="81"/>
      <c r="L14" s="81"/>
      <c r="N14" s="81"/>
      <c r="P14" s="81">
        <f t="shared" si="0"/>
        <v>12</v>
      </c>
      <c r="Q14" s="81">
        <f>IF(F14="X",0,IF(G14="X",0,VLOOKUP(G14,'13'!$K$3:$L$16,2,FALSE)))</f>
        <v>12</v>
      </c>
      <c r="R14" s="81">
        <f t="shared" si="1"/>
        <v>144</v>
      </c>
      <c r="T14" s="81"/>
      <c r="U14" s="81"/>
      <c r="V14" s="81"/>
      <c r="W14" s="81"/>
    </row>
    <row r="15" spans="1:28">
      <c r="A15" s="6" t="s">
        <v>328</v>
      </c>
      <c r="B15" s="6"/>
      <c r="C15" s="6"/>
      <c r="D15" s="79" t="s">
        <v>315</v>
      </c>
      <c r="E15" s="7" t="s">
        <v>380</v>
      </c>
      <c r="F15" s="7"/>
      <c r="G15" s="79" t="s">
        <v>137</v>
      </c>
      <c r="H15" s="81"/>
      <c r="I15" s="81"/>
      <c r="J15" s="81"/>
      <c r="K15" s="81"/>
      <c r="L15" s="81"/>
      <c r="N15" s="81">
        <v>2</v>
      </c>
      <c r="P15" s="81">
        <f t="shared" si="0"/>
        <v>2</v>
      </c>
      <c r="Q15" s="81">
        <f>IF(F15="X",0,IF(G15="X",0,VLOOKUP(G15,'13'!$K$3:$L$16,2,FALSE)))</f>
        <v>200</v>
      </c>
      <c r="R15" s="81">
        <f t="shared" si="1"/>
        <v>400</v>
      </c>
      <c r="T15" s="81"/>
      <c r="U15" s="81"/>
      <c r="V15" s="81"/>
      <c r="W15" s="81"/>
    </row>
    <row r="16" spans="1:28">
      <c r="A16" s="6" t="s">
        <v>328</v>
      </c>
      <c r="B16" s="6"/>
      <c r="C16" s="6"/>
      <c r="D16" s="79" t="s">
        <v>315</v>
      </c>
      <c r="E16" s="7" t="s">
        <v>325</v>
      </c>
      <c r="F16" s="7"/>
      <c r="G16" s="79" t="s">
        <v>49</v>
      </c>
      <c r="H16" s="81"/>
      <c r="I16" s="81">
        <v>10</v>
      </c>
      <c r="J16" s="81"/>
      <c r="K16" s="81"/>
      <c r="L16" s="81"/>
      <c r="P16" s="81">
        <f t="shared" si="0"/>
        <v>10</v>
      </c>
      <c r="Q16" s="81">
        <f>IF(F16="X",0,IF(G16="X",0,VLOOKUP(G16,'13'!$K$3:$L$16,2,FALSE)))</f>
        <v>200</v>
      </c>
      <c r="R16" s="81">
        <f t="shared" si="1"/>
        <v>2000</v>
      </c>
      <c r="T16" s="81">
        <v>4.45</v>
      </c>
      <c r="U16" s="81">
        <v>4.45</v>
      </c>
      <c r="V16" s="81"/>
      <c r="W16" s="81">
        <v>2</v>
      </c>
    </row>
    <row r="17" spans="1:23">
      <c r="A17" s="6" t="s">
        <v>328</v>
      </c>
      <c r="B17" s="6"/>
      <c r="C17" s="6"/>
      <c r="D17" s="79" t="s">
        <v>317</v>
      </c>
      <c r="E17" s="7" t="s">
        <v>333</v>
      </c>
      <c r="F17" s="7"/>
      <c r="G17" s="79" t="s">
        <v>47</v>
      </c>
      <c r="H17" s="81">
        <v>24</v>
      </c>
      <c r="I17" s="81"/>
      <c r="J17" s="81"/>
      <c r="K17" s="81"/>
      <c r="L17" s="81"/>
      <c r="P17" s="81">
        <f t="shared" si="0"/>
        <v>24</v>
      </c>
      <c r="Q17" s="81">
        <f>IF(F17="X",0,IF(G17="X",0,VLOOKUP(G17,'13'!$K$3:$L$16,2,FALSE)))</f>
        <v>200</v>
      </c>
      <c r="R17" s="81">
        <f t="shared" si="1"/>
        <v>4800</v>
      </c>
      <c r="T17" s="81">
        <v>11.9</v>
      </c>
      <c r="U17" s="81">
        <v>11.9</v>
      </c>
      <c r="V17" s="81"/>
      <c r="W17" s="81"/>
    </row>
    <row r="18" spans="1:23">
      <c r="A18" s="6" t="s">
        <v>328</v>
      </c>
      <c r="B18" s="6"/>
      <c r="C18" s="6"/>
      <c r="D18" s="79" t="s">
        <v>316</v>
      </c>
      <c r="E18" s="7" t="s">
        <v>284</v>
      </c>
      <c r="F18" s="7"/>
      <c r="G18" s="79" t="s">
        <v>45</v>
      </c>
      <c r="H18" s="81">
        <v>4</v>
      </c>
      <c r="I18" s="81"/>
      <c r="J18" s="81"/>
      <c r="K18" s="81"/>
      <c r="L18" s="81"/>
      <c r="P18" s="81">
        <f t="shared" si="0"/>
        <v>4</v>
      </c>
      <c r="Q18" s="81">
        <f>IF(F18="X",0,IF(G18="X",0,VLOOKUP(G18,'13'!$K$3:$L$16,2,FALSE)))</f>
        <v>200</v>
      </c>
      <c r="R18" s="81">
        <f t="shared" si="1"/>
        <v>800</v>
      </c>
      <c r="T18" s="81">
        <v>5.6</v>
      </c>
      <c r="U18" s="81">
        <v>5.6</v>
      </c>
      <c r="V18" s="81">
        <v>11.2</v>
      </c>
      <c r="W18" s="81"/>
    </row>
    <row r="19" spans="1:23">
      <c r="A19" s="6" t="s">
        <v>328</v>
      </c>
      <c r="B19" s="6"/>
      <c r="C19" s="6"/>
      <c r="D19" s="79" t="s">
        <v>288</v>
      </c>
      <c r="E19" s="7" t="s">
        <v>289</v>
      </c>
      <c r="F19" s="7"/>
      <c r="G19" s="79" t="s">
        <v>137</v>
      </c>
      <c r="H19" s="81"/>
      <c r="I19" s="81"/>
      <c r="J19" s="81"/>
      <c r="K19" s="81"/>
      <c r="L19" s="81"/>
      <c r="N19" s="81">
        <v>12</v>
      </c>
      <c r="P19" s="81">
        <f t="shared" si="0"/>
        <v>12</v>
      </c>
      <c r="Q19" s="81">
        <f>IF(F19="X",0,IF(G19="X",0,VLOOKUP(G19,'13'!$K$3:$L$16,2,FALSE)))</f>
        <v>200</v>
      </c>
      <c r="R19" s="81">
        <f t="shared" si="1"/>
        <v>2400</v>
      </c>
      <c r="T19" s="81">
        <v>1.25</v>
      </c>
      <c r="U19" s="81">
        <v>1.25</v>
      </c>
      <c r="V19" s="81"/>
      <c r="W19" s="81"/>
    </row>
    <row r="20" spans="1:23">
      <c r="A20" s="6" t="s">
        <v>328</v>
      </c>
      <c r="B20" s="6"/>
      <c r="C20" s="6"/>
      <c r="D20" s="79" t="s">
        <v>297</v>
      </c>
      <c r="E20" s="7" t="s">
        <v>319</v>
      </c>
      <c r="F20" s="7"/>
      <c r="G20" s="79" t="s">
        <v>329</v>
      </c>
      <c r="H20" s="81"/>
      <c r="I20" s="81">
        <v>1</v>
      </c>
      <c r="J20" s="81"/>
      <c r="K20" s="81"/>
      <c r="L20" s="81"/>
      <c r="N20" s="81"/>
      <c r="P20" s="81">
        <f t="shared" si="0"/>
        <v>1</v>
      </c>
      <c r="Q20" s="81">
        <f>IF(F20="X",0,IF(G20="X",0,VLOOKUP(G20,'13'!$K$3:$L$16,2,FALSE)))</f>
        <v>0</v>
      </c>
      <c r="R20" s="81">
        <f t="shared" si="1"/>
        <v>0</v>
      </c>
      <c r="T20" s="81"/>
      <c r="U20" s="81"/>
      <c r="V20" s="81"/>
      <c r="W20" s="81"/>
    </row>
    <row r="21" spans="1:23">
      <c r="A21" s="6" t="s">
        <v>328</v>
      </c>
      <c r="B21" s="6"/>
      <c r="C21" s="6"/>
      <c r="D21" s="79" t="s">
        <v>332</v>
      </c>
      <c r="E21" s="7" t="s">
        <v>289</v>
      </c>
      <c r="F21" s="7"/>
      <c r="G21" s="79" t="s">
        <v>137</v>
      </c>
      <c r="H21" s="81"/>
      <c r="I21" s="81"/>
      <c r="J21" s="81"/>
      <c r="K21" s="81"/>
      <c r="L21" s="81"/>
      <c r="N21" s="81">
        <v>12</v>
      </c>
      <c r="P21" s="81">
        <f t="shared" si="0"/>
        <v>12</v>
      </c>
      <c r="Q21" s="81">
        <f>IF(F21="X",0,IF(G21="X",0,VLOOKUP(G21,'13'!$K$3:$L$16,2,FALSE)))</f>
        <v>200</v>
      </c>
      <c r="R21" s="81">
        <f t="shared" si="1"/>
        <v>2400</v>
      </c>
      <c r="T21" s="81">
        <v>1.25</v>
      </c>
      <c r="U21" s="81">
        <v>1.25</v>
      </c>
      <c r="V21" s="81"/>
      <c r="W21" s="81"/>
    </row>
    <row r="22" spans="1:23">
      <c r="A22" s="6" t="s">
        <v>328</v>
      </c>
      <c r="B22" s="6"/>
      <c r="C22" s="6"/>
      <c r="D22" s="79" t="s">
        <v>299</v>
      </c>
      <c r="E22" s="7" t="s">
        <v>293</v>
      </c>
      <c r="F22" s="7"/>
      <c r="G22" s="79" t="s">
        <v>44</v>
      </c>
      <c r="H22" s="81"/>
      <c r="I22" s="81">
        <v>53.15</v>
      </c>
      <c r="J22" s="81"/>
      <c r="K22" s="81"/>
      <c r="L22" s="81"/>
      <c r="P22" s="81">
        <f t="shared" si="0"/>
        <v>53.15</v>
      </c>
      <c r="Q22" s="81">
        <f>IF(F22="X",0,IF(G22="X",0,VLOOKUP(G22,'13'!$K$3:$L$16,2,FALSE)))</f>
        <v>200</v>
      </c>
      <c r="R22" s="81">
        <f t="shared" si="1"/>
        <v>10630</v>
      </c>
      <c r="T22" s="81">
        <v>17.850000000000001</v>
      </c>
      <c r="U22" s="81">
        <v>17.850000000000001</v>
      </c>
      <c r="V22" s="81">
        <v>34</v>
      </c>
      <c r="W22" s="81"/>
    </row>
    <row r="23" spans="1:23">
      <c r="A23" s="6" t="s">
        <v>328</v>
      </c>
      <c r="B23" s="6"/>
      <c r="C23" s="6"/>
      <c r="D23" s="79" t="s">
        <v>303</v>
      </c>
      <c r="E23" s="7" t="s">
        <v>293</v>
      </c>
      <c r="F23" s="7"/>
      <c r="G23" s="79" t="s">
        <v>44</v>
      </c>
      <c r="H23" s="81"/>
      <c r="I23" s="81">
        <v>57</v>
      </c>
      <c r="J23" s="81"/>
      <c r="K23" s="81"/>
      <c r="L23" s="81"/>
      <c r="P23" s="81">
        <f t="shared" si="0"/>
        <v>57</v>
      </c>
      <c r="Q23" s="81">
        <f>IF(F23="X",0,IF(G23="X",0,VLOOKUP(G23,'13'!$K$3:$L$16,2,FALSE)))</f>
        <v>200</v>
      </c>
      <c r="R23" s="81">
        <f t="shared" si="1"/>
        <v>11400</v>
      </c>
      <c r="T23" s="81">
        <v>22.9</v>
      </c>
      <c r="U23" s="81">
        <v>22.9</v>
      </c>
      <c r="V23" s="81">
        <v>6.8</v>
      </c>
      <c r="W23" s="81">
        <v>3</v>
      </c>
    </row>
    <row r="24" spans="1:23">
      <c r="A24" s="6" t="s">
        <v>328</v>
      </c>
      <c r="B24" s="6"/>
      <c r="C24" s="6"/>
      <c r="D24" s="79" t="s">
        <v>305</v>
      </c>
      <c r="E24" s="7" t="s">
        <v>289</v>
      </c>
      <c r="F24" s="7"/>
      <c r="G24" s="79" t="s">
        <v>137</v>
      </c>
      <c r="H24" s="81"/>
      <c r="I24" s="81"/>
      <c r="J24" s="81"/>
      <c r="K24" s="81"/>
      <c r="L24" s="81"/>
      <c r="N24" s="81">
        <v>5.5</v>
      </c>
      <c r="P24" s="81">
        <f t="shared" si="0"/>
        <v>5.5</v>
      </c>
      <c r="Q24" s="81">
        <f>IF(F24="X",0,IF(G24="X",0,VLOOKUP(G24,'13'!$K$3:$L$16,2,FALSE)))</f>
        <v>200</v>
      </c>
      <c r="R24" s="81">
        <f t="shared" si="1"/>
        <v>1100</v>
      </c>
      <c r="T24" s="81"/>
      <c r="U24" s="81"/>
      <c r="V24" s="81">
        <v>11.4</v>
      </c>
      <c r="W24" s="81">
        <v>3</v>
      </c>
    </row>
    <row r="25" spans="1:23">
      <c r="A25" s="6" t="s">
        <v>328</v>
      </c>
      <c r="B25" s="6"/>
      <c r="C25" s="6"/>
      <c r="D25" s="79" t="s">
        <v>306</v>
      </c>
      <c r="E25" s="7" t="s">
        <v>293</v>
      </c>
      <c r="F25" s="7"/>
      <c r="G25" s="79" t="s">
        <v>44</v>
      </c>
      <c r="H25" s="81"/>
      <c r="I25" s="81">
        <v>57</v>
      </c>
      <c r="J25" s="81"/>
      <c r="K25" s="81"/>
      <c r="L25" s="81"/>
      <c r="P25" s="81">
        <f t="shared" si="0"/>
        <v>57</v>
      </c>
      <c r="Q25" s="81">
        <f>IF(F25="X",0,IF(G25="X",0,VLOOKUP(G25,'13'!$K$3:$L$16,2,FALSE)))</f>
        <v>200</v>
      </c>
      <c r="R25" s="81">
        <f t="shared" si="1"/>
        <v>11400</v>
      </c>
      <c r="T25" s="81">
        <v>22.9</v>
      </c>
      <c r="U25" s="81">
        <v>22.9</v>
      </c>
      <c r="V25" s="81">
        <v>17.2</v>
      </c>
      <c r="W25" s="81"/>
    </row>
    <row r="26" spans="1:23">
      <c r="A26" s="6" t="s">
        <v>328</v>
      </c>
      <c r="B26" s="6"/>
      <c r="C26" s="6"/>
      <c r="D26" s="79" t="s">
        <v>304</v>
      </c>
      <c r="E26" s="7" t="s">
        <v>285</v>
      </c>
      <c r="F26" s="7"/>
      <c r="G26" s="79" t="s">
        <v>47</v>
      </c>
      <c r="H26" s="81">
        <v>12</v>
      </c>
      <c r="I26" s="81"/>
      <c r="J26" s="81"/>
      <c r="K26" s="81"/>
      <c r="L26" s="81"/>
      <c r="P26" s="81">
        <f t="shared" si="0"/>
        <v>12</v>
      </c>
      <c r="Q26" s="81">
        <f>IF(F26="X",0,IF(G26="X",0,VLOOKUP(G26,'13'!$K$3:$L$16,2,FALSE)))</f>
        <v>200</v>
      </c>
      <c r="R26" s="81">
        <f t="shared" si="1"/>
        <v>2400</v>
      </c>
      <c r="T26" s="81">
        <v>11.4</v>
      </c>
      <c r="U26" s="81">
        <v>11.4</v>
      </c>
      <c r="V26" s="81">
        <v>11.7</v>
      </c>
      <c r="W26" s="81"/>
    </row>
    <row r="27" spans="1:23">
      <c r="A27" s="6" t="s">
        <v>328</v>
      </c>
      <c r="B27" s="6"/>
      <c r="C27" s="6"/>
      <c r="D27" s="79" t="s">
        <v>314</v>
      </c>
      <c r="E27" s="7" t="s">
        <v>302</v>
      </c>
      <c r="F27" s="7"/>
      <c r="G27" s="79" t="s">
        <v>47</v>
      </c>
      <c r="H27" s="81">
        <v>13</v>
      </c>
      <c r="I27" s="81"/>
      <c r="J27" s="81"/>
      <c r="K27" s="81"/>
      <c r="L27" s="81"/>
      <c r="P27" s="81">
        <f t="shared" si="0"/>
        <v>13</v>
      </c>
      <c r="Q27" s="81">
        <f>IF(F27="X",0,IF(G27="X",0,VLOOKUP(G27,'13'!$K$3:$L$16,2,FALSE)))</f>
        <v>200</v>
      </c>
      <c r="R27" s="81">
        <f t="shared" si="1"/>
        <v>2600</v>
      </c>
      <c r="T27" s="81"/>
      <c r="U27" s="81"/>
      <c r="V27" s="81">
        <v>11.7</v>
      </c>
      <c r="W27" s="81">
        <v>3</v>
      </c>
    </row>
    <row r="28" spans="1:23">
      <c r="A28" s="6" t="s">
        <v>328</v>
      </c>
      <c r="B28" s="6" t="s">
        <v>713</v>
      </c>
      <c r="C28" s="6"/>
      <c r="D28" s="79" t="s">
        <v>308</v>
      </c>
      <c r="E28" s="7" t="s">
        <v>312</v>
      </c>
      <c r="F28" s="7"/>
      <c r="G28" s="79" t="s">
        <v>716</v>
      </c>
      <c r="H28" s="81"/>
      <c r="I28" s="81">
        <v>81</v>
      </c>
      <c r="J28" s="81"/>
      <c r="K28" s="81"/>
      <c r="L28" s="81"/>
      <c r="P28" s="81">
        <f t="shared" si="0"/>
        <v>81</v>
      </c>
      <c r="Q28" s="81">
        <f>IF(F28="X",0,IF(G28="X",0,VLOOKUP(G28,'13'!$K$3:$L$16,2,FALSE)))</f>
        <v>260</v>
      </c>
      <c r="R28" s="81">
        <f t="shared" si="1"/>
        <v>21060</v>
      </c>
      <c r="T28" s="81"/>
      <c r="U28" s="81"/>
      <c r="V28" s="81">
        <v>15.9</v>
      </c>
      <c r="W28" s="81">
        <v>10</v>
      </c>
    </row>
    <row r="29" spans="1:23">
      <c r="A29" s="6" t="s">
        <v>328</v>
      </c>
      <c r="B29" s="6"/>
      <c r="C29" s="6"/>
      <c r="D29" s="79"/>
      <c r="E29" s="7" t="s">
        <v>431</v>
      </c>
      <c r="F29" s="7"/>
      <c r="G29" s="79" t="s">
        <v>51</v>
      </c>
      <c r="H29" s="81"/>
      <c r="I29" s="81">
        <v>12.1</v>
      </c>
      <c r="J29" s="81"/>
      <c r="K29" s="81"/>
      <c r="L29" s="81"/>
      <c r="P29" s="81">
        <f t="shared" si="0"/>
        <v>12.1</v>
      </c>
      <c r="Q29" s="81">
        <f>IF(F29="X",0,IF(G29="X",0,VLOOKUP(G29,'13'!$K$3:$L$16,2,FALSE)))</f>
        <v>200</v>
      </c>
      <c r="R29" s="81">
        <f t="shared" si="1"/>
        <v>2420</v>
      </c>
      <c r="T29" s="81"/>
      <c r="U29" s="81"/>
      <c r="V29" s="81"/>
      <c r="W29" s="81"/>
    </row>
    <row r="30" spans="1:23">
      <c r="A30" s="6" t="s">
        <v>328</v>
      </c>
      <c r="B30" s="6"/>
      <c r="C30" s="6"/>
      <c r="D30" s="79" t="s">
        <v>295</v>
      </c>
      <c r="E30" s="7" t="s">
        <v>300</v>
      </c>
      <c r="F30" s="7"/>
      <c r="G30" s="79" t="s">
        <v>329</v>
      </c>
      <c r="H30" s="81"/>
      <c r="I30" s="81">
        <v>4</v>
      </c>
      <c r="J30" s="81"/>
      <c r="K30" s="81"/>
      <c r="L30" s="81"/>
      <c r="P30" s="81">
        <f t="shared" si="0"/>
        <v>4</v>
      </c>
      <c r="Q30" s="81">
        <f>IF(F30="X",0,IF(G30="X",0,VLOOKUP(G30,'13'!$K$3:$L$16,2,FALSE)))</f>
        <v>0</v>
      </c>
      <c r="R30" s="81">
        <f t="shared" si="1"/>
        <v>0</v>
      </c>
      <c r="T30" s="81"/>
      <c r="U30" s="81"/>
      <c r="V30" s="81"/>
      <c r="W30" s="81"/>
    </row>
    <row r="31" spans="1:23">
      <c r="A31" s="6" t="s">
        <v>328</v>
      </c>
      <c r="B31" s="6"/>
      <c r="C31" s="6"/>
      <c r="D31" s="79" t="s">
        <v>290</v>
      </c>
      <c r="E31" s="7" t="s">
        <v>298</v>
      </c>
      <c r="F31" s="7"/>
      <c r="G31" s="79" t="s">
        <v>50</v>
      </c>
      <c r="H31" s="81"/>
      <c r="I31" s="81">
        <v>4</v>
      </c>
      <c r="J31" s="81"/>
      <c r="K31" s="81"/>
      <c r="L31" s="81"/>
      <c r="P31" s="81">
        <f t="shared" si="0"/>
        <v>4</v>
      </c>
      <c r="Q31" s="81">
        <f>IF(F31="X",0,IF(G31="X",0,VLOOKUP(G31,'13'!$K$3:$L$16,2,FALSE)))</f>
        <v>12</v>
      </c>
      <c r="R31" s="81">
        <f t="shared" si="1"/>
        <v>48</v>
      </c>
      <c r="T31" s="81"/>
      <c r="U31" s="81"/>
      <c r="V31" s="81"/>
      <c r="W31" s="81"/>
    </row>
    <row r="32" spans="1:23">
      <c r="A32" s="6" t="s">
        <v>328</v>
      </c>
      <c r="B32" s="6" t="s">
        <v>713</v>
      </c>
      <c r="C32" s="6"/>
      <c r="D32" s="79" t="s">
        <v>326</v>
      </c>
      <c r="E32" s="7" t="s">
        <v>293</v>
      </c>
      <c r="F32" s="7"/>
      <c r="G32" s="79" t="s">
        <v>716</v>
      </c>
      <c r="H32" s="81"/>
      <c r="I32" s="81">
        <v>57</v>
      </c>
      <c r="J32" s="81"/>
      <c r="K32" s="81"/>
      <c r="L32" s="81"/>
      <c r="P32" s="81">
        <f t="shared" si="0"/>
        <v>57</v>
      </c>
      <c r="Q32" s="81">
        <f>IF(F32="X",0,IF(G32="X",0,VLOOKUP(G32,'13'!$K$3:$L$16,2,FALSE)))</f>
        <v>260</v>
      </c>
      <c r="R32" s="81">
        <f t="shared" si="1"/>
        <v>14820</v>
      </c>
      <c r="T32" s="81">
        <v>24.3</v>
      </c>
      <c r="U32" s="81">
        <v>24.3</v>
      </c>
      <c r="V32" s="81">
        <v>13.6</v>
      </c>
      <c r="W32" s="81"/>
    </row>
    <row r="33" spans="1:23">
      <c r="A33" s="6" t="s">
        <v>328</v>
      </c>
      <c r="B33" s="6" t="s">
        <v>713</v>
      </c>
      <c r="C33" s="6"/>
      <c r="D33" s="79" t="s">
        <v>593</v>
      </c>
      <c r="E33" s="7" t="s">
        <v>587</v>
      </c>
      <c r="F33" s="7"/>
      <c r="G33" s="79" t="s">
        <v>716</v>
      </c>
      <c r="H33" s="81"/>
      <c r="I33" s="81">
        <v>5.8</v>
      </c>
      <c r="J33" s="81"/>
      <c r="K33" s="81"/>
      <c r="L33" s="81"/>
      <c r="P33" s="81">
        <f t="shared" si="0"/>
        <v>5.8</v>
      </c>
      <c r="Q33" s="81">
        <f>IF(F33="X",0,IF(G33="X",0,VLOOKUP(G33,'13'!$K$3:$L$16,2,FALSE)))</f>
        <v>260</v>
      </c>
      <c r="R33" s="81">
        <f t="shared" si="1"/>
        <v>1508</v>
      </c>
      <c r="T33" s="81">
        <v>2.7</v>
      </c>
      <c r="U33" s="81">
        <v>2.7</v>
      </c>
      <c r="V33" s="81">
        <v>0.7</v>
      </c>
      <c r="W33" s="81"/>
    </row>
    <row r="34" spans="1:23" hidden="1">
      <c r="A34" s="6"/>
      <c r="B34" s="6"/>
      <c r="C34" s="6"/>
      <c r="D34" s="79"/>
      <c r="E34" s="7"/>
      <c r="F34" s="7"/>
      <c r="G34" s="79"/>
      <c r="H34" s="81"/>
      <c r="I34" s="81"/>
      <c r="J34" s="81"/>
      <c r="K34" s="81"/>
      <c r="L34" s="81"/>
      <c r="P34" s="81"/>
      <c r="Q34" s="81"/>
      <c r="R34" s="81"/>
      <c r="U34" s="81"/>
      <c r="V34" s="81"/>
      <c r="W34" s="81"/>
    </row>
    <row r="35" spans="1:23" hidden="1">
      <c r="A35" s="6"/>
      <c r="B35" s="6"/>
      <c r="C35" s="6"/>
      <c r="D35" s="79"/>
      <c r="E35" s="7"/>
      <c r="F35" s="7"/>
      <c r="G35" s="79"/>
      <c r="H35" s="81"/>
      <c r="I35" s="81"/>
      <c r="J35" s="81"/>
      <c r="K35" s="81"/>
      <c r="L35" s="81"/>
      <c r="P35" s="81"/>
      <c r="Q35" s="81"/>
      <c r="R35" s="81"/>
      <c r="U35" s="81"/>
      <c r="V35" s="81"/>
      <c r="W35" s="81"/>
    </row>
    <row r="36" spans="1:23" hidden="1">
      <c r="A36" s="6"/>
      <c r="B36" s="6"/>
      <c r="C36" s="6"/>
      <c r="D36" s="79"/>
      <c r="E36" s="7"/>
      <c r="F36" s="7"/>
      <c r="G36" s="79"/>
      <c r="H36" s="81"/>
      <c r="I36" s="81"/>
      <c r="J36" s="81"/>
      <c r="K36" s="81"/>
      <c r="L36" s="81"/>
      <c r="P36" s="81"/>
      <c r="Q36" s="81"/>
      <c r="R36" s="81"/>
    </row>
    <row r="37" spans="1:23" hidden="1">
      <c r="A37" s="6"/>
      <c r="B37" s="6"/>
      <c r="C37" s="6"/>
      <c r="D37" s="79"/>
      <c r="E37" s="7"/>
      <c r="F37" s="7"/>
      <c r="G37" s="79"/>
      <c r="H37" s="81"/>
      <c r="I37" s="81"/>
      <c r="J37" s="81"/>
      <c r="K37" s="81"/>
      <c r="L37" s="81"/>
      <c r="P37" s="81"/>
      <c r="Q37" s="81"/>
      <c r="R37" s="81"/>
    </row>
    <row r="38" spans="1:23" hidden="1">
      <c r="A38" s="6"/>
      <c r="B38" s="6"/>
      <c r="C38" s="6"/>
      <c r="D38" s="79"/>
      <c r="E38" s="7"/>
      <c r="F38" s="7"/>
      <c r="G38" s="79"/>
      <c r="H38" s="81"/>
      <c r="I38" s="81"/>
      <c r="J38" s="81"/>
      <c r="K38" s="81"/>
      <c r="L38" s="81"/>
      <c r="P38" s="81"/>
      <c r="Q38" s="81"/>
      <c r="R38" s="81"/>
    </row>
    <row r="39" spans="1:23" hidden="1">
      <c r="A39" s="6"/>
      <c r="B39" s="6"/>
      <c r="C39" s="6"/>
      <c r="D39" s="79"/>
      <c r="E39" s="7"/>
      <c r="F39" s="7"/>
      <c r="G39" s="79"/>
      <c r="H39" s="81"/>
      <c r="I39" s="81"/>
      <c r="J39" s="81"/>
      <c r="K39" s="81"/>
      <c r="L39" s="81"/>
      <c r="P39" s="81"/>
      <c r="Q39" s="81"/>
      <c r="R39" s="81"/>
    </row>
    <row r="40" spans="1:23" hidden="1">
      <c r="A40" s="6"/>
      <c r="B40" s="6"/>
      <c r="C40" s="6"/>
      <c r="D40" s="79"/>
      <c r="E40" s="7"/>
      <c r="F40" s="7"/>
      <c r="G40" s="79"/>
      <c r="H40" s="81"/>
      <c r="I40" s="81"/>
      <c r="J40" s="81"/>
      <c r="K40" s="81"/>
      <c r="L40" s="81"/>
      <c r="P40" s="81"/>
      <c r="Q40" s="81"/>
      <c r="R40" s="81"/>
    </row>
    <row r="41" spans="1:23" hidden="1">
      <c r="A41" s="6"/>
      <c r="B41" s="6"/>
      <c r="C41" s="6"/>
      <c r="D41" s="79"/>
      <c r="E41" s="7"/>
      <c r="F41" s="7"/>
      <c r="G41" s="79"/>
      <c r="H41" s="81"/>
      <c r="I41" s="81"/>
      <c r="J41" s="81"/>
      <c r="K41" s="81"/>
      <c r="L41" s="81"/>
      <c r="P41" s="81"/>
      <c r="Q41" s="81"/>
      <c r="R41" s="81"/>
    </row>
    <row r="42" spans="1:23" hidden="1">
      <c r="A42" s="6"/>
      <c r="B42" s="6"/>
      <c r="C42" s="6"/>
      <c r="D42" s="79"/>
      <c r="E42" s="7"/>
      <c r="F42" s="7"/>
      <c r="G42" s="79"/>
      <c r="H42" s="81"/>
      <c r="I42" s="81"/>
      <c r="J42" s="81"/>
      <c r="K42" s="81"/>
      <c r="L42" s="81"/>
      <c r="P42" s="81"/>
      <c r="Q42" s="81"/>
      <c r="R42" s="81"/>
    </row>
    <row r="43" spans="1:23" hidden="1">
      <c r="A43" s="6"/>
      <c r="B43" s="6"/>
      <c r="C43" s="6"/>
      <c r="D43" s="79"/>
      <c r="E43" s="7"/>
      <c r="F43" s="7"/>
      <c r="G43" s="79"/>
      <c r="H43" s="81"/>
      <c r="I43" s="81"/>
      <c r="J43" s="81"/>
      <c r="K43" s="81"/>
      <c r="L43" s="81"/>
      <c r="P43" s="81"/>
      <c r="Q43" s="81"/>
      <c r="R43" s="81"/>
    </row>
    <row r="44" spans="1:23" hidden="1">
      <c r="A44" s="6"/>
      <c r="B44" s="6"/>
      <c r="C44" s="6"/>
      <c r="D44" s="79"/>
      <c r="E44" s="7"/>
      <c r="F44" s="7"/>
      <c r="G44" s="79"/>
      <c r="H44" s="81"/>
      <c r="I44" s="81"/>
      <c r="J44" s="81"/>
      <c r="K44" s="81"/>
      <c r="L44" s="81"/>
      <c r="P44" s="81"/>
      <c r="Q44" s="81"/>
      <c r="R44" s="81"/>
    </row>
    <row r="45" spans="1:23" hidden="1">
      <c r="A45" s="6"/>
      <c r="B45" s="6"/>
      <c r="C45" s="6"/>
      <c r="D45" s="79"/>
      <c r="E45" s="7"/>
      <c r="F45" s="7"/>
      <c r="G45" s="79"/>
      <c r="H45" s="81"/>
      <c r="I45" s="81"/>
      <c r="J45" s="81"/>
      <c r="K45" s="81"/>
      <c r="L45" s="81"/>
      <c r="P45" s="81"/>
      <c r="Q45" s="81"/>
      <c r="R45" s="81"/>
    </row>
    <row r="46" spans="1:23" hidden="1">
      <c r="A46" s="6"/>
      <c r="B46" s="6"/>
      <c r="C46" s="6"/>
      <c r="D46" s="79"/>
      <c r="E46" s="7"/>
      <c r="F46" s="7"/>
      <c r="G46" s="79"/>
      <c r="H46" s="81"/>
      <c r="I46" s="81"/>
      <c r="J46" s="81"/>
      <c r="K46" s="81"/>
      <c r="L46" s="81"/>
      <c r="P46" s="81"/>
      <c r="Q46" s="81"/>
      <c r="R46" s="81"/>
    </row>
    <row r="47" spans="1:23" hidden="1">
      <c r="A47" s="6"/>
      <c r="B47" s="6"/>
      <c r="C47" s="6"/>
      <c r="D47" s="79"/>
      <c r="E47" s="7"/>
      <c r="F47" s="7"/>
      <c r="G47" s="79"/>
      <c r="H47" s="81"/>
      <c r="I47" s="81"/>
      <c r="J47" s="81"/>
      <c r="K47" s="81"/>
      <c r="L47" s="81"/>
      <c r="P47" s="81"/>
      <c r="Q47" s="81"/>
      <c r="R47" s="81"/>
    </row>
    <row r="48" spans="1:23" hidden="1">
      <c r="A48" s="6"/>
      <c r="B48" s="6"/>
      <c r="C48" s="6"/>
      <c r="D48" s="79"/>
      <c r="E48" s="7"/>
      <c r="F48" s="7"/>
      <c r="G48" s="79"/>
      <c r="H48" s="81"/>
      <c r="I48" s="81"/>
      <c r="J48" s="81"/>
      <c r="K48" s="81"/>
      <c r="L48" s="81"/>
      <c r="P48" s="81"/>
      <c r="Q48" s="81"/>
      <c r="R48" s="81"/>
    </row>
    <row r="49" spans="1:18" hidden="1">
      <c r="A49" s="6"/>
      <c r="B49" s="6"/>
      <c r="C49" s="6"/>
      <c r="D49" s="79"/>
      <c r="E49" s="7"/>
      <c r="F49" s="7"/>
      <c r="G49" s="79"/>
      <c r="H49" s="81"/>
      <c r="I49" s="81"/>
      <c r="J49" s="81"/>
      <c r="K49" s="81"/>
      <c r="L49" s="81"/>
      <c r="P49" s="81"/>
      <c r="Q49" s="81"/>
      <c r="R49" s="81"/>
    </row>
    <row r="50" spans="1:18" hidden="1">
      <c r="A50" s="6"/>
      <c r="B50" s="6"/>
      <c r="C50" s="6"/>
      <c r="D50" s="79"/>
      <c r="E50" s="7"/>
      <c r="F50" s="7"/>
      <c r="G50" s="79"/>
      <c r="H50" s="81"/>
      <c r="I50" s="81"/>
      <c r="J50" s="81"/>
      <c r="K50" s="81"/>
      <c r="L50" s="81"/>
      <c r="P50" s="81"/>
      <c r="Q50" s="81"/>
      <c r="R50" s="81"/>
    </row>
    <row r="51" spans="1:18" hidden="1">
      <c r="A51" s="6"/>
      <c r="B51" s="6"/>
      <c r="C51" s="6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</row>
    <row r="52" spans="1:18" hidden="1">
      <c r="A52" s="6"/>
      <c r="B52" s="6"/>
      <c r="C52" s="6"/>
      <c r="D52" s="79"/>
      <c r="E52" s="7"/>
      <c r="F52" s="7"/>
      <c r="G52" s="79"/>
      <c r="H52" s="81"/>
      <c r="I52" s="81"/>
      <c r="J52" s="81"/>
      <c r="K52" s="81"/>
      <c r="L52" s="81"/>
      <c r="P52" s="81"/>
      <c r="Q52" s="81"/>
      <c r="R52" s="81"/>
    </row>
    <row r="53" spans="1:18" hidden="1">
      <c r="A53" s="6"/>
      <c r="B53" s="6"/>
      <c r="C53" s="6"/>
      <c r="D53" s="79"/>
      <c r="E53" s="7"/>
      <c r="F53" s="7"/>
      <c r="G53" s="79"/>
      <c r="H53" s="81"/>
      <c r="I53" s="81"/>
      <c r="J53" s="81"/>
      <c r="K53" s="81"/>
      <c r="L53" s="81"/>
      <c r="P53" s="81"/>
      <c r="Q53" s="81"/>
      <c r="R53" s="81"/>
    </row>
    <row r="54" spans="1:18" hidden="1">
      <c r="A54" s="6"/>
      <c r="B54" s="6"/>
      <c r="C54" s="6"/>
      <c r="D54" s="79"/>
      <c r="E54" s="7"/>
      <c r="F54" s="7"/>
      <c r="G54" s="79"/>
      <c r="H54" s="81"/>
      <c r="I54" s="81"/>
      <c r="J54" s="81"/>
      <c r="K54" s="81"/>
      <c r="L54" s="81"/>
      <c r="P54" s="81"/>
      <c r="Q54" s="81"/>
      <c r="R54" s="81"/>
    </row>
    <row r="55" spans="1:18" hidden="1">
      <c r="A55" s="6"/>
      <c r="B55" s="6"/>
      <c r="C55" s="6"/>
      <c r="D55" s="79"/>
      <c r="E55" s="7"/>
      <c r="F55" s="7"/>
      <c r="G55" s="79"/>
      <c r="H55" s="81"/>
      <c r="I55" s="81"/>
      <c r="J55" s="81"/>
      <c r="K55" s="81"/>
      <c r="L55" s="81"/>
      <c r="P55" s="81"/>
      <c r="Q55" s="81"/>
      <c r="R55" s="81"/>
    </row>
    <row r="56" spans="1:18" hidden="1">
      <c r="A56" s="6"/>
      <c r="B56" s="6"/>
      <c r="C56" s="6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18" hidden="1">
      <c r="A57" s="6"/>
      <c r="B57" s="6"/>
      <c r="C57" s="6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18" hidden="1">
      <c r="A58" s="6"/>
      <c r="B58" s="6"/>
      <c r="C58" s="6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18" hidden="1">
      <c r="A59" s="6"/>
      <c r="B59" s="6"/>
      <c r="C59" s="6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18" hidden="1">
      <c r="A60" s="6"/>
      <c r="B60" s="6"/>
      <c r="C60" s="6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18" hidden="1">
      <c r="A61" s="6"/>
      <c r="B61" s="6"/>
      <c r="C61" s="6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18" hidden="1">
      <c r="A62" s="6"/>
      <c r="B62" s="6"/>
      <c r="C62" s="6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18" hidden="1">
      <c r="A63" s="6"/>
      <c r="B63" s="6"/>
      <c r="C63" s="6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18" hidden="1">
      <c r="A64" s="6"/>
      <c r="B64" s="6"/>
      <c r="C64" s="6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idden="1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idden="1">
      <c r="A66" s="6"/>
      <c r="B66" s="6"/>
      <c r="C66" s="6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idden="1">
      <c r="A67" s="6"/>
      <c r="B67" s="6"/>
      <c r="C67" s="6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idden="1">
      <c r="A68" s="6"/>
      <c r="B68" s="6"/>
      <c r="C68" s="6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idden="1">
      <c r="A69" s="6"/>
      <c r="B69" s="6"/>
      <c r="C69" s="6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idden="1">
      <c r="A70" s="6"/>
      <c r="B70" s="6"/>
      <c r="C70" s="6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idden="1">
      <c r="A71" s="6"/>
      <c r="B71" s="6"/>
      <c r="C71" s="6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idden="1">
      <c r="A72" s="6"/>
      <c r="B72" s="6"/>
      <c r="C72" s="6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idden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18" hidden="1">
      <c r="A74" s="6"/>
      <c r="B74" s="6"/>
      <c r="C74" s="6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18" hidden="1">
      <c r="A75" s="6"/>
      <c r="B75" s="6"/>
      <c r="C75" s="6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18" hidden="1">
      <c r="A76" s="6"/>
      <c r="B76" s="6"/>
      <c r="C76" s="6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idden="1">
      <c r="A77" s="6"/>
      <c r="B77" s="6"/>
      <c r="C77" s="6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idden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idden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idden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2">SUM(H4:H494)</f>
        <v>57</v>
      </c>
      <c r="I495" s="64">
        <f t="shared" si="2"/>
        <v>869.84999999999991</v>
      </c>
      <c r="J495" s="64">
        <f t="shared" si="2"/>
        <v>0</v>
      </c>
      <c r="K495" s="64">
        <f t="shared" si="2"/>
        <v>0</v>
      </c>
      <c r="L495" s="64">
        <f t="shared" si="2"/>
        <v>0</v>
      </c>
      <c r="M495" s="64">
        <f t="shared" si="2"/>
        <v>0</v>
      </c>
      <c r="N495" s="64">
        <f t="shared" si="2"/>
        <v>49.5</v>
      </c>
      <c r="O495" s="64">
        <f t="shared" si="2"/>
        <v>0</v>
      </c>
      <c r="S495" s="52" t="s">
        <v>126</v>
      </c>
      <c r="T495" s="64">
        <f t="shared" ref="T495:Y495" si="3">SUM(T4:T494)</f>
        <v>235.55000000000004</v>
      </c>
      <c r="U495" s="64">
        <f t="shared" si="3"/>
        <v>235.55000000000004</v>
      </c>
      <c r="V495" s="64">
        <f t="shared" si="3"/>
        <v>158.4</v>
      </c>
      <c r="W495" s="64">
        <f t="shared" si="3"/>
        <v>76</v>
      </c>
      <c r="X495" s="64">
        <f t="shared" si="3"/>
        <v>0</v>
      </c>
      <c r="Y495" s="64">
        <f t="shared" si="3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IF('1'!K3="", "Vrije categorie",'1'!K3)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167.15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0</v>
      </c>
      <c r="P499" s="65">
        <f>SUM(H499:O499)</f>
        <v>167.15</v>
      </c>
      <c r="Q499" s="54"/>
      <c r="R499" s="65" cm="1">
        <f t="array" ref="R499">SUMPRODUCT(--($G$4:$G$494=E499),--($F$4:$F$494=""),$R$4:$R$494)</f>
        <v>33430</v>
      </c>
    </row>
    <row r="500" spans="5:18">
      <c r="E500" s="54" t="str">
        <f>IF('1'!K4="", "Vrije categorie",'1'!K4)</f>
        <v>B</v>
      </c>
      <c r="H500" s="65" cm="1">
        <f t="array" ref="H500">SUMPRODUCT(--($G$4:$G$494=E500),--($F$4:$F$494=""),$H$4:$H$494)</f>
        <v>49</v>
      </c>
      <c r="I500" s="65" cm="1">
        <f t="array" ref="I500">SUMPRODUCT(--($G$4:$G$494=E500),--($F$4:$F$494=""),$I$4:$I$494)</f>
        <v>0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4">SUM(H500:O500)</f>
        <v>49</v>
      </c>
      <c r="Q500" s="54"/>
      <c r="R500" s="65" cm="1">
        <f t="array" ref="R500">SUMPRODUCT(--($G$4:$G$494=E500),--($F$4:$F$494=""),$R$4:$R$494)</f>
        <v>9800</v>
      </c>
    </row>
    <row r="501" spans="5:18">
      <c r="E501" s="54" t="str">
        <f>IF('1'!K5="", "Vrije categorie",'1'!K5)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0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4"/>
        <v>0</v>
      </c>
      <c r="Q501" s="54"/>
      <c r="R501" s="65" cm="1">
        <f t="array" ref="R501">SUMPRODUCT(--($G$4:$G$494=E501),--($F$4:$F$494=""),$R$4:$R$494)</f>
        <v>0</v>
      </c>
    </row>
    <row r="502" spans="5:18">
      <c r="E502" s="54" t="str">
        <f>IF('1'!K6="", "Vrije categorie",'1'!K6)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10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4"/>
        <v>10</v>
      </c>
      <c r="Q502" s="54"/>
      <c r="R502" s="65" cm="1">
        <f t="array" ref="R502">SUMPRODUCT(--($G$4:$G$494=E502),--($F$4:$F$494=""),$R$4:$R$494)</f>
        <v>2000</v>
      </c>
    </row>
    <row r="503" spans="5:18">
      <c r="E503" s="54" t="str">
        <f>IF('1'!K7="", "Vrije categorie",'1'!K7)</f>
        <v>E</v>
      </c>
      <c r="H503" s="65" cm="1">
        <f t="array" ref="H503">SUMPRODUCT(--($G$4:$G$494=E503),--($F$4:$F$494=""),$H$4:$H$494)</f>
        <v>4</v>
      </c>
      <c r="I503" s="65" cm="1">
        <f t="array" ref="I503">SUMPRODUCT(--($G$4:$G$494=E503),--($F$4:$F$494=""),$I$4:$I$494)</f>
        <v>164.15</v>
      </c>
      <c r="J503" s="65" cm="1">
        <f t="array" ref="J503">SUMPRODUCT(--($G$4:$G$494=E503),--($F$4:$F$494=""),$J$4:$J$494)</f>
        <v>0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0</v>
      </c>
      <c r="O503" s="65" cm="1">
        <f t="array" ref="O503">SUMPRODUCT(--($G$4:$G$494=E503),--($F$4:$F$494=""),$O$4:$O$494)</f>
        <v>0</v>
      </c>
      <c r="P503" s="65">
        <f t="shared" si="4"/>
        <v>168.15</v>
      </c>
      <c r="Q503" s="54"/>
      <c r="R503" s="65" cm="1">
        <f t="array" ref="R503">SUMPRODUCT(--($G$4:$G$494=E503),--($F$4:$F$494=""),$R$4:$R$494)</f>
        <v>33630</v>
      </c>
    </row>
    <row r="504" spans="5:18">
      <c r="E504" s="54" t="str">
        <f>IF('1'!K8="", "Vrije categorie",'1'!K8)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20.65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4"/>
        <v>20.65</v>
      </c>
      <c r="Q504" s="54"/>
      <c r="R504" s="65" cm="1">
        <f t="array" ref="R504">SUMPRODUCT(--($G$4:$G$494=E504),--($F$4:$F$494=""),$R$4:$R$494)</f>
        <v>247.8</v>
      </c>
    </row>
    <row r="505" spans="5:18">
      <c r="E505" s="54" t="str">
        <f>IF('1'!K9="", "Vrije categorie",'1'!K9)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0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31.5</v>
      </c>
      <c r="O505" s="65" cm="1">
        <f t="array" ref="O505">SUMPRODUCT(--($G$4:$G$494=E505),--($F$4:$F$494=""),$O$4:$O$494)</f>
        <v>0</v>
      </c>
      <c r="P505" s="65">
        <f t="shared" si="4"/>
        <v>31.5</v>
      </c>
      <c r="Q505" s="54"/>
      <c r="R505" s="65" cm="1">
        <f t="array" ref="R505">SUMPRODUCT(--($G$4:$G$494=E505),--($F$4:$F$494=""),$R$4:$R$494)</f>
        <v>6300</v>
      </c>
    </row>
    <row r="506" spans="5:18">
      <c r="E506" s="54" t="str">
        <f>IF('1'!K10="", "Vrije categorie",'1'!K10)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12.1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4"/>
        <v>12.1</v>
      </c>
      <c r="Q506" s="54"/>
      <c r="R506" s="65" cm="1">
        <f t="array" ref="R506">SUMPRODUCT(--($G$4:$G$494=E506),--($F$4:$F$494=""),$R$4:$R$494)</f>
        <v>2420</v>
      </c>
    </row>
    <row r="507" spans="5:18">
      <c r="E507" s="54" t="str">
        <f>IF('1'!K11="", "Vrije categorie",'1'!K11)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4"/>
        <v>0</v>
      </c>
      <c r="Q507" s="54"/>
      <c r="R507" s="65" cm="1">
        <f t="array" ref="R507">SUMPRODUCT(--($G$4:$G$494=E507),--($F$4:$F$494=""),$R$4:$R$494)</f>
        <v>0</v>
      </c>
    </row>
    <row r="508" spans="5:18">
      <c r="E508" s="54" t="str">
        <f>IF('1'!K12="", "Vrije categorie",'1'!K12)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4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IF('1'!K13="", "Vrije categorie",'1'!K13)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4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">
        <v>470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4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">
        <v>716</v>
      </c>
      <c r="H511" s="65" cm="1">
        <f t="array" ref="H511">SUMPRODUCT(--($G$4:$G$494=E511),--($F$4:$F$494=""),$H$4:$H$494)</f>
        <v>4</v>
      </c>
      <c r="I511" s="65" cm="1">
        <f t="array" ref="I511">SUMPRODUCT(--($G$4:$G$494=E511),--($F$4:$F$494=""),$I$4:$I$494)</f>
        <v>490.8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18</v>
      </c>
      <c r="O511" s="65" cm="1">
        <f t="array" ref="O511">SUMPRODUCT(--($G$4:$G$494=E511),--($F$4:$F$494=""),$O$4:$O$494)</f>
        <v>0</v>
      </c>
      <c r="P511" s="65">
        <f t="shared" si="4"/>
        <v>512.79999999999995</v>
      </c>
      <c r="Q511" s="54"/>
      <c r="R511" s="65" cm="1">
        <f t="array" ref="R511">SUMPRODUCT(--($G$4:$G$494=E511),--($F$4:$F$494=""),$R$4:$R$494)</f>
        <v>133328</v>
      </c>
    </row>
    <row r="512" spans="5:18" ht="15.75" thickBot="1">
      <c r="E512" s="67" t="s">
        <v>128</v>
      </c>
      <c r="F512" s="63"/>
      <c r="G512" s="63"/>
      <c r="H512" s="66">
        <f>SUM(H499:H511)</f>
        <v>57</v>
      </c>
      <c r="I512" s="66">
        <f t="shared" ref="I512:O512" si="5">SUM(I499:I511)</f>
        <v>864.85</v>
      </c>
      <c r="J512" s="66">
        <f t="shared" si="5"/>
        <v>0</v>
      </c>
      <c r="K512" s="66">
        <f t="shared" si="5"/>
        <v>0</v>
      </c>
      <c r="L512" s="66">
        <f t="shared" si="5"/>
        <v>0</v>
      </c>
      <c r="M512" s="66">
        <f t="shared" si="5"/>
        <v>0</v>
      </c>
      <c r="N512" s="66">
        <f t="shared" si="5"/>
        <v>49.5</v>
      </c>
      <c r="O512" s="66">
        <f t="shared" si="5"/>
        <v>0</v>
      </c>
      <c r="P512" s="66">
        <f t="shared" si="4"/>
        <v>971.35</v>
      </c>
      <c r="Q512" s="66"/>
      <c r="R512" s="66">
        <f>SUM(R499:R511)</f>
        <v>221155.8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5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0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30" si="6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7">SUM(H519:O519)</f>
        <v>0</v>
      </c>
    </row>
    <row r="520" spans="5:18">
      <c r="E520" s="68" t="str">
        <f t="shared" si="6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7"/>
        <v>0</v>
      </c>
    </row>
    <row r="521" spans="5:18">
      <c r="E521" s="68" t="str">
        <f t="shared" si="6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7"/>
        <v>0</v>
      </c>
    </row>
    <row r="522" spans="5:18">
      <c r="E522" s="68" t="str">
        <f t="shared" si="6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7"/>
        <v>0</v>
      </c>
    </row>
    <row r="523" spans="5:18">
      <c r="E523" s="68" t="str">
        <f t="shared" si="6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7"/>
        <v>0</v>
      </c>
    </row>
    <row r="524" spans="5:18">
      <c r="E524" s="68" t="str">
        <f t="shared" si="6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7"/>
        <v>0</v>
      </c>
    </row>
    <row r="525" spans="5:18">
      <c r="E525" s="68" t="str">
        <f t="shared" si="6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7"/>
        <v>0</v>
      </c>
    </row>
    <row r="526" spans="5:18">
      <c r="E526" s="68" t="str">
        <f t="shared" si="6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7"/>
        <v>0</v>
      </c>
    </row>
    <row r="527" spans="5:18">
      <c r="E527" s="68" t="str">
        <f t="shared" si="6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7"/>
        <v>0</v>
      </c>
    </row>
    <row r="528" spans="5:18">
      <c r="E528" s="68" t="str">
        <f t="shared" si="6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7"/>
        <v>0</v>
      </c>
    </row>
    <row r="529" spans="5:16">
      <c r="E529" s="68" t="str">
        <f t="shared" si="6"/>
        <v>L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7"/>
        <v>0</v>
      </c>
    </row>
    <row r="530" spans="5:16">
      <c r="E530" s="68" t="str">
        <f t="shared" si="6"/>
        <v>M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7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8">SUM(I518:I530)</f>
        <v>0</v>
      </c>
      <c r="J531" s="73">
        <f t="shared" si="8"/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 t="shared" si="8"/>
        <v>0</v>
      </c>
      <c r="P531" s="73">
        <f>SUM(P518:P530)</f>
        <v>0</v>
      </c>
    </row>
    <row r="532" spans="5:16" ht="15.75" thickTop="1"/>
  </sheetData>
  <sheetProtection algorithmName="SHA-512" hashValue="EZDz1GjOMkE5zqgHWYydyPrPSVj2AmSBWjnIjUi71CHm+PuGerVgy4kZxIOJWSp3uJpUtcwewmRq5UntIQUMxA==" saltValue="gQHBMzIm56pRRboYTEpqCQ==" spinCount="100000" sheet="1" objects="1" scenarios="1"/>
  <mergeCells count="5">
    <mergeCell ref="D1:E1"/>
    <mergeCell ref="F1:L1"/>
    <mergeCell ref="D2:E2"/>
    <mergeCell ref="F2:L2"/>
    <mergeCell ref="Z1:AB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19" sqref="L19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14,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'14a'!Q499/M3</f>
        <v>#DIV/0!</v>
      </c>
    </row>
    <row r="4" spans="1:14">
      <c r="A4" s="16" t="s">
        <v>72</v>
      </c>
      <c r="B4" s="264" t="str">
        <f>VLOOKUP(H5,'Kosten NEN2075 (her)controles'!A5:E50,3)</f>
        <v>De Gielguorde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'14a'!Q500/M4</f>
        <v>#DIV/0!</v>
      </c>
    </row>
    <row r="5" spans="1:14">
      <c r="A5" s="17" t="s">
        <v>73</v>
      </c>
      <c r="B5" s="265" t="str">
        <f>VLOOKUP(H5,'Kosten NEN2075 (her)controles'!A5:E50,4)</f>
        <v>Master Jansenstrjitte 10</v>
      </c>
      <c r="C5" s="265"/>
      <c r="D5" s="265"/>
      <c r="E5" s="265"/>
      <c r="F5" s="279" t="s">
        <v>75</v>
      </c>
      <c r="G5" s="279"/>
      <c r="H5" s="13">
        <f>'Kosten NEN2075 (her)controles'!A18</f>
        <v>14</v>
      </c>
      <c r="K5" s="34" t="s">
        <v>48</v>
      </c>
      <c r="L5" s="46">
        <v>200</v>
      </c>
      <c r="M5" s="213"/>
      <c r="N5" s="86" t="e">
        <f>'14a'!Q501/M5</f>
        <v>#DIV/0!</v>
      </c>
    </row>
    <row r="6" spans="1:14">
      <c r="A6" s="18" t="s">
        <v>74</v>
      </c>
      <c r="B6" s="266" t="str">
        <f>VLOOKUP(H5,'Kosten NEN2075 (her)controles'!A5:E50,5)</f>
        <v>Mantgum</v>
      </c>
      <c r="C6" s="266"/>
      <c r="D6" s="266"/>
      <c r="E6" s="266"/>
      <c r="F6" s="280" t="s">
        <v>76</v>
      </c>
      <c r="G6" s="280"/>
      <c r="H6" s="14" t="str">
        <f>CONCATENATE(H5,"a")</f>
        <v>14a</v>
      </c>
      <c r="K6" s="34" t="s">
        <v>49</v>
      </c>
      <c r="L6" s="46">
        <v>200</v>
      </c>
      <c r="M6" s="213"/>
      <c r="N6" s="86" t="e">
        <f>'14a'!Q502/M6</f>
        <v>#DIV/0!</v>
      </c>
    </row>
    <row r="7" spans="1:14">
      <c r="K7" s="34" t="s">
        <v>45</v>
      </c>
      <c r="L7" s="46">
        <v>200</v>
      </c>
      <c r="M7" s="213"/>
      <c r="N7" s="86" t="e">
        <f>'14a'!Q503/M7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'14a'!Q504/M8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'14a'!Q505/M9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'14a'!Q506/M10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'14a'!Q507/M11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'14a'!Q508/M12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'14a'!O512</f>
        <v>809.5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'14a'!Q509/M13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2"/>
      <c r="N14" s="86"/>
    </row>
    <row r="15" spans="1:14">
      <c r="K15" s="34"/>
      <c r="L15" s="46"/>
      <c r="M15" s="242"/>
      <c r="N15" s="86"/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'14a'!Q512</f>
        <v>156448</v>
      </c>
      <c r="E17" s="276" t="s">
        <v>119</v>
      </c>
      <c r="F17" s="276"/>
      <c r="G17" s="44">
        <f>D17/E8</f>
        <v>782.24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'14a'!I512</f>
        <v>727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727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727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727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'14a'!H512-E27</f>
        <v>41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'14a'!T495</f>
        <v>175.70000000000002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'14a'!S495</f>
        <v>175.70000000000002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'14a'!U495</f>
        <v>78.300000000000011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'14a'!V495</f>
        <v>4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'14a'!W495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'14a'!X495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'14a'!O505</f>
        <v>30.5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j4KbJVV5tYieStiVMwoILhlTFjHqyDKNLat2uOZ2Zadc5ln+I7sj/Om6tEwC5EtuOB7wuLvCB4BstkcodTsk6Q==" saltValue="U/Q1fACx6vsF7DX9hIPTW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Y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3" width="5.42578125" customWidth="1"/>
    <col min="4" max="4" width="5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4" width="11.85546875" customWidth="1"/>
    <col min="15" max="15" width="7.5703125" bestFit="1" customWidth="1"/>
    <col min="16" max="16" width="6.42578125" bestFit="1" customWidth="1"/>
    <col min="17" max="17" width="20" bestFit="1" customWidth="1"/>
    <col min="18" max="18" width="19.28515625" customWidth="1"/>
    <col min="19" max="19" width="10.140625" bestFit="1" customWidth="1"/>
    <col min="20" max="21" width="12.7109375" bestFit="1" customWidth="1"/>
    <col min="22" max="22" width="10.140625" bestFit="1" customWidth="1"/>
    <col min="23" max="24" width="14.42578125" bestFit="1" customWidth="1"/>
  </cols>
  <sheetData>
    <row r="1" spans="1:25">
      <c r="A1">
        <f>'14'!H5</f>
        <v>14</v>
      </c>
      <c r="D1" s="281" t="s">
        <v>72</v>
      </c>
      <c r="E1" s="282"/>
      <c r="F1" s="283" t="str">
        <f>VLOOKUP(A1,'Kosten NEN2075 (her)controles'!A5:J50,3)</f>
        <v>De Gielguorde</v>
      </c>
      <c r="G1" s="284"/>
      <c r="H1" s="284"/>
      <c r="I1" s="284"/>
      <c r="J1" s="284"/>
      <c r="K1" s="284"/>
      <c r="L1" s="285"/>
      <c r="M1" s="42"/>
      <c r="Y1" t="s">
        <v>188</v>
      </c>
    </row>
    <row r="2" spans="1:25">
      <c r="D2" s="281" t="s">
        <v>88</v>
      </c>
      <c r="E2" s="282"/>
      <c r="F2" s="283" t="str">
        <f>CONCATENATE(VLOOKUP(A1,'Kosten NEN2075 (her)controles'!A5:K50,4)," te ",VLOOKUP(A1,'Kosten NEN2075 (her)controles'!A5:K50,5))</f>
        <v>Master Jansenstrjitte 10 te Mantgum</v>
      </c>
      <c r="G2" s="284"/>
      <c r="H2" s="284"/>
      <c r="I2" s="284"/>
      <c r="J2" s="284"/>
      <c r="K2" s="284"/>
      <c r="L2" s="285"/>
      <c r="M2" s="42"/>
    </row>
    <row r="3" spans="1:25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101</v>
      </c>
      <c r="O3" s="7" t="s">
        <v>54</v>
      </c>
      <c r="P3" s="7" t="s">
        <v>102</v>
      </c>
      <c r="Q3" s="7" t="s">
        <v>92</v>
      </c>
      <c r="S3" s="40" t="s">
        <v>93</v>
      </c>
      <c r="T3" s="40" t="s">
        <v>94</v>
      </c>
      <c r="U3" s="7" t="s">
        <v>95</v>
      </c>
      <c r="V3" s="7" t="s">
        <v>96</v>
      </c>
      <c r="W3" s="7" t="s">
        <v>97</v>
      </c>
      <c r="X3" s="7" t="s">
        <v>98</v>
      </c>
    </row>
    <row r="4" spans="1:25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O4" s="81"/>
      <c r="P4" s="81"/>
      <c r="Q4" s="81"/>
    </row>
    <row r="5" spans="1:25">
      <c r="A5" s="6" t="s">
        <v>328</v>
      </c>
      <c r="B5" s="6"/>
      <c r="C5" s="6"/>
      <c r="D5" s="218" t="s">
        <v>283</v>
      </c>
      <c r="E5" s="215" t="s">
        <v>284</v>
      </c>
      <c r="F5" s="7"/>
      <c r="G5" s="79" t="s">
        <v>45</v>
      </c>
      <c r="H5" s="219">
        <v>5</v>
      </c>
      <c r="I5" s="219"/>
      <c r="J5" s="219"/>
      <c r="K5" s="219"/>
      <c r="L5" s="219"/>
      <c r="O5" s="81">
        <f t="shared" ref="O5:O29" si="0">SUM(H5:N5)</f>
        <v>5</v>
      </c>
      <c r="P5" s="81">
        <f>IF(F5="X",0,IF(G5="X",0,VLOOKUP(G5,'14'!$K$3:$L$16,2,FALSE)))</f>
        <v>200</v>
      </c>
      <c r="Q5" s="81">
        <f t="shared" ref="Q5:Q29" si="1">O5*P5</f>
        <v>1000</v>
      </c>
      <c r="S5">
        <v>4.3499999999999996</v>
      </c>
      <c r="T5">
        <v>4.3499999999999996</v>
      </c>
      <c r="U5">
        <v>8.6999999999999993</v>
      </c>
    </row>
    <row r="6" spans="1:25">
      <c r="A6" s="6" t="s">
        <v>328</v>
      </c>
      <c r="B6" s="6"/>
      <c r="C6" s="6"/>
      <c r="D6" s="218" t="s">
        <v>292</v>
      </c>
      <c r="E6" s="215" t="s">
        <v>296</v>
      </c>
      <c r="F6" s="7"/>
      <c r="G6" s="79" t="s">
        <v>45</v>
      </c>
      <c r="H6" s="232"/>
      <c r="I6" s="232">
        <v>67</v>
      </c>
      <c r="J6" s="220"/>
      <c r="K6" s="220"/>
      <c r="L6" s="232"/>
      <c r="O6" s="81">
        <f t="shared" si="0"/>
        <v>67</v>
      </c>
      <c r="P6" s="81">
        <f>IF(F6="X",0,IF(G6="X",0,VLOOKUP(G6,'14'!$K$3:$L$16,2,FALSE)))</f>
        <v>200</v>
      </c>
      <c r="Q6" s="81">
        <f t="shared" si="1"/>
        <v>13400</v>
      </c>
      <c r="V6">
        <v>1</v>
      </c>
    </row>
    <row r="7" spans="1:25">
      <c r="A7" s="6" t="s">
        <v>328</v>
      </c>
      <c r="B7" s="6"/>
      <c r="C7" s="6"/>
      <c r="D7" s="218" t="s">
        <v>308</v>
      </c>
      <c r="E7" s="215" t="s">
        <v>289</v>
      </c>
      <c r="F7" s="7"/>
      <c r="G7" s="79" t="s">
        <v>137</v>
      </c>
      <c r="H7" s="232"/>
      <c r="I7" s="232"/>
      <c r="J7" s="220"/>
      <c r="K7" s="220"/>
      <c r="L7" s="232">
        <v>5</v>
      </c>
      <c r="O7" s="81">
        <f t="shared" si="0"/>
        <v>5</v>
      </c>
      <c r="P7" s="81">
        <f>IF(F7="X",0,IF(G7="X",0,VLOOKUP(G7,'14'!$K$3:$L$16,2,FALSE)))</f>
        <v>200</v>
      </c>
      <c r="Q7" s="81">
        <f t="shared" si="1"/>
        <v>1000</v>
      </c>
      <c r="U7">
        <v>4</v>
      </c>
    </row>
    <row r="8" spans="1:25">
      <c r="A8" s="6" t="s">
        <v>328</v>
      </c>
      <c r="B8" s="6"/>
      <c r="C8" s="6"/>
      <c r="D8" s="218" t="s">
        <v>304</v>
      </c>
      <c r="E8" s="215" t="s">
        <v>293</v>
      </c>
      <c r="F8" s="7"/>
      <c r="G8" s="79" t="s">
        <v>44</v>
      </c>
      <c r="H8" s="232"/>
      <c r="I8" s="232">
        <v>60</v>
      </c>
      <c r="J8" s="220"/>
      <c r="K8" s="220"/>
      <c r="L8" s="232"/>
      <c r="O8" s="81">
        <f t="shared" si="0"/>
        <v>60</v>
      </c>
      <c r="P8" s="81">
        <f>IF(F8="X",0,IF(G8="X",0,VLOOKUP(G8,'14'!$K$3:$L$16,2,FALSE)))</f>
        <v>200</v>
      </c>
      <c r="Q8" s="81">
        <f t="shared" si="1"/>
        <v>12000</v>
      </c>
      <c r="S8">
        <v>9.5</v>
      </c>
      <c r="T8">
        <v>9.5</v>
      </c>
      <c r="U8">
        <v>4</v>
      </c>
    </row>
    <row r="9" spans="1:25">
      <c r="A9" s="6" t="s">
        <v>328</v>
      </c>
      <c r="B9" s="6"/>
      <c r="C9" s="6"/>
      <c r="D9" s="218" t="s">
        <v>314</v>
      </c>
      <c r="E9" s="215" t="s">
        <v>298</v>
      </c>
      <c r="F9" s="7"/>
      <c r="G9" s="79" t="s">
        <v>50</v>
      </c>
      <c r="H9" s="219"/>
      <c r="I9" s="219">
        <v>18</v>
      </c>
      <c r="J9" s="219"/>
      <c r="K9" s="219"/>
      <c r="L9" s="219"/>
      <c r="O9" s="81">
        <f t="shared" si="0"/>
        <v>18</v>
      </c>
      <c r="P9" s="81">
        <f>IF(F9="X",0,IF(G9="X",0,VLOOKUP(G9,'14'!$K$3:$L$16,2,FALSE)))</f>
        <v>12</v>
      </c>
      <c r="Q9" s="81">
        <f t="shared" si="1"/>
        <v>216</v>
      </c>
      <c r="S9">
        <v>4.6500000000000004</v>
      </c>
      <c r="T9">
        <v>4.6500000000000004</v>
      </c>
    </row>
    <row r="10" spans="1:25">
      <c r="A10" s="6" t="s">
        <v>328</v>
      </c>
      <c r="B10" s="6"/>
      <c r="C10" s="6"/>
      <c r="D10" s="218" t="s">
        <v>306</v>
      </c>
      <c r="E10" s="215" t="s">
        <v>289</v>
      </c>
      <c r="F10" s="7"/>
      <c r="G10" s="79" t="s">
        <v>137</v>
      </c>
      <c r="H10" s="219"/>
      <c r="I10" s="219"/>
      <c r="J10" s="219"/>
      <c r="K10" s="219"/>
      <c r="L10" s="219">
        <v>5</v>
      </c>
      <c r="O10" s="81">
        <f t="shared" si="0"/>
        <v>5</v>
      </c>
      <c r="P10" s="81">
        <f>IF(F10="X",0,IF(G10="X",0,VLOOKUP(G10,'14'!$K$3:$L$16,2,FALSE)))</f>
        <v>200</v>
      </c>
      <c r="Q10" s="81">
        <f t="shared" si="1"/>
        <v>1000</v>
      </c>
      <c r="U10">
        <v>4</v>
      </c>
      <c r="V10">
        <v>1</v>
      </c>
    </row>
    <row r="11" spans="1:25">
      <c r="A11" s="6" t="s">
        <v>328</v>
      </c>
      <c r="B11" s="6"/>
      <c r="C11" s="6"/>
      <c r="D11" s="218" t="s">
        <v>305</v>
      </c>
      <c r="E11" s="221" t="s">
        <v>312</v>
      </c>
      <c r="F11" s="7"/>
      <c r="G11" s="79" t="s">
        <v>52</v>
      </c>
      <c r="H11" s="219"/>
      <c r="I11" s="219">
        <v>108</v>
      </c>
      <c r="J11" s="219"/>
      <c r="K11" s="219"/>
      <c r="L11" s="219"/>
      <c r="O11" s="81">
        <f t="shared" si="0"/>
        <v>108</v>
      </c>
      <c r="P11" s="81">
        <f>IF(F11="X",0,IF(G11="X",0,VLOOKUP(G11,'14'!$K$3:$L$16,2,FALSE)))</f>
        <v>200</v>
      </c>
      <c r="Q11" s="81">
        <f t="shared" si="1"/>
        <v>21600</v>
      </c>
      <c r="S11">
        <v>6.1</v>
      </c>
      <c r="T11">
        <v>6.1</v>
      </c>
      <c r="U11">
        <v>8</v>
      </c>
    </row>
    <row r="12" spans="1:25">
      <c r="A12" s="6" t="s">
        <v>328</v>
      </c>
      <c r="B12" s="6"/>
      <c r="C12" s="6"/>
      <c r="D12" s="218" t="s">
        <v>303</v>
      </c>
      <c r="E12" s="215" t="s">
        <v>287</v>
      </c>
      <c r="F12" s="7"/>
      <c r="G12" s="79" t="s">
        <v>137</v>
      </c>
      <c r="H12" s="232"/>
      <c r="I12" s="232"/>
      <c r="J12" s="219"/>
      <c r="K12" s="219"/>
      <c r="L12" s="219">
        <v>4.5</v>
      </c>
      <c r="O12" s="81">
        <f t="shared" si="0"/>
        <v>4.5</v>
      </c>
      <c r="P12" s="81">
        <f>IF(F12="X",0,IF(G12="X",0,VLOOKUP(G12,'14'!$K$3:$L$16,2,FALSE)))</f>
        <v>200</v>
      </c>
      <c r="Q12" s="81">
        <f t="shared" si="1"/>
        <v>900</v>
      </c>
    </row>
    <row r="13" spans="1:25">
      <c r="A13" s="6" t="s">
        <v>328</v>
      </c>
      <c r="B13" s="6"/>
      <c r="C13" s="6"/>
      <c r="D13" s="222" t="s">
        <v>301</v>
      </c>
      <c r="E13" s="221" t="s">
        <v>298</v>
      </c>
      <c r="F13" s="7"/>
      <c r="G13" s="79" t="s">
        <v>50</v>
      </c>
      <c r="H13" s="219"/>
      <c r="I13" s="219">
        <v>6</v>
      </c>
      <c r="J13" s="219"/>
      <c r="K13" s="219"/>
      <c r="L13" s="219"/>
      <c r="O13" s="81">
        <f t="shared" si="0"/>
        <v>6</v>
      </c>
      <c r="P13" s="81">
        <f>IF(F13="X",0,IF(G13="X",0,VLOOKUP(G13,'14'!$K$3:$L$16,2,FALSE)))</f>
        <v>12</v>
      </c>
      <c r="Q13" s="81">
        <f t="shared" si="1"/>
        <v>72</v>
      </c>
    </row>
    <row r="14" spans="1:25">
      <c r="A14" s="6" t="s">
        <v>328</v>
      </c>
      <c r="B14" s="6"/>
      <c r="C14" s="6"/>
      <c r="D14" s="222" t="s">
        <v>299</v>
      </c>
      <c r="E14" s="221" t="s">
        <v>319</v>
      </c>
      <c r="F14" s="7"/>
      <c r="G14" s="79" t="s">
        <v>50</v>
      </c>
      <c r="H14" s="219"/>
      <c r="I14" s="219">
        <v>2.5</v>
      </c>
      <c r="J14" s="219"/>
      <c r="K14" s="219"/>
      <c r="L14" s="219"/>
      <c r="O14" s="81">
        <f t="shared" si="0"/>
        <v>2.5</v>
      </c>
      <c r="P14" s="81">
        <f>IF(F14="X",0,IF(G14="X",0,VLOOKUP(G14,'14'!$K$3:$L$16,2,FALSE)))</f>
        <v>12</v>
      </c>
      <c r="Q14" s="81">
        <f t="shared" si="1"/>
        <v>30</v>
      </c>
      <c r="U14">
        <v>1</v>
      </c>
    </row>
    <row r="15" spans="1:25">
      <c r="A15" s="6" t="s">
        <v>328</v>
      </c>
      <c r="B15" s="6"/>
      <c r="C15" s="6"/>
      <c r="D15" s="218" t="s">
        <v>332</v>
      </c>
      <c r="E15" s="215" t="s">
        <v>300</v>
      </c>
      <c r="F15" s="7"/>
      <c r="G15" s="79" t="s">
        <v>50</v>
      </c>
      <c r="H15" s="232"/>
      <c r="I15" s="232">
        <v>2.5</v>
      </c>
      <c r="J15" s="220"/>
      <c r="K15" s="220"/>
      <c r="L15" s="232"/>
      <c r="O15" s="81">
        <f t="shared" si="0"/>
        <v>2.5</v>
      </c>
      <c r="P15" s="81">
        <f>IF(F15="X",0,IF(G15="X",0,VLOOKUP(G15,'14'!$K$3:$L$16,2,FALSE)))</f>
        <v>12</v>
      </c>
      <c r="Q15" s="81">
        <f t="shared" si="1"/>
        <v>30</v>
      </c>
    </row>
    <row r="16" spans="1:25">
      <c r="A16" s="6" t="s">
        <v>328</v>
      </c>
      <c r="B16" s="6"/>
      <c r="C16" s="6"/>
      <c r="D16" s="218" t="s">
        <v>297</v>
      </c>
      <c r="E16" s="214" t="s">
        <v>289</v>
      </c>
      <c r="F16" s="7"/>
      <c r="G16" s="79" t="s">
        <v>137</v>
      </c>
      <c r="H16" s="232"/>
      <c r="I16" s="232"/>
      <c r="J16" s="220"/>
      <c r="K16" s="220"/>
      <c r="L16" s="232">
        <v>8</v>
      </c>
      <c r="O16" s="81">
        <f t="shared" si="0"/>
        <v>8</v>
      </c>
      <c r="P16" s="81">
        <f>IF(F16="X",0,IF(G16="X",0,VLOOKUP(G16,'14'!$K$3:$L$16,2,FALSE)))</f>
        <v>200</v>
      </c>
      <c r="Q16" s="81">
        <f t="shared" si="1"/>
        <v>1600</v>
      </c>
      <c r="U16">
        <v>3</v>
      </c>
      <c r="V16">
        <v>1</v>
      </c>
    </row>
    <row r="17" spans="1:22">
      <c r="A17" s="6" t="s">
        <v>328</v>
      </c>
      <c r="B17" s="6"/>
      <c r="C17" s="6"/>
      <c r="D17" s="218" t="s">
        <v>288</v>
      </c>
      <c r="E17" s="214" t="s">
        <v>289</v>
      </c>
      <c r="F17" s="7"/>
      <c r="G17" s="79" t="s">
        <v>137</v>
      </c>
      <c r="H17" s="232"/>
      <c r="I17" s="232"/>
      <c r="J17" s="220"/>
      <c r="K17" s="220"/>
      <c r="L17" s="232">
        <v>8</v>
      </c>
      <c r="O17" s="81">
        <f t="shared" si="0"/>
        <v>8</v>
      </c>
      <c r="P17" s="81">
        <f>IF(F17="X",0,IF(G17="X",0,VLOOKUP(G17,'14'!$K$3:$L$16,2,FALSE)))</f>
        <v>200</v>
      </c>
      <c r="Q17" s="81">
        <f t="shared" si="1"/>
        <v>1600</v>
      </c>
      <c r="U17">
        <v>3</v>
      </c>
      <c r="V17">
        <v>1</v>
      </c>
    </row>
    <row r="18" spans="1:22">
      <c r="A18" s="6" t="s">
        <v>328</v>
      </c>
      <c r="B18" s="6"/>
      <c r="C18" s="6"/>
      <c r="D18" s="218" t="s">
        <v>321</v>
      </c>
      <c r="E18" s="214" t="s">
        <v>291</v>
      </c>
      <c r="F18" s="7"/>
      <c r="G18" s="79" t="s">
        <v>48</v>
      </c>
      <c r="H18" s="232"/>
      <c r="I18" s="232">
        <v>141</v>
      </c>
      <c r="J18" s="220"/>
      <c r="K18" s="220"/>
      <c r="L18" s="232"/>
      <c r="O18" s="81">
        <f t="shared" si="0"/>
        <v>141</v>
      </c>
      <c r="P18" s="81">
        <f>IF(F18="X",0,IF(G18="X",0,VLOOKUP(G18,'14'!$K$3:$L$16,2,FALSE)))</f>
        <v>200</v>
      </c>
      <c r="Q18" s="81">
        <f t="shared" si="1"/>
        <v>28200</v>
      </c>
      <c r="S18">
        <v>13.6</v>
      </c>
      <c r="T18">
        <v>13.6</v>
      </c>
    </row>
    <row r="19" spans="1:22">
      <c r="A19" s="6" t="s">
        <v>328</v>
      </c>
      <c r="B19" s="6"/>
      <c r="C19" s="6"/>
      <c r="D19" s="218" t="s">
        <v>317</v>
      </c>
      <c r="E19" s="214" t="s">
        <v>325</v>
      </c>
      <c r="F19" s="7"/>
      <c r="G19" s="79" t="s">
        <v>49</v>
      </c>
      <c r="H19" s="232"/>
      <c r="I19" s="232"/>
      <c r="J19" s="220"/>
      <c r="K19" s="220"/>
      <c r="L19" s="232">
        <v>11</v>
      </c>
      <c r="O19" s="81">
        <f t="shared" si="0"/>
        <v>11</v>
      </c>
      <c r="P19" s="81">
        <f>IF(F19="X",0,IF(G19="X",0,VLOOKUP(G19,'14'!$K$3:$L$16,2,FALSE)))</f>
        <v>200</v>
      </c>
      <c r="Q19" s="81">
        <f t="shared" si="1"/>
        <v>2200</v>
      </c>
    </row>
    <row r="20" spans="1:22">
      <c r="A20" s="6" t="s">
        <v>328</v>
      </c>
      <c r="B20" s="6"/>
      <c r="C20" s="6"/>
      <c r="D20" s="218" t="s">
        <v>315</v>
      </c>
      <c r="E20" s="214" t="s">
        <v>293</v>
      </c>
      <c r="F20" s="7"/>
      <c r="G20" s="79" t="s">
        <v>44</v>
      </c>
      <c r="H20" s="232"/>
      <c r="I20" s="232">
        <v>18</v>
      </c>
      <c r="J20" s="220"/>
      <c r="K20" s="220"/>
      <c r="L20" s="232"/>
      <c r="O20" s="81">
        <f t="shared" si="0"/>
        <v>18</v>
      </c>
      <c r="P20" s="81">
        <f>IF(F20="X",0,IF(G20="X",0,VLOOKUP(G20,'14'!$K$3:$L$16,2,FALSE)))</f>
        <v>200</v>
      </c>
      <c r="Q20" s="81">
        <f t="shared" si="1"/>
        <v>3600</v>
      </c>
      <c r="S20">
        <v>6.85</v>
      </c>
      <c r="T20">
        <v>6.85</v>
      </c>
      <c r="U20">
        <v>0.5</v>
      </c>
    </row>
    <row r="21" spans="1:22">
      <c r="A21" s="6" t="s">
        <v>328</v>
      </c>
      <c r="B21" s="6"/>
      <c r="C21" s="6"/>
      <c r="D21" s="218" t="s">
        <v>320</v>
      </c>
      <c r="E21" s="214" t="s">
        <v>293</v>
      </c>
      <c r="F21" s="7"/>
      <c r="G21" s="79" t="s">
        <v>44</v>
      </c>
      <c r="H21" s="232"/>
      <c r="I21" s="232">
        <v>55</v>
      </c>
      <c r="J21" s="220"/>
      <c r="K21" s="220"/>
      <c r="L21" s="232"/>
      <c r="O21" s="81">
        <f t="shared" si="0"/>
        <v>55</v>
      </c>
      <c r="P21" s="81">
        <f>IF(F21="X",0,IF(G21="X",0,VLOOKUP(G21,'14'!$K$3:$L$16,2,FALSE)))</f>
        <v>200</v>
      </c>
      <c r="Q21" s="81">
        <f t="shared" si="1"/>
        <v>11000</v>
      </c>
      <c r="S21">
        <v>22</v>
      </c>
      <c r="T21">
        <v>22</v>
      </c>
      <c r="U21">
        <v>4</v>
      </c>
    </row>
    <row r="22" spans="1:22">
      <c r="A22" s="6" t="s">
        <v>328</v>
      </c>
      <c r="B22" s="6"/>
      <c r="C22" s="6"/>
      <c r="D22" s="218" t="s">
        <v>322</v>
      </c>
      <c r="E22" s="214" t="s">
        <v>293</v>
      </c>
      <c r="F22" s="7"/>
      <c r="G22" s="79" t="s">
        <v>44</v>
      </c>
      <c r="H22" s="232"/>
      <c r="I22" s="232">
        <v>55</v>
      </c>
      <c r="J22" s="220"/>
      <c r="K22" s="220"/>
      <c r="L22" s="232"/>
      <c r="O22" s="81">
        <f t="shared" si="0"/>
        <v>55</v>
      </c>
      <c r="P22" s="81">
        <f>IF(F22="X",0,IF(G22="X",0,VLOOKUP(G22,'14'!$K$3:$L$16,2,FALSE)))</f>
        <v>200</v>
      </c>
      <c r="Q22" s="81">
        <f t="shared" si="1"/>
        <v>11000</v>
      </c>
      <c r="S22">
        <v>22</v>
      </c>
      <c r="T22">
        <v>22</v>
      </c>
      <c r="U22">
        <v>4</v>
      </c>
    </row>
    <row r="23" spans="1:22">
      <c r="A23" s="6" t="s">
        <v>328</v>
      </c>
      <c r="B23" s="6"/>
      <c r="C23" s="6"/>
      <c r="D23" s="218" t="s">
        <v>590</v>
      </c>
      <c r="E23" s="214" t="s">
        <v>293</v>
      </c>
      <c r="F23" s="7"/>
      <c r="G23" s="79" t="s">
        <v>44</v>
      </c>
      <c r="H23" s="219"/>
      <c r="I23" s="219">
        <v>55</v>
      </c>
      <c r="J23" s="219"/>
      <c r="K23" s="219"/>
      <c r="L23" s="219"/>
      <c r="O23" s="81">
        <f t="shared" si="0"/>
        <v>55</v>
      </c>
      <c r="P23" s="81">
        <f>IF(F23="X",0,IF(G23="X",0,VLOOKUP(G23,'14'!$K$3:$L$16,2,FALSE)))</f>
        <v>200</v>
      </c>
      <c r="Q23" s="81">
        <f t="shared" si="1"/>
        <v>11000</v>
      </c>
      <c r="S23">
        <v>22</v>
      </c>
      <c r="T23">
        <v>22</v>
      </c>
      <c r="U23">
        <v>4</v>
      </c>
    </row>
    <row r="24" spans="1:22">
      <c r="A24" s="6" t="s">
        <v>328</v>
      </c>
      <c r="B24" s="6"/>
      <c r="C24" s="6"/>
      <c r="D24" s="222" t="s">
        <v>432</v>
      </c>
      <c r="E24" s="221" t="s">
        <v>62</v>
      </c>
      <c r="F24" s="7"/>
      <c r="G24" s="79" t="s">
        <v>45</v>
      </c>
      <c r="H24" s="219"/>
      <c r="I24" s="219">
        <v>28</v>
      </c>
      <c r="J24" s="219"/>
      <c r="K24" s="219"/>
      <c r="L24" s="219"/>
      <c r="O24" s="81">
        <f t="shared" si="0"/>
        <v>28</v>
      </c>
      <c r="P24" s="81">
        <f>IF(F24="X",0,IF(G24="X",0,VLOOKUP(G24,'14'!$K$3:$L$16,2,FALSE)))</f>
        <v>200</v>
      </c>
      <c r="Q24" s="81">
        <f t="shared" si="1"/>
        <v>5600</v>
      </c>
      <c r="S24">
        <v>8.25</v>
      </c>
      <c r="T24">
        <v>8.25</v>
      </c>
    </row>
    <row r="25" spans="1:22">
      <c r="A25" s="6" t="s">
        <v>328</v>
      </c>
      <c r="B25" s="6"/>
      <c r="C25" s="6"/>
      <c r="D25" s="222" t="s">
        <v>286</v>
      </c>
      <c r="E25" s="116" t="s">
        <v>293</v>
      </c>
      <c r="F25" s="7"/>
      <c r="G25" s="79" t="s">
        <v>44</v>
      </c>
      <c r="H25" s="219"/>
      <c r="I25" s="219">
        <v>55</v>
      </c>
      <c r="J25" s="219"/>
      <c r="K25" s="219"/>
      <c r="L25" s="219"/>
      <c r="O25" s="81">
        <f t="shared" si="0"/>
        <v>55</v>
      </c>
      <c r="P25" s="81">
        <f>IF(F25="X",0,IF(G25="X",0,VLOOKUP(G25,'14'!$K$3:$L$16,2,FALSE)))</f>
        <v>200</v>
      </c>
      <c r="Q25" s="81">
        <f t="shared" si="1"/>
        <v>11000</v>
      </c>
      <c r="S25">
        <v>22</v>
      </c>
      <c r="T25">
        <v>22</v>
      </c>
      <c r="U25">
        <v>11</v>
      </c>
    </row>
    <row r="26" spans="1:22">
      <c r="A26" s="6" t="s">
        <v>328</v>
      </c>
      <c r="B26" s="6"/>
      <c r="C26" s="6"/>
      <c r="D26" s="218" t="s">
        <v>326</v>
      </c>
      <c r="E26" s="214" t="s">
        <v>284</v>
      </c>
      <c r="F26" s="7"/>
      <c r="G26" s="79" t="s">
        <v>45</v>
      </c>
      <c r="H26" s="219">
        <v>4</v>
      </c>
      <c r="I26" s="219"/>
      <c r="J26" s="219"/>
      <c r="K26" s="219"/>
      <c r="L26" s="219"/>
      <c r="O26" s="81">
        <f t="shared" si="0"/>
        <v>4</v>
      </c>
      <c r="P26" s="81">
        <f>IF(F26="X",0,IF(G26="X",0,VLOOKUP(G26,'14'!$K$3:$L$16,2,FALSE)))</f>
        <v>200</v>
      </c>
      <c r="Q26" s="81">
        <f t="shared" si="1"/>
        <v>800</v>
      </c>
      <c r="S26">
        <v>4.3499999999999996</v>
      </c>
      <c r="T26">
        <v>4.3499999999999996</v>
      </c>
      <c r="U26">
        <v>8.6999999999999993</v>
      </c>
    </row>
    <row r="27" spans="1:22">
      <c r="A27" s="6" t="s">
        <v>328</v>
      </c>
      <c r="B27" s="6"/>
      <c r="C27" s="6"/>
      <c r="D27" s="215" t="s">
        <v>290</v>
      </c>
      <c r="E27" s="221" t="s">
        <v>302</v>
      </c>
      <c r="F27" s="7"/>
      <c r="G27" s="79" t="s">
        <v>47</v>
      </c>
      <c r="H27" s="219">
        <v>24</v>
      </c>
      <c r="I27" s="225"/>
      <c r="J27" s="219"/>
      <c r="K27" s="219"/>
      <c r="L27" s="219"/>
      <c r="O27" s="81">
        <f t="shared" si="0"/>
        <v>24</v>
      </c>
      <c r="P27" s="81">
        <f>IF(F27="X",0,IF(G27="X",0,VLOOKUP(G27,'14'!$K$3:$L$16,2,FALSE)))</f>
        <v>200</v>
      </c>
      <c r="Q27" s="81">
        <f t="shared" si="1"/>
        <v>4800</v>
      </c>
      <c r="S27">
        <v>5.25</v>
      </c>
      <c r="T27">
        <v>5.25</v>
      </c>
      <c r="U27">
        <v>2</v>
      </c>
    </row>
    <row r="28" spans="1:22">
      <c r="A28" s="6" t="s">
        <v>328</v>
      </c>
      <c r="B28" s="6"/>
      <c r="C28" s="6"/>
      <c r="D28" s="215" t="s">
        <v>295</v>
      </c>
      <c r="E28" s="221" t="s">
        <v>285</v>
      </c>
      <c r="F28" s="7"/>
      <c r="G28" s="79" t="s">
        <v>44</v>
      </c>
      <c r="H28" s="219">
        <v>8</v>
      </c>
      <c r="I28" s="219"/>
      <c r="J28" s="219"/>
      <c r="K28" s="219"/>
      <c r="L28" s="219"/>
      <c r="O28" s="81">
        <f t="shared" si="0"/>
        <v>8</v>
      </c>
      <c r="P28" s="81">
        <f>IF(F28="X",0,IF(G28="X",0,VLOOKUP(G28,'14'!$K$3:$L$16,2,FALSE)))</f>
        <v>200</v>
      </c>
      <c r="Q28" s="81">
        <f t="shared" si="1"/>
        <v>1600</v>
      </c>
      <c r="S28">
        <v>1.8</v>
      </c>
      <c r="T28">
        <v>1.8</v>
      </c>
      <c r="U28">
        <v>4</v>
      </c>
    </row>
    <row r="29" spans="1:22">
      <c r="A29" s="6" t="s">
        <v>328</v>
      </c>
      <c r="B29" s="6"/>
      <c r="C29" s="6"/>
      <c r="D29" s="215" t="s">
        <v>316</v>
      </c>
      <c r="E29" s="221" t="s">
        <v>293</v>
      </c>
      <c r="F29" s="7"/>
      <c r="G29" s="79" t="s">
        <v>44</v>
      </c>
      <c r="H29" s="219"/>
      <c r="I29" s="219">
        <v>56</v>
      </c>
      <c r="J29" s="219"/>
      <c r="K29" s="219"/>
      <c r="L29" s="219"/>
      <c r="O29" s="81">
        <f t="shared" si="0"/>
        <v>56</v>
      </c>
      <c r="P29" s="81">
        <f>IF(F29="X",0,IF(G29="X",0,VLOOKUP(G29,'14'!$K$3:$L$16,2,FALSE)))</f>
        <v>200</v>
      </c>
      <c r="Q29" s="81">
        <f t="shared" si="1"/>
        <v>11200</v>
      </c>
      <c r="S29">
        <v>23</v>
      </c>
      <c r="T29">
        <v>23</v>
      </c>
      <c r="U29">
        <v>4.4000000000000004</v>
      </c>
    </row>
    <row r="30" spans="1:22" hidden="1">
      <c r="A30" s="6"/>
      <c r="B30" s="6"/>
      <c r="C30" s="6"/>
      <c r="D30" s="79"/>
      <c r="E30" s="7"/>
      <c r="F30" s="7"/>
      <c r="G30" s="79"/>
      <c r="H30" s="81"/>
      <c r="I30" s="81"/>
      <c r="J30" s="81"/>
      <c r="K30" s="81"/>
      <c r="L30" s="81"/>
      <c r="O30" s="81"/>
      <c r="P30" s="81"/>
      <c r="Q30" s="81"/>
    </row>
    <row r="31" spans="1:22" hidden="1">
      <c r="A31" s="6"/>
      <c r="B31" s="6"/>
      <c r="C31" s="6"/>
      <c r="D31" s="79"/>
      <c r="E31" s="7"/>
      <c r="F31" s="7"/>
      <c r="G31" s="79"/>
      <c r="H31" s="81"/>
      <c r="I31" s="81"/>
      <c r="J31" s="81"/>
      <c r="K31" s="81"/>
      <c r="L31" s="81"/>
      <c r="O31" s="81"/>
      <c r="P31" s="81"/>
      <c r="Q31" s="81"/>
    </row>
    <row r="32" spans="1:22" hidden="1">
      <c r="A32" s="6"/>
      <c r="B32" s="6"/>
      <c r="C32" s="6"/>
      <c r="D32" s="79"/>
      <c r="E32" s="7"/>
      <c r="F32" s="7"/>
      <c r="G32" s="79"/>
      <c r="H32" s="81"/>
      <c r="I32" s="81"/>
      <c r="J32" s="81"/>
      <c r="K32" s="81"/>
      <c r="L32" s="81"/>
      <c r="O32" s="81"/>
      <c r="P32" s="81"/>
      <c r="Q32" s="81"/>
    </row>
    <row r="33" spans="1:17" hidden="1">
      <c r="A33" s="6"/>
      <c r="B33" s="6"/>
      <c r="C33" s="6"/>
      <c r="D33" s="79"/>
      <c r="E33" s="7"/>
      <c r="F33" s="7"/>
      <c r="G33" s="79"/>
      <c r="H33" s="81"/>
      <c r="I33" s="81"/>
      <c r="J33" s="81"/>
      <c r="K33" s="81"/>
      <c r="L33" s="81"/>
      <c r="O33" s="81"/>
      <c r="P33" s="81"/>
      <c r="Q33" s="81"/>
    </row>
    <row r="34" spans="1:17" hidden="1">
      <c r="A34" s="6"/>
      <c r="B34" s="6"/>
      <c r="C34" s="6"/>
      <c r="D34" s="79"/>
      <c r="E34" s="7"/>
      <c r="F34" s="7"/>
      <c r="G34" s="79"/>
      <c r="H34" s="81"/>
      <c r="I34" s="81"/>
      <c r="J34" s="81"/>
      <c r="K34" s="81"/>
      <c r="L34" s="81"/>
      <c r="O34" s="81"/>
      <c r="P34" s="81"/>
      <c r="Q34" s="81"/>
    </row>
    <row r="35" spans="1:17" hidden="1">
      <c r="A35" s="6"/>
      <c r="B35" s="6"/>
      <c r="C35" s="6"/>
      <c r="D35" s="79"/>
      <c r="E35" s="7"/>
      <c r="F35" s="7"/>
      <c r="G35" s="79"/>
      <c r="H35" s="81"/>
      <c r="I35" s="81"/>
      <c r="J35" s="81"/>
      <c r="K35" s="81"/>
      <c r="L35" s="81"/>
      <c r="O35" s="81"/>
      <c r="P35" s="81"/>
      <c r="Q35" s="81"/>
    </row>
    <row r="36" spans="1:17" hidden="1">
      <c r="A36" s="6"/>
      <c r="B36" s="6"/>
      <c r="C36" s="6"/>
      <c r="D36" s="79"/>
      <c r="E36" s="7"/>
      <c r="F36" s="7"/>
      <c r="G36" s="79"/>
      <c r="H36" s="81"/>
      <c r="I36" s="81"/>
      <c r="J36" s="81"/>
      <c r="K36" s="81"/>
      <c r="L36" s="81"/>
      <c r="O36" s="81"/>
      <c r="P36" s="81"/>
      <c r="Q36" s="81"/>
    </row>
    <row r="37" spans="1:17" hidden="1">
      <c r="A37" s="6"/>
      <c r="B37" s="6"/>
      <c r="C37" s="6"/>
      <c r="D37" s="79"/>
      <c r="E37" s="7"/>
      <c r="F37" s="7"/>
      <c r="G37" s="79"/>
      <c r="H37" s="81"/>
      <c r="I37" s="81"/>
      <c r="J37" s="81"/>
      <c r="K37" s="81"/>
      <c r="L37" s="81"/>
      <c r="O37" s="81"/>
      <c r="P37" s="81"/>
      <c r="Q37" s="81"/>
    </row>
    <row r="38" spans="1:17" hidden="1">
      <c r="A38" s="6"/>
      <c r="B38" s="6"/>
      <c r="C38" s="6"/>
      <c r="D38" s="79"/>
      <c r="E38" s="7"/>
      <c r="F38" s="7"/>
      <c r="G38" s="79"/>
      <c r="H38" s="81"/>
      <c r="I38" s="81"/>
      <c r="J38" s="81"/>
      <c r="K38" s="81"/>
      <c r="L38" s="81"/>
      <c r="O38" s="81"/>
      <c r="P38" s="81"/>
      <c r="Q38" s="81"/>
    </row>
    <row r="39" spans="1:17" hidden="1">
      <c r="A39" s="6"/>
      <c r="B39" s="6"/>
      <c r="C39" s="6"/>
      <c r="D39" s="79"/>
      <c r="E39" s="7"/>
      <c r="F39" s="7"/>
      <c r="G39" s="79"/>
      <c r="H39" s="81"/>
      <c r="I39" s="81"/>
      <c r="J39" s="81"/>
      <c r="K39" s="81"/>
      <c r="L39" s="81"/>
      <c r="O39" s="81"/>
      <c r="P39" s="81"/>
      <c r="Q39" s="81"/>
    </row>
    <row r="40" spans="1:17" hidden="1">
      <c r="A40" s="6"/>
      <c r="B40" s="6"/>
      <c r="C40" s="6"/>
      <c r="D40" s="79"/>
      <c r="E40" s="7"/>
      <c r="F40" s="7"/>
      <c r="G40" s="79"/>
      <c r="H40" s="81"/>
      <c r="I40" s="81"/>
      <c r="J40" s="81"/>
      <c r="K40" s="81"/>
      <c r="L40" s="81"/>
      <c r="O40" s="81"/>
      <c r="P40" s="81"/>
      <c r="Q40" s="81"/>
    </row>
    <row r="41" spans="1:17" hidden="1">
      <c r="A41" s="6"/>
      <c r="B41" s="6"/>
      <c r="C41" s="6"/>
      <c r="D41" s="79"/>
      <c r="E41" s="7"/>
      <c r="F41" s="7"/>
      <c r="G41" s="79"/>
      <c r="H41" s="81"/>
      <c r="I41" s="81"/>
      <c r="J41" s="81"/>
      <c r="K41" s="81"/>
      <c r="L41" s="81"/>
      <c r="O41" s="81"/>
      <c r="P41" s="81"/>
      <c r="Q41" s="81"/>
    </row>
    <row r="42" spans="1:17" hidden="1">
      <c r="A42" s="6"/>
      <c r="B42" s="6"/>
      <c r="C42" s="6"/>
      <c r="D42" s="79"/>
      <c r="E42" s="7"/>
      <c r="F42" s="7"/>
      <c r="G42" s="79"/>
      <c r="H42" s="81"/>
      <c r="I42" s="81"/>
      <c r="J42" s="81"/>
      <c r="K42" s="81"/>
      <c r="L42" s="81"/>
      <c r="O42" s="81"/>
      <c r="P42" s="81"/>
      <c r="Q42" s="81"/>
    </row>
    <row r="43" spans="1:17" hidden="1">
      <c r="A43" s="6"/>
      <c r="B43" s="6"/>
      <c r="C43" s="6"/>
      <c r="D43" s="79"/>
      <c r="E43" s="7"/>
      <c r="F43" s="7"/>
      <c r="G43" s="79"/>
      <c r="H43" s="81"/>
      <c r="I43" s="81"/>
      <c r="J43" s="81"/>
      <c r="K43" s="81"/>
      <c r="L43" s="81"/>
      <c r="O43" s="81"/>
      <c r="P43" s="81"/>
      <c r="Q43" s="81"/>
    </row>
    <row r="44" spans="1:17" hidden="1">
      <c r="A44" s="6"/>
      <c r="B44" s="6"/>
      <c r="C44" s="6"/>
      <c r="D44" s="79"/>
      <c r="E44" s="7"/>
      <c r="F44" s="7"/>
      <c r="G44" s="79"/>
      <c r="H44" s="81"/>
      <c r="I44" s="81"/>
      <c r="J44" s="81"/>
      <c r="K44" s="81"/>
      <c r="L44" s="81"/>
      <c r="O44" s="81"/>
      <c r="P44" s="81"/>
      <c r="Q44" s="81"/>
    </row>
    <row r="45" spans="1:17" hidden="1">
      <c r="A45" s="6"/>
      <c r="B45" s="6"/>
      <c r="C45" s="6"/>
      <c r="D45" s="79"/>
      <c r="E45" s="7"/>
      <c r="F45" s="7"/>
      <c r="G45" s="79"/>
      <c r="H45" s="81"/>
      <c r="I45" s="81"/>
      <c r="J45" s="81"/>
      <c r="K45" s="81"/>
      <c r="L45" s="81"/>
      <c r="O45" s="81"/>
      <c r="P45" s="81"/>
      <c r="Q45" s="81"/>
    </row>
    <row r="46" spans="1:17" hidden="1">
      <c r="A46" s="6"/>
      <c r="B46" s="6"/>
      <c r="C46" s="6"/>
      <c r="D46" s="79"/>
      <c r="E46" s="7"/>
      <c r="F46" s="7"/>
      <c r="G46" s="79"/>
      <c r="H46" s="81"/>
      <c r="I46" s="81"/>
      <c r="J46" s="81"/>
      <c r="K46" s="81"/>
      <c r="L46" s="81"/>
      <c r="O46" s="81"/>
      <c r="P46" s="81"/>
      <c r="Q46" s="81"/>
    </row>
    <row r="47" spans="1:17" hidden="1">
      <c r="A47" s="6"/>
      <c r="B47" s="6"/>
      <c r="C47" s="6"/>
      <c r="D47" s="79"/>
      <c r="E47" s="7"/>
      <c r="F47" s="7"/>
      <c r="G47" s="79"/>
      <c r="H47" s="81"/>
      <c r="I47" s="81"/>
      <c r="J47" s="81"/>
      <c r="K47" s="81"/>
      <c r="L47" s="81"/>
      <c r="O47" s="81"/>
      <c r="P47" s="81"/>
      <c r="Q47" s="81"/>
    </row>
    <row r="48" spans="1:17" hidden="1">
      <c r="A48" s="6"/>
      <c r="B48" s="6"/>
      <c r="C48" s="6"/>
      <c r="D48" s="79"/>
      <c r="E48" s="7"/>
      <c r="F48" s="7"/>
      <c r="G48" s="79"/>
      <c r="H48" s="81"/>
      <c r="I48" s="81"/>
      <c r="J48" s="81"/>
      <c r="K48" s="81"/>
      <c r="L48" s="81"/>
      <c r="O48" s="81"/>
      <c r="P48" s="81"/>
      <c r="Q48" s="81"/>
    </row>
    <row r="49" spans="1:17" hidden="1">
      <c r="A49" s="6"/>
      <c r="B49" s="6"/>
      <c r="C49" s="6"/>
      <c r="D49" s="79"/>
      <c r="E49" s="7"/>
      <c r="F49" s="7"/>
      <c r="G49" s="79"/>
      <c r="H49" s="81"/>
      <c r="I49" s="81"/>
      <c r="J49" s="81"/>
      <c r="K49" s="81"/>
      <c r="L49" s="81"/>
      <c r="O49" s="81"/>
      <c r="P49" s="81"/>
      <c r="Q49" s="81"/>
    </row>
    <row r="50" spans="1:17" hidden="1">
      <c r="A50" s="6"/>
      <c r="B50" s="6"/>
      <c r="C50" s="6"/>
      <c r="D50" s="79"/>
      <c r="E50" s="7"/>
      <c r="F50" s="7"/>
      <c r="G50" s="79"/>
      <c r="H50" s="81"/>
      <c r="I50" s="81"/>
      <c r="J50" s="81"/>
      <c r="K50" s="81"/>
      <c r="L50" s="81"/>
      <c r="O50" s="81"/>
      <c r="P50" s="81"/>
      <c r="Q50" s="81"/>
    </row>
    <row r="51" spans="1:17" hidden="1">
      <c r="A51" s="6"/>
      <c r="B51" s="6"/>
      <c r="C51" s="6"/>
      <c r="D51" s="79"/>
      <c r="E51" s="7"/>
      <c r="F51" s="7"/>
      <c r="G51" s="79"/>
      <c r="H51" s="81"/>
      <c r="I51" s="81"/>
      <c r="J51" s="81"/>
      <c r="K51" s="81"/>
      <c r="L51" s="81"/>
      <c r="O51" s="81"/>
      <c r="P51" s="81"/>
      <c r="Q51" s="81"/>
    </row>
    <row r="52" spans="1:17" hidden="1">
      <c r="A52" s="6"/>
      <c r="B52" s="6"/>
      <c r="C52" s="6"/>
      <c r="D52" s="79"/>
      <c r="E52" s="7"/>
      <c r="F52" s="7"/>
      <c r="G52" s="79"/>
      <c r="H52" s="81"/>
      <c r="I52" s="81"/>
      <c r="J52" s="81"/>
      <c r="K52" s="81"/>
      <c r="L52" s="81"/>
      <c r="O52" s="81"/>
      <c r="P52" s="81"/>
      <c r="Q52" s="81"/>
    </row>
    <row r="53" spans="1:17" hidden="1">
      <c r="A53" s="6"/>
      <c r="B53" s="6"/>
      <c r="C53" s="6"/>
      <c r="D53" s="79"/>
      <c r="E53" s="7"/>
      <c r="F53" s="7"/>
      <c r="G53" s="79"/>
      <c r="H53" s="81"/>
      <c r="I53" s="81"/>
      <c r="J53" s="81"/>
      <c r="K53" s="81"/>
      <c r="L53" s="81"/>
      <c r="O53" s="81"/>
      <c r="P53" s="81"/>
      <c r="Q53" s="81"/>
    </row>
    <row r="54" spans="1:17" hidden="1">
      <c r="A54" s="6"/>
      <c r="B54" s="6"/>
      <c r="C54" s="6"/>
      <c r="D54" s="79"/>
      <c r="E54" s="7"/>
      <c r="F54" s="7"/>
      <c r="G54" s="79"/>
      <c r="H54" s="81"/>
      <c r="I54" s="81"/>
      <c r="J54" s="81"/>
      <c r="K54" s="81"/>
      <c r="L54" s="81"/>
      <c r="O54" s="81"/>
      <c r="P54" s="81"/>
      <c r="Q54" s="81"/>
    </row>
    <row r="55" spans="1:17" hidden="1">
      <c r="A55" s="6"/>
      <c r="B55" s="6"/>
      <c r="C55" s="6"/>
      <c r="D55" s="79"/>
      <c r="E55" s="7"/>
      <c r="F55" s="7"/>
      <c r="G55" s="79"/>
      <c r="H55" s="81"/>
      <c r="I55" s="81"/>
      <c r="J55" s="81"/>
      <c r="K55" s="81"/>
      <c r="L55" s="81"/>
      <c r="O55" s="81"/>
      <c r="P55" s="81"/>
      <c r="Q55" s="81"/>
    </row>
    <row r="56" spans="1:17" hidden="1">
      <c r="A56" s="6"/>
      <c r="B56" s="6"/>
      <c r="C56" s="6"/>
      <c r="D56" s="79"/>
      <c r="E56" s="7"/>
      <c r="F56" s="7"/>
      <c r="G56" s="79"/>
      <c r="H56" s="81"/>
      <c r="I56" s="81"/>
      <c r="J56" s="81"/>
      <c r="K56" s="81"/>
      <c r="L56" s="81"/>
      <c r="O56" s="81"/>
      <c r="P56" s="81"/>
      <c r="Q56" s="81"/>
    </row>
    <row r="57" spans="1:17" hidden="1">
      <c r="A57" s="6"/>
      <c r="B57" s="6"/>
      <c r="C57" s="6"/>
      <c r="D57" s="79"/>
      <c r="E57" s="7"/>
      <c r="F57" s="7"/>
      <c r="G57" s="79"/>
      <c r="H57" s="81"/>
      <c r="I57" s="81"/>
      <c r="J57" s="81"/>
      <c r="K57" s="81"/>
      <c r="L57" s="81"/>
      <c r="O57" s="81"/>
      <c r="P57" s="81"/>
      <c r="Q57" s="81"/>
    </row>
    <row r="58" spans="1:17" hidden="1">
      <c r="A58" s="6"/>
      <c r="B58" s="6"/>
      <c r="C58" s="6"/>
      <c r="D58" s="79"/>
      <c r="E58" s="7"/>
      <c r="F58" s="7"/>
      <c r="G58" s="79"/>
      <c r="H58" s="81"/>
      <c r="I58" s="81"/>
      <c r="J58" s="81"/>
      <c r="K58" s="81"/>
      <c r="L58" s="81"/>
      <c r="O58" s="81"/>
      <c r="P58" s="81"/>
      <c r="Q58" s="81"/>
    </row>
    <row r="59" spans="1:17" hidden="1">
      <c r="A59" s="6"/>
      <c r="B59" s="6"/>
      <c r="C59" s="6"/>
      <c r="D59" s="79"/>
      <c r="E59" s="7"/>
      <c r="F59" s="7"/>
      <c r="G59" s="79"/>
      <c r="H59" s="81"/>
      <c r="I59" s="81"/>
      <c r="J59" s="81"/>
      <c r="K59" s="81"/>
      <c r="L59" s="81"/>
      <c r="O59" s="81"/>
      <c r="P59" s="81"/>
      <c r="Q59" s="81"/>
    </row>
    <row r="60" spans="1:17" hidden="1">
      <c r="A60" s="6"/>
      <c r="B60" s="6"/>
      <c r="C60" s="6"/>
      <c r="D60" s="79"/>
      <c r="E60" s="7"/>
      <c r="F60" s="7"/>
      <c r="G60" s="79"/>
      <c r="H60" s="81"/>
      <c r="I60" s="81"/>
      <c r="J60" s="81"/>
      <c r="K60" s="81"/>
      <c r="L60" s="81"/>
      <c r="O60" s="81"/>
      <c r="P60" s="81"/>
      <c r="Q60" s="81"/>
    </row>
    <row r="61" spans="1:17" hidden="1">
      <c r="A61" s="6"/>
      <c r="B61" s="6"/>
      <c r="C61" s="6"/>
      <c r="D61" s="79"/>
      <c r="E61" s="7"/>
      <c r="F61" s="7"/>
      <c r="G61" s="79"/>
      <c r="H61" s="81"/>
      <c r="I61" s="81"/>
      <c r="J61" s="81"/>
      <c r="K61" s="81"/>
      <c r="L61" s="81"/>
      <c r="O61" s="81"/>
      <c r="P61" s="81"/>
      <c r="Q61" s="81"/>
    </row>
    <row r="62" spans="1:17" hidden="1">
      <c r="A62" s="6"/>
      <c r="B62" s="6"/>
      <c r="C62" s="6"/>
      <c r="D62" s="79"/>
      <c r="E62" s="7"/>
      <c r="F62" s="7"/>
      <c r="G62" s="79"/>
      <c r="H62" s="81"/>
      <c r="I62" s="81"/>
      <c r="J62" s="81"/>
      <c r="K62" s="81"/>
      <c r="L62" s="81"/>
      <c r="O62" s="81"/>
      <c r="P62" s="81"/>
      <c r="Q62" s="81"/>
    </row>
    <row r="63" spans="1:17" hidden="1">
      <c r="A63" s="6"/>
      <c r="B63" s="6"/>
      <c r="C63" s="6"/>
      <c r="D63" s="79"/>
      <c r="E63" s="7"/>
      <c r="F63" s="7"/>
      <c r="G63" s="79"/>
      <c r="H63" s="81"/>
      <c r="I63" s="81"/>
      <c r="J63" s="81"/>
      <c r="K63" s="81"/>
      <c r="L63" s="81"/>
      <c r="O63" s="81"/>
      <c r="P63" s="81"/>
      <c r="Q63" s="81"/>
    </row>
    <row r="64" spans="1:17" hidden="1">
      <c r="A64" s="6"/>
      <c r="B64" s="6"/>
      <c r="C64" s="6"/>
      <c r="D64" s="79"/>
      <c r="E64" s="7"/>
      <c r="F64" s="7"/>
      <c r="G64" s="79"/>
      <c r="H64" s="81"/>
      <c r="I64" s="81"/>
      <c r="J64" s="81"/>
      <c r="K64" s="81"/>
      <c r="L64" s="81"/>
      <c r="O64" s="81"/>
      <c r="P64" s="81"/>
      <c r="Q64" s="81"/>
    </row>
    <row r="65" spans="1:17" hidden="1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O65" s="81"/>
      <c r="P65" s="81"/>
      <c r="Q65" s="81"/>
    </row>
    <row r="66" spans="1:17" hidden="1">
      <c r="A66" s="6"/>
      <c r="B66" s="6"/>
      <c r="C66" s="6"/>
      <c r="D66" s="79"/>
      <c r="E66" s="7"/>
      <c r="F66" s="7"/>
      <c r="G66" s="79"/>
      <c r="H66" s="81"/>
      <c r="I66" s="81"/>
      <c r="J66" s="81"/>
      <c r="K66" s="81"/>
      <c r="L66" s="81"/>
      <c r="O66" s="81"/>
      <c r="P66" s="81"/>
      <c r="Q66" s="81"/>
    </row>
    <row r="67" spans="1:17" hidden="1">
      <c r="A67" s="6"/>
      <c r="B67" s="6"/>
      <c r="C67" s="6"/>
      <c r="D67" s="79"/>
      <c r="E67" s="7"/>
      <c r="F67" s="7"/>
      <c r="G67" s="79"/>
      <c r="H67" s="81"/>
      <c r="I67" s="81"/>
      <c r="J67" s="81"/>
      <c r="K67" s="81"/>
      <c r="L67" s="81"/>
      <c r="O67" s="81"/>
      <c r="P67" s="81"/>
      <c r="Q67" s="81"/>
    </row>
    <row r="68" spans="1:17" hidden="1">
      <c r="A68" s="6"/>
      <c r="B68" s="6"/>
      <c r="C68" s="6"/>
      <c r="D68" s="79"/>
      <c r="E68" s="7"/>
      <c r="F68" s="7"/>
      <c r="G68" s="79"/>
      <c r="H68" s="81"/>
      <c r="I68" s="81"/>
      <c r="J68" s="81"/>
      <c r="K68" s="81"/>
      <c r="L68" s="81"/>
      <c r="O68" s="81"/>
      <c r="P68" s="81"/>
      <c r="Q68" s="81"/>
    </row>
    <row r="69" spans="1:17" hidden="1">
      <c r="A69" s="6"/>
      <c r="B69" s="6"/>
      <c r="C69" s="6"/>
      <c r="D69" s="79"/>
      <c r="E69" s="7"/>
      <c r="F69" s="7"/>
      <c r="G69" s="79"/>
      <c r="H69" s="81"/>
      <c r="I69" s="81"/>
      <c r="J69" s="81"/>
      <c r="K69" s="81"/>
      <c r="L69" s="81"/>
      <c r="O69" s="81"/>
      <c r="P69" s="81"/>
      <c r="Q69" s="81"/>
    </row>
    <row r="70" spans="1:17" hidden="1">
      <c r="A70" s="6"/>
      <c r="B70" s="6"/>
      <c r="C70" s="6"/>
      <c r="D70" s="79"/>
      <c r="E70" s="7"/>
      <c r="F70" s="7"/>
      <c r="G70" s="79"/>
      <c r="H70" s="81"/>
      <c r="I70" s="81"/>
      <c r="J70" s="81"/>
      <c r="K70" s="81"/>
      <c r="L70" s="81"/>
      <c r="O70" s="81"/>
      <c r="P70" s="81"/>
      <c r="Q70" s="81"/>
    </row>
    <row r="71" spans="1:17" hidden="1">
      <c r="A71" s="6"/>
      <c r="B71" s="6"/>
      <c r="C71" s="6"/>
      <c r="D71" s="79"/>
      <c r="E71" s="7"/>
      <c r="F71" s="7"/>
      <c r="G71" s="79"/>
      <c r="H71" s="81"/>
      <c r="I71" s="81"/>
      <c r="J71" s="81"/>
      <c r="K71" s="81"/>
      <c r="L71" s="81"/>
      <c r="O71" s="81"/>
      <c r="P71" s="81"/>
      <c r="Q71" s="81"/>
    </row>
    <row r="72" spans="1:17" hidden="1">
      <c r="A72" s="6"/>
      <c r="B72" s="6"/>
      <c r="C72" s="6"/>
      <c r="D72" s="79"/>
      <c r="E72" s="7"/>
      <c r="F72" s="7"/>
      <c r="G72" s="79"/>
      <c r="H72" s="81"/>
      <c r="I72" s="81"/>
      <c r="J72" s="81"/>
      <c r="K72" s="81"/>
      <c r="L72" s="81"/>
      <c r="O72" s="81"/>
      <c r="P72" s="81"/>
      <c r="Q72" s="81"/>
    </row>
    <row r="73" spans="1:17" hidden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O73" s="81"/>
      <c r="P73" s="81"/>
      <c r="Q73" s="81"/>
    </row>
    <row r="74" spans="1:17" hidden="1">
      <c r="A74" s="6"/>
      <c r="B74" s="6"/>
      <c r="C74" s="6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81"/>
      <c r="P74" s="81"/>
      <c r="Q74" s="81"/>
    </row>
    <row r="75" spans="1:17" hidden="1">
      <c r="A75" s="6"/>
      <c r="B75" s="6"/>
      <c r="C75" s="6"/>
      <c r="D75" s="79"/>
      <c r="E75" s="7"/>
      <c r="F75" s="7"/>
      <c r="G75" s="79"/>
      <c r="H75" s="81"/>
      <c r="I75" s="81"/>
      <c r="J75" s="81"/>
      <c r="K75" s="81"/>
      <c r="L75" s="81"/>
      <c r="O75" s="81"/>
      <c r="P75" s="81"/>
      <c r="Q75" s="81"/>
    </row>
    <row r="76" spans="1:17" hidden="1">
      <c r="A76" s="6"/>
      <c r="B76" s="6"/>
      <c r="C76" s="6"/>
      <c r="D76" s="79"/>
      <c r="E76" s="80"/>
      <c r="F76" s="7"/>
      <c r="G76" s="79"/>
      <c r="H76" s="81"/>
      <c r="I76" s="81"/>
      <c r="J76" s="81"/>
      <c r="K76" s="81"/>
      <c r="L76" s="81"/>
      <c r="O76" s="81"/>
      <c r="P76" s="81"/>
      <c r="Q76" s="81"/>
    </row>
    <row r="77" spans="1:17" hidden="1">
      <c r="A77" s="6"/>
      <c r="B77" s="6"/>
      <c r="C77" s="6"/>
      <c r="D77" s="79"/>
      <c r="E77" s="7"/>
      <c r="F77" s="7"/>
      <c r="G77" s="79"/>
      <c r="H77" s="81"/>
      <c r="I77" s="81"/>
      <c r="J77" s="81"/>
      <c r="K77" s="81"/>
      <c r="L77" s="81"/>
      <c r="O77" s="81"/>
      <c r="P77" s="81"/>
      <c r="Q77" s="81"/>
    </row>
    <row r="78" spans="1:17" hidden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O78" s="81"/>
      <c r="P78" s="81"/>
      <c r="Q78" s="81"/>
    </row>
    <row r="79" spans="1:17" hidden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O79" s="81"/>
      <c r="P79" s="81"/>
      <c r="Q79" s="81"/>
    </row>
    <row r="80" spans="1:17" hidden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O80" s="81"/>
      <c r="P80" s="81"/>
      <c r="Q80" s="81"/>
    </row>
    <row r="81" spans="1:17" hidden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O81" s="81"/>
      <c r="P81" s="81"/>
      <c r="Q81" s="81"/>
    </row>
    <row r="82" spans="1:17" hidden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O82" s="81"/>
      <c r="P82" s="81"/>
      <c r="Q82" s="81"/>
    </row>
    <row r="83" spans="1:17" hidden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O83" s="81"/>
      <c r="P83" s="81"/>
      <c r="Q83" s="81"/>
    </row>
    <row r="84" spans="1:17" hidden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O84" s="81"/>
      <c r="P84" s="81"/>
      <c r="Q84" s="81"/>
    </row>
    <row r="85" spans="1:17" hidden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O85" s="81"/>
      <c r="P85" s="81"/>
      <c r="Q85" s="81"/>
    </row>
    <row r="86" spans="1:17" hidden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O86" s="81"/>
      <c r="P86" s="81"/>
      <c r="Q86" s="81"/>
    </row>
    <row r="87" spans="1:17" hidden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O87" s="81"/>
      <c r="P87" s="81"/>
      <c r="Q87" s="81"/>
    </row>
    <row r="88" spans="1:17" hidden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O88" s="81"/>
      <c r="P88" s="81"/>
      <c r="Q88" s="81"/>
    </row>
    <row r="89" spans="1:17" hidden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O89" s="81"/>
      <c r="P89" s="81"/>
      <c r="Q89" s="81"/>
    </row>
    <row r="90" spans="1:17" hidden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O90" s="81"/>
      <c r="P90" s="81"/>
      <c r="Q90" s="81"/>
    </row>
    <row r="91" spans="1:17" hidden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O91" s="81"/>
      <c r="P91" s="81"/>
      <c r="Q91" s="81"/>
    </row>
    <row r="92" spans="1:17" hidden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O92" s="81"/>
      <c r="P92" s="81"/>
      <c r="Q92" s="81"/>
    </row>
    <row r="93" spans="1:17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O93" s="81"/>
      <c r="P93" s="81"/>
      <c r="Q93" s="81"/>
    </row>
    <row r="94" spans="1:17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O94" s="81"/>
      <c r="P94" s="81"/>
      <c r="Q94" s="81"/>
    </row>
    <row r="95" spans="1:17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O95" s="81"/>
      <c r="P95" s="81"/>
      <c r="Q95" s="81"/>
    </row>
    <row r="96" spans="1:17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O96" s="81"/>
      <c r="P96" s="81"/>
      <c r="Q96" s="81"/>
    </row>
    <row r="97" spans="1:17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O97" s="81"/>
      <c r="P97" s="81"/>
      <c r="Q97" s="81"/>
    </row>
    <row r="98" spans="1:17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O98" s="81"/>
      <c r="P98" s="81"/>
      <c r="Q98" s="81"/>
    </row>
    <row r="99" spans="1:17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O99" s="81"/>
      <c r="P99" s="81"/>
      <c r="Q99" s="81"/>
    </row>
    <row r="100" spans="1:17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O100" s="81"/>
      <c r="P100" s="81"/>
      <c r="Q100" s="81"/>
    </row>
    <row r="101" spans="1:17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O101" s="81"/>
      <c r="P101" s="81"/>
      <c r="Q101" s="81"/>
    </row>
    <row r="102" spans="1:17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O102" s="81"/>
      <c r="P102" s="81"/>
      <c r="Q102" s="81"/>
    </row>
    <row r="103" spans="1:17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O103" s="81"/>
      <c r="P103" s="81"/>
      <c r="Q103" s="81"/>
    </row>
    <row r="104" spans="1:17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O104" s="81"/>
      <c r="P104" s="81"/>
      <c r="Q104" s="81"/>
    </row>
    <row r="105" spans="1:17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O105" s="81"/>
      <c r="P105" s="81"/>
      <c r="Q105" s="81"/>
    </row>
    <row r="106" spans="1:17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O106" s="81"/>
      <c r="P106" s="81"/>
      <c r="Q106" s="81"/>
    </row>
    <row r="107" spans="1:17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O107" s="81"/>
      <c r="P107" s="81"/>
      <c r="Q107" s="81"/>
    </row>
    <row r="108" spans="1:17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O108" s="81"/>
      <c r="P108" s="81"/>
      <c r="Q108" s="81"/>
    </row>
    <row r="109" spans="1:17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O109" s="81"/>
      <c r="P109" s="81"/>
      <c r="Q109" s="81"/>
    </row>
    <row r="110" spans="1:17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O110" s="81"/>
      <c r="P110" s="81"/>
      <c r="Q110" s="81"/>
    </row>
    <row r="111" spans="1:17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O111" s="81"/>
      <c r="P111" s="81"/>
      <c r="Q111" s="81"/>
    </row>
    <row r="112" spans="1:17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O112" s="81"/>
      <c r="P112" s="81"/>
      <c r="Q112" s="81"/>
    </row>
    <row r="113" spans="1:17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O113" s="81"/>
      <c r="P113" s="81"/>
      <c r="Q113" s="81"/>
    </row>
    <row r="114" spans="1:17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O114" s="81"/>
      <c r="P114" s="81"/>
      <c r="Q114" s="81"/>
    </row>
    <row r="115" spans="1:17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O115" s="81"/>
      <c r="P115" s="81"/>
      <c r="Q115" s="81"/>
    </row>
    <row r="116" spans="1:17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O116" s="81"/>
      <c r="P116" s="81"/>
      <c r="Q116" s="81"/>
    </row>
    <row r="117" spans="1:17" hidden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81"/>
      <c r="P117" s="81"/>
      <c r="Q117" s="81"/>
    </row>
    <row r="118" spans="1:17" hidden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O118" s="81"/>
      <c r="P118" s="81"/>
      <c r="Q118" s="81"/>
    </row>
    <row r="119" spans="1:17" hidden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O119" s="81"/>
      <c r="P119" s="81"/>
      <c r="Q119" s="81"/>
    </row>
    <row r="120" spans="1:17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O120" s="81"/>
      <c r="P120" s="81"/>
      <c r="Q120" s="81"/>
    </row>
    <row r="121" spans="1:17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O121" s="81"/>
      <c r="P121" s="81"/>
      <c r="Q121" s="81"/>
    </row>
    <row r="122" spans="1:17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O122" s="81"/>
      <c r="P122" s="81"/>
      <c r="Q122" s="81"/>
    </row>
    <row r="123" spans="1:17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O123" s="81"/>
      <c r="P123" s="81"/>
      <c r="Q123" s="81"/>
    </row>
    <row r="124" spans="1:17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O124" s="81"/>
      <c r="P124" s="81"/>
      <c r="Q124" s="81"/>
    </row>
    <row r="125" spans="1:17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O125" s="81"/>
      <c r="P125" s="81"/>
      <c r="Q125" s="81"/>
    </row>
    <row r="126" spans="1:17" hidden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81"/>
      <c r="P126" s="81"/>
      <c r="Q126" s="81"/>
    </row>
    <row r="127" spans="1:17" hidden="1">
      <c r="O127" s="81"/>
      <c r="P127" s="81"/>
      <c r="Q127" s="81"/>
    </row>
    <row r="128" spans="1:17" hidden="1">
      <c r="O128" s="81"/>
      <c r="P128" s="81"/>
      <c r="Q128" s="81"/>
    </row>
    <row r="129" spans="15:17" hidden="1">
      <c r="O129" s="81"/>
      <c r="P129" s="81"/>
      <c r="Q129" s="81"/>
    </row>
    <row r="130" spans="15:17" hidden="1">
      <c r="O130" s="81"/>
      <c r="P130" s="81"/>
      <c r="Q130" s="81"/>
    </row>
    <row r="131" spans="15:17" hidden="1">
      <c r="O131" s="81"/>
      <c r="P131" s="81"/>
      <c r="Q131" s="81"/>
    </row>
    <row r="132" spans="15:17" hidden="1">
      <c r="O132" s="81"/>
      <c r="P132" s="81"/>
      <c r="Q132" s="81"/>
    </row>
    <row r="133" spans="15:17" hidden="1">
      <c r="O133" s="81"/>
      <c r="P133" s="81"/>
      <c r="Q133" s="81"/>
    </row>
    <row r="134" spans="15:17" hidden="1">
      <c r="O134" s="81"/>
      <c r="P134" s="81"/>
      <c r="Q134" s="81"/>
    </row>
    <row r="135" spans="15:17" hidden="1">
      <c r="O135" s="81"/>
      <c r="P135" s="81"/>
      <c r="Q135" s="81"/>
    </row>
    <row r="136" spans="15:17" hidden="1">
      <c r="O136" s="81"/>
      <c r="P136" s="81"/>
      <c r="Q136" s="81"/>
    </row>
    <row r="137" spans="15:17" hidden="1">
      <c r="O137" s="81"/>
      <c r="P137" s="81"/>
      <c r="Q137" s="81"/>
    </row>
    <row r="138" spans="15:17" hidden="1">
      <c r="O138" s="81"/>
      <c r="P138" s="81"/>
      <c r="Q138" s="81"/>
    </row>
    <row r="139" spans="15:17" hidden="1">
      <c r="O139" s="81"/>
      <c r="P139" s="81"/>
      <c r="Q139" s="81"/>
    </row>
    <row r="140" spans="15:17" hidden="1">
      <c r="O140" s="81"/>
      <c r="P140" s="81"/>
      <c r="Q140" s="81"/>
    </row>
    <row r="141" spans="15:17" hidden="1">
      <c r="O141" s="81"/>
      <c r="P141" s="81"/>
      <c r="Q141" s="81"/>
    </row>
    <row r="142" spans="15:17" hidden="1">
      <c r="O142" s="81"/>
      <c r="P142" s="81"/>
      <c r="Q142" s="81"/>
    </row>
    <row r="143" spans="15:17" hidden="1">
      <c r="O143" s="81"/>
      <c r="P143" s="81"/>
      <c r="Q143" s="81"/>
    </row>
    <row r="144" spans="15:17" hidden="1">
      <c r="O144" s="81"/>
      <c r="P144" s="81"/>
      <c r="Q144" s="81"/>
    </row>
    <row r="145" spans="15:17" hidden="1">
      <c r="O145" s="81"/>
      <c r="P145" s="81"/>
      <c r="Q145" s="81"/>
    </row>
    <row r="146" spans="15:17" hidden="1">
      <c r="O146" s="81"/>
      <c r="P146" s="81"/>
      <c r="Q146" s="81"/>
    </row>
    <row r="147" spans="15:17" hidden="1">
      <c r="O147" s="81"/>
      <c r="P147" s="81"/>
      <c r="Q147" s="81"/>
    </row>
    <row r="148" spans="15:17" hidden="1">
      <c r="O148" s="81"/>
      <c r="P148" s="81"/>
      <c r="Q148" s="81"/>
    </row>
    <row r="149" spans="15:17" hidden="1">
      <c r="O149" s="81"/>
      <c r="P149" s="81"/>
      <c r="Q149" s="81"/>
    </row>
    <row r="150" spans="15:17" hidden="1">
      <c r="O150" s="81"/>
      <c r="P150" s="81"/>
      <c r="Q150" s="81"/>
    </row>
    <row r="151" spans="15:17" hidden="1">
      <c r="O151" s="81"/>
      <c r="P151" s="81"/>
      <c r="Q151" s="81"/>
    </row>
    <row r="152" spans="15:17" hidden="1">
      <c r="O152" s="81"/>
      <c r="P152" s="81"/>
      <c r="Q152" s="81"/>
    </row>
    <row r="153" spans="15:17" hidden="1">
      <c r="O153" s="81"/>
      <c r="P153" s="81"/>
      <c r="Q153" s="81"/>
    </row>
    <row r="154" spans="15:17" hidden="1">
      <c r="O154" s="81"/>
      <c r="P154" s="81"/>
      <c r="Q154" s="81"/>
    </row>
    <row r="155" spans="15:17" hidden="1">
      <c r="O155" s="81"/>
      <c r="P155" s="81"/>
      <c r="Q155" s="81"/>
    </row>
    <row r="156" spans="15:17" hidden="1">
      <c r="O156" s="81"/>
      <c r="P156" s="81"/>
      <c r="Q156" s="81"/>
    </row>
    <row r="157" spans="15:17" hidden="1">
      <c r="O157" s="81"/>
      <c r="P157" s="81"/>
      <c r="Q157" s="81"/>
    </row>
    <row r="158" spans="15:17" hidden="1">
      <c r="O158" s="81"/>
      <c r="P158" s="81"/>
      <c r="Q158" s="81"/>
    </row>
    <row r="159" spans="15:17" hidden="1">
      <c r="O159" s="81"/>
      <c r="P159" s="81"/>
      <c r="Q159" s="81"/>
    </row>
    <row r="160" spans="15:17" hidden="1">
      <c r="O160" s="81"/>
      <c r="P160" s="81"/>
      <c r="Q160" s="81"/>
    </row>
    <row r="161" spans="15:17" hidden="1">
      <c r="O161" s="81"/>
      <c r="P161" s="81"/>
      <c r="Q161" s="81"/>
    </row>
    <row r="162" spans="15:17" hidden="1">
      <c r="O162" s="81"/>
      <c r="P162" s="81"/>
      <c r="Q162" s="81"/>
    </row>
    <row r="163" spans="15:17" hidden="1">
      <c r="O163" s="81"/>
      <c r="P163" s="81"/>
      <c r="Q163" s="81"/>
    </row>
    <row r="164" spans="15:17" hidden="1">
      <c r="O164" s="81"/>
      <c r="P164" s="81"/>
      <c r="Q164" s="81"/>
    </row>
    <row r="165" spans="15:17" hidden="1">
      <c r="O165" s="81"/>
      <c r="P165" s="81"/>
      <c r="Q165" s="81"/>
    </row>
    <row r="166" spans="15:17" hidden="1">
      <c r="O166" s="81"/>
      <c r="P166" s="81"/>
      <c r="Q166" s="81"/>
    </row>
    <row r="167" spans="15:17" hidden="1">
      <c r="O167" s="81"/>
      <c r="P167" s="81"/>
      <c r="Q167" s="81"/>
    </row>
    <row r="168" spans="15:17" hidden="1">
      <c r="O168" s="81"/>
      <c r="P168" s="81"/>
      <c r="Q168" s="81"/>
    </row>
    <row r="169" spans="15:17" hidden="1">
      <c r="O169" s="81"/>
      <c r="P169" s="81"/>
      <c r="Q169" s="81"/>
    </row>
    <row r="170" spans="15:17" hidden="1">
      <c r="O170" s="81"/>
      <c r="P170" s="81"/>
      <c r="Q170" s="81"/>
    </row>
    <row r="171" spans="15:17" hidden="1">
      <c r="O171" s="81"/>
      <c r="P171" s="81"/>
      <c r="Q171" s="81"/>
    </row>
    <row r="172" spans="15:17" hidden="1">
      <c r="O172" s="81"/>
      <c r="P172" s="81"/>
      <c r="Q172" s="81"/>
    </row>
    <row r="173" spans="15:17" hidden="1">
      <c r="O173" s="81"/>
      <c r="P173" s="81"/>
      <c r="Q173" s="81"/>
    </row>
    <row r="174" spans="15:17" hidden="1">
      <c r="O174" s="81"/>
      <c r="P174" s="81"/>
      <c r="Q174" s="81"/>
    </row>
    <row r="175" spans="15:17" hidden="1">
      <c r="O175" s="81"/>
      <c r="P175" s="81"/>
      <c r="Q175" s="81"/>
    </row>
    <row r="176" spans="15:17" hidden="1">
      <c r="O176" s="81"/>
      <c r="P176" s="81"/>
      <c r="Q176" s="81"/>
    </row>
    <row r="177" spans="15:17" hidden="1">
      <c r="O177" s="81"/>
      <c r="P177" s="81"/>
      <c r="Q177" s="81"/>
    </row>
    <row r="178" spans="15:17" hidden="1">
      <c r="O178" s="81"/>
      <c r="P178" s="81"/>
      <c r="Q178" s="81"/>
    </row>
    <row r="179" spans="15:17" hidden="1">
      <c r="O179" s="81"/>
      <c r="P179" s="81"/>
      <c r="Q179" s="81"/>
    </row>
    <row r="180" spans="15:17" hidden="1">
      <c r="O180" s="81"/>
      <c r="P180" s="81"/>
      <c r="Q180" s="81"/>
    </row>
    <row r="181" spans="15:17" hidden="1">
      <c r="O181" s="81"/>
      <c r="P181" s="81"/>
      <c r="Q181" s="81"/>
    </row>
    <row r="182" spans="15:17" hidden="1">
      <c r="O182" s="81"/>
      <c r="P182" s="81"/>
      <c r="Q182" s="81"/>
    </row>
    <row r="183" spans="15:17" hidden="1">
      <c r="O183" s="81"/>
      <c r="P183" s="81"/>
      <c r="Q183" s="81"/>
    </row>
    <row r="184" spans="15:17" hidden="1">
      <c r="O184" s="81"/>
      <c r="P184" s="81"/>
      <c r="Q184" s="81"/>
    </row>
    <row r="185" spans="15:17" hidden="1">
      <c r="O185" s="81"/>
      <c r="P185" s="81"/>
      <c r="Q185" s="81"/>
    </row>
    <row r="186" spans="15:17" hidden="1">
      <c r="O186" s="81"/>
      <c r="P186" s="81"/>
      <c r="Q186" s="81"/>
    </row>
    <row r="187" spans="15:17" hidden="1">
      <c r="O187" s="81"/>
      <c r="P187" s="81"/>
      <c r="Q187" s="81"/>
    </row>
    <row r="188" spans="15:17" hidden="1">
      <c r="O188" s="81"/>
      <c r="P188" s="81"/>
      <c r="Q188" s="81"/>
    </row>
    <row r="189" spans="15:17" hidden="1">
      <c r="O189" s="81"/>
      <c r="P189" s="81"/>
      <c r="Q189" s="81"/>
    </row>
    <row r="190" spans="15:17" hidden="1">
      <c r="O190" s="81"/>
      <c r="P190" s="81"/>
      <c r="Q190" s="81"/>
    </row>
    <row r="191" spans="15:17" hidden="1">
      <c r="O191" s="81"/>
      <c r="P191" s="81"/>
      <c r="Q191" s="81"/>
    </row>
    <row r="192" spans="15:17" hidden="1">
      <c r="O192" s="81"/>
      <c r="P192" s="81"/>
      <c r="Q192" s="81"/>
    </row>
    <row r="193" spans="15:17" hidden="1">
      <c r="O193" s="81"/>
      <c r="P193" s="81"/>
      <c r="Q193" s="81"/>
    </row>
    <row r="194" spans="15:17" hidden="1">
      <c r="O194" s="81"/>
      <c r="P194" s="81"/>
      <c r="Q194" s="81"/>
    </row>
    <row r="195" spans="15:17" hidden="1">
      <c r="O195" s="81"/>
      <c r="P195" s="81"/>
      <c r="Q195" s="81"/>
    </row>
    <row r="196" spans="15:17" hidden="1">
      <c r="O196" s="81"/>
      <c r="P196" s="81"/>
      <c r="Q196" s="81"/>
    </row>
    <row r="197" spans="15:17" hidden="1">
      <c r="O197" s="81"/>
      <c r="P197" s="81"/>
      <c r="Q197" s="81"/>
    </row>
    <row r="198" spans="15:17" hidden="1">
      <c r="O198" s="81"/>
      <c r="P198" s="81"/>
      <c r="Q198" s="81"/>
    </row>
    <row r="199" spans="15:17" hidden="1">
      <c r="O199" s="81"/>
      <c r="P199" s="81"/>
      <c r="Q199" s="81"/>
    </row>
    <row r="200" spans="15:17" hidden="1">
      <c r="O200" s="81"/>
      <c r="P200" s="81"/>
      <c r="Q200" s="81"/>
    </row>
    <row r="201" spans="15:17" hidden="1">
      <c r="O201" s="81"/>
      <c r="P201" s="81"/>
      <c r="Q201" s="81"/>
    </row>
    <row r="202" spans="15:17" hidden="1">
      <c r="O202" s="81"/>
      <c r="P202" s="81"/>
      <c r="Q202" s="81"/>
    </row>
    <row r="203" spans="15:17" hidden="1">
      <c r="O203" s="81"/>
      <c r="P203" s="81"/>
      <c r="Q203" s="81"/>
    </row>
    <row r="204" spans="15:17" hidden="1">
      <c r="O204" s="81"/>
      <c r="P204" s="81"/>
      <c r="Q204" s="81"/>
    </row>
    <row r="205" spans="15:17" hidden="1">
      <c r="O205" s="81"/>
      <c r="P205" s="81"/>
      <c r="Q205" s="81"/>
    </row>
    <row r="206" spans="15:17" hidden="1">
      <c r="O206" s="81"/>
      <c r="P206" s="81"/>
      <c r="Q206" s="81"/>
    </row>
    <row r="207" spans="15:17" hidden="1">
      <c r="O207" s="81"/>
      <c r="P207" s="81"/>
      <c r="Q207" s="81"/>
    </row>
    <row r="208" spans="15:17" hidden="1">
      <c r="O208" s="81"/>
      <c r="P208" s="81"/>
      <c r="Q208" s="81"/>
    </row>
    <row r="209" spans="15:17" hidden="1">
      <c r="O209" s="81"/>
      <c r="P209" s="81"/>
      <c r="Q209" s="81"/>
    </row>
    <row r="210" spans="15:17" hidden="1">
      <c r="O210" s="81"/>
      <c r="P210" s="81"/>
      <c r="Q210" s="81"/>
    </row>
    <row r="211" spans="15:17" hidden="1">
      <c r="O211" s="81"/>
      <c r="P211" s="81"/>
      <c r="Q211" s="81"/>
    </row>
    <row r="212" spans="15:17" hidden="1">
      <c r="O212" s="81"/>
      <c r="P212" s="81"/>
      <c r="Q212" s="81"/>
    </row>
    <row r="213" spans="15:17" hidden="1">
      <c r="O213" s="81"/>
      <c r="P213" s="81"/>
      <c r="Q213" s="81"/>
    </row>
    <row r="214" spans="15:17" hidden="1">
      <c r="O214" s="81"/>
      <c r="P214" s="81"/>
      <c r="Q214" s="81"/>
    </row>
    <row r="215" spans="15:17" hidden="1">
      <c r="O215" s="81"/>
      <c r="P215" s="81"/>
      <c r="Q215" s="81"/>
    </row>
    <row r="216" spans="15:17" hidden="1">
      <c r="O216" s="81"/>
      <c r="P216" s="81"/>
      <c r="Q216" s="81"/>
    </row>
    <row r="217" spans="15:17" hidden="1">
      <c r="O217" s="81"/>
      <c r="P217" s="81"/>
      <c r="Q217" s="81"/>
    </row>
    <row r="218" spans="15:17" hidden="1">
      <c r="O218" s="81"/>
      <c r="P218" s="81"/>
      <c r="Q218" s="81"/>
    </row>
    <row r="219" spans="15:17" hidden="1">
      <c r="O219" s="81"/>
      <c r="P219" s="81"/>
      <c r="Q219" s="81"/>
    </row>
    <row r="220" spans="15:17" hidden="1">
      <c r="O220" s="81"/>
      <c r="P220" s="81"/>
      <c r="Q220" s="81"/>
    </row>
    <row r="221" spans="15:17" hidden="1">
      <c r="O221" s="81"/>
      <c r="P221" s="81"/>
      <c r="Q221" s="81"/>
    </row>
    <row r="222" spans="15:17" hidden="1">
      <c r="O222" s="81"/>
      <c r="P222" s="81"/>
      <c r="Q222" s="81"/>
    </row>
    <row r="223" spans="15:17" hidden="1">
      <c r="O223" s="81"/>
      <c r="P223" s="81"/>
      <c r="Q223" s="81"/>
    </row>
    <row r="224" spans="15:17" hidden="1">
      <c r="O224" s="81"/>
      <c r="P224" s="81"/>
      <c r="Q224" s="81"/>
    </row>
    <row r="225" spans="15:17" hidden="1">
      <c r="O225" s="81"/>
      <c r="P225" s="81"/>
      <c r="Q225" s="81"/>
    </row>
    <row r="226" spans="15:17" hidden="1">
      <c r="O226" s="81"/>
      <c r="P226" s="81"/>
      <c r="Q226" s="81"/>
    </row>
    <row r="227" spans="15:17" hidden="1">
      <c r="O227" s="81"/>
      <c r="P227" s="81"/>
      <c r="Q227" s="81"/>
    </row>
    <row r="228" spans="15:17" hidden="1">
      <c r="O228" s="81"/>
      <c r="P228" s="81"/>
      <c r="Q228" s="81"/>
    </row>
    <row r="229" spans="15:17" hidden="1">
      <c r="O229" s="81"/>
      <c r="P229" s="81"/>
      <c r="Q229" s="81"/>
    </row>
    <row r="230" spans="15:17" hidden="1">
      <c r="O230" s="81"/>
      <c r="P230" s="81"/>
      <c r="Q230" s="81"/>
    </row>
    <row r="231" spans="15:17" hidden="1">
      <c r="O231" s="81"/>
      <c r="P231" s="81"/>
      <c r="Q231" s="81"/>
    </row>
    <row r="232" spans="15:17" hidden="1">
      <c r="O232" s="81"/>
      <c r="P232" s="81"/>
      <c r="Q232" s="81"/>
    </row>
    <row r="233" spans="15:17" hidden="1">
      <c r="O233" s="81"/>
      <c r="P233" s="81"/>
      <c r="Q233" s="81"/>
    </row>
    <row r="234" spans="15:17" hidden="1">
      <c r="O234" s="81"/>
      <c r="P234" s="81"/>
      <c r="Q234" s="81"/>
    </row>
    <row r="235" spans="15:17" hidden="1">
      <c r="O235" s="81"/>
      <c r="P235" s="81"/>
      <c r="Q235" s="81"/>
    </row>
    <row r="236" spans="15:17" hidden="1">
      <c r="O236" s="81"/>
      <c r="P236" s="81"/>
      <c r="Q236" s="81"/>
    </row>
    <row r="237" spans="15:17" hidden="1">
      <c r="O237" s="81"/>
      <c r="P237" s="81"/>
      <c r="Q237" s="81"/>
    </row>
    <row r="238" spans="15:17" hidden="1">
      <c r="O238" s="81"/>
      <c r="P238" s="81"/>
      <c r="Q238" s="81"/>
    </row>
    <row r="239" spans="15:17" hidden="1">
      <c r="O239" s="81"/>
      <c r="P239" s="81"/>
      <c r="Q239" s="81"/>
    </row>
    <row r="240" spans="15:17" hidden="1">
      <c r="O240" s="81"/>
      <c r="P240" s="81"/>
      <c r="Q240" s="81"/>
    </row>
    <row r="241" spans="15:17" hidden="1">
      <c r="O241" s="81"/>
      <c r="P241" s="81"/>
      <c r="Q241" s="81"/>
    </row>
    <row r="242" spans="15:17" hidden="1">
      <c r="O242" s="81"/>
      <c r="P242" s="81"/>
      <c r="Q242" s="81"/>
    </row>
    <row r="243" spans="15:17" hidden="1">
      <c r="O243" s="81"/>
      <c r="P243" s="81"/>
      <c r="Q243" s="81"/>
    </row>
    <row r="244" spans="15:17" hidden="1">
      <c r="O244" s="81"/>
      <c r="P244" s="81"/>
      <c r="Q244" s="81"/>
    </row>
    <row r="245" spans="15:17" hidden="1">
      <c r="O245" s="81"/>
      <c r="P245" s="81"/>
      <c r="Q245" s="81"/>
    </row>
    <row r="246" spans="15:17" hidden="1">
      <c r="O246" s="81"/>
      <c r="P246" s="81"/>
      <c r="Q246" s="81"/>
    </row>
    <row r="247" spans="15:17" hidden="1">
      <c r="O247" s="81"/>
      <c r="P247" s="81"/>
      <c r="Q247" s="81"/>
    </row>
    <row r="248" spans="15:17" hidden="1">
      <c r="O248" s="81"/>
      <c r="P248" s="81"/>
      <c r="Q248" s="81"/>
    </row>
    <row r="249" spans="15:17" hidden="1">
      <c r="O249" s="81"/>
      <c r="P249" s="81"/>
      <c r="Q249" s="81"/>
    </row>
    <row r="250" spans="15:17" hidden="1">
      <c r="O250" s="81"/>
      <c r="P250" s="81"/>
      <c r="Q250" s="81"/>
    </row>
    <row r="251" spans="15:17" hidden="1">
      <c r="O251" s="81"/>
      <c r="P251" s="81"/>
      <c r="Q251" s="81"/>
    </row>
    <row r="252" spans="15:17" hidden="1">
      <c r="O252" s="81"/>
      <c r="P252" s="81"/>
      <c r="Q252" s="81"/>
    </row>
    <row r="253" spans="15:17" hidden="1">
      <c r="O253" s="81"/>
      <c r="P253" s="81"/>
      <c r="Q253" s="81"/>
    </row>
    <row r="254" spans="15:17" hidden="1">
      <c r="O254" s="81"/>
      <c r="P254" s="81"/>
      <c r="Q254" s="81"/>
    </row>
    <row r="255" spans="15:17" hidden="1">
      <c r="O255" s="81"/>
      <c r="P255" s="81"/>
      <c r="Q255" s="81"/>
    </row>
    <row r="256" spans="15:17" hidden="1">
      <c r="O256" s="81"/>
      <c r="P256" s="81"/>
      <c r="Q256" s="81"/>
    </row>
    <row r="257" spans="15:17" hidden="1">
      <c r="O257" s="81"/>
      <c r="P257" s="81"/>
      <c r="Q257" s="81"/>
    </row>
    <row r="258" spans="15:17" hidden="1">
      <c r="O258" s="81"/>
      <c r="P258" s="81"/>
      <c r="Q258" s="81"/>
    </row>
    <row r="259" spans="15:17" hidden="1">
      <c r="O259" s="81"/>
      <c r="P259" s="81"/>
      <c r="Q259" s="81"/>
    </row>
    <row r="260" spans="15:17" hidden="1">
      <c r="O260" s="81"/>
      <c r="P260" s="81"/>
      <c r="Q260" s="81"/>
    </row>
    <row r="261" spans="15:17" hidden="1">
      <c r="O261" s="81"/>
      <c r="P261" s="81"/>
      <c r="Q261" s="81"/>
    </row>
    <row r="262" spans="15:17" hidden="1">
      <c r="O262" s="81"/>
      <c r="P262" s="81"/>
      <c r="Q262" s="81"/>
    </row>
    <row r="263" spans="15:17" hidden="1">
      <c r="O263" s="81"/>
      <c r="P263" s="81"/>
      <c r="Q263" s="81"/>
    </row>
    <row r="264" spans="15:17" hidden="1">
      <c r="O264" s="81"/>
      <c r="P264" s="81"/>
      <c r="Q264" s="81"/>
    </row>
    <row r="265" spans="15:17" hidden="1">
      <c r="O265" s="81"/>
      <c r="P265" s="81"/>
      <c r="Q265" s="81"/>
    </row>
    <row r="266" spans="15:17" hidden="1">
      <c r="O266" s="81"/>
      <c r="P266" s="81"/>
      <c r="Q266" s="81"/>
    </row>
    <row r="267" spans="15:17" hidden="1">
      <c r="O267" s="81"/>
      <c r="P267" s="81"/>
      <c r="Q267" s="81"/>
    </row>
    <row r="268" spans="15:17" hidden="1">
      <c r="O268" s="81"/>
      <c r="P268" s="81"/>
      <c r="Q268" s="81"/>
    </row>
    <row r="269" spans="15:17" hidden="1">
      <c r="O269" s="81"/>
      <c r="P269" s="81"/>
      <c r="Q269" s="81"/>
    </row>
    <row r="270" spans="15:17" hidden="1">
      <c r="O270" s="81"/>
      <c r="P270" s="81"/>
      <c r="Q270" s="81"/>
    </row>
    <row r="271" spans="15:17" hidden="1">
      <c r="O271" s="81"/>
      <c r="P271" s="81"/>
      <c r="Q271" s="81"/>
    </row>
    <row r="272" spans="15:17" hidden="1">
      <c r="O272" s="81"/>
      <c r="P272" s="81"/>
      <c r="Q272" s="81"/>
    </row>
    <row r="273" spans="15:17" hidden="1">
      <c r="O273" s="81"/>
      <c r="P273" s="81"/>
      <c r="Q273" s="81"/>
    </row>
    <row r="274" spans="15:17" hidden="1">
      <c r="O274" s="81"/>
      <c r="P274" s="81"/>
      <c r="Q274" s="81"/>
    </row>
    <row r="275" spans="15:17" hidden="1">
      <c r="O275" s="81"/>
      <c r="P275" s="81"/>
      <c r="Q275" s="81"/>
    </row>
    <row r="276" spans="15:17" hidden="1">
      <c r="O276" s="81"/>
      <c r="P276" s="81"/>
      <c r="Q276" s="81"/>
    </row>
    <row r="277" spans="15:17" hidden="1">
      <c r="O277" s="81"/>
      <c r="P277" s="81"/>
      <c r="Q277" s="81"/>
    </row>
    <row r="278" spans="15:17" hidden="1">
      <c r="O278" s="81"/>
      <c r="P278" s="81"/>
      <c r="Q278" s="81"/>
    </row>
    <row r="279" spans="15:17" hidden="1">
      <c r="O279" s="81"/>
      <c r="P279" s="81"/>
      <c r="Q279" s="81"/>
    </row>
    <row r="280" spans="15:17" hidden="1">
      <c r="O280" s="81"/>
      <c r="P280" s="81"/>
      <c r="Q280" s="81"/>
    </row>
    <row r="281" spans="15:17" hidden="1">
      <c r="O281" s="81"/>
      <c r="P281" s="81"/>
      <c r="Q281" s="81"/>
    </row>
    <row r="282" spans="15:17" hidden="1">
      <c r="O282" s="81"/>
      <c r="P282" s="81"/>
      <c r="Q282" s="81"/>
    </row>
    <row r="283" spans="15:17" hidden="1">
      <c r="O283" s="81"/>
      <c r="P283" s="81"/>
      <c r="Q283" s="81"/>
    </row>
    <row r="284" spans="15:17" hidden="1">
      <c r="O284" s="81"/>
      <c r="P284" s="81"/>
      <c r="Q284" s="81"/>
    </row>
    <row r="285" spans="15:17" hidden="1">
      <c r="O285" s="81"/>
      <c r="P285" s="81"/>
      <c r="Q285" s="81"/>
    </row>
    <row r="286" spans="15:17" hidden="1">
      <c r="O286" s="81"/>
      <c r="P286" s="81"/>
      <c r="Q286" s="81"/>
    </row>
    <row r="287" spans="15:17" hidden="1">
      <c r="O287" s="81"/>
      <c r="P287" s="81"/>
      <c r="Q287" s="81"/>
    </row>
    <row r="288" spans="15:17" hidden="1">
      <c r="O288" s="81"/>
      <c r="P288" s="81"/>
      <c r="Q288" s="81"/>
    </row>
    <row r="289" spans="15:17" hidden="1">
      <c r="O289" s="81"/>
      <c r="P289" s="81"/>
      <c r="Q289" s="81"/>
    </row>
    <row r="290" spans="15:17" hidden="1">
      <c r="O290" s="81"/>
      <c r="P290" s="81"/>
      <c r="Q290" s="81"/>
    </row>
    <row r="291" spans="15:17" hidden="1">
      <c r="O291" s="81"/>
      <c r="P291" s="81"/>
      <c r="Q291" s="81"/>
    </row>
    <row r="292" spans="15:17" hidden="1">
      <c r="O292" s="81"/>
      <c r="P292" s="81"/>
      <c r="Q292" s="81"/>
    </row>
    <row r="293" spans="15:17" hidden="1">
      <c r="O293" s="81"/>
      <c r="P293" s="81"/>
      <c r="Q293" s="81"/>
    </row>
    <row r="294" spans="15:17" hidden="1">
      <c r="O294" s="81"/>
      <c r="P294" s="81"/>
      <c r="Q294" s="81"/>
    </row>
    <row r="295" spans="15:17" hidden="1">
      <c r="O295" s="81"/>
      <c r="P295" s="81"/>
      <c r="Q295" s="81"/>
    </row>
    <row r="296" spans="15:17" hidden="1">
      <c r="O296" s="81"/>
      <c r="P296" s="81"/>
      <c r="Q296" s="81"/>
    </row>
    <row r="297" spans="15:17" hidden="1">
      <c r="O297" s="81"/>
      <c r="P297" s="81"/>
      <c r="Q297" s="81"/>
    </row>
    <row r="298" spans="15:17" hidden="1">
      <c r="O298" s="81"/>
      <c r="P298" s="81"/>
      <c r="Q298" s="81"/>
    </row>
    <row r="299" spans="15:17" hidden="1">
      <c r="O299" s="81"/>
      <c r="P299" s="81"/>
      <c r="Q299" s="81"/>
    </row>
    <row r="300" spans="15:17" hidden="1">
      <c r="O300" s="81"/>
      <c r="P300" s="81"/>
      <c r="Q300" s="81"/>
    </row>
    <row r="301" spans="15:17" hidden="1">
      <c r="O301" s="81"/>
      <c r="P301" s="81"/>
      <c r="Q301" s="81"/>
    </row>
    <row r="302" spans="15:17" hidden="1">
      <c r="O302" s="81"/>
      <c r="P302" s="81"/>
      <c r="Q302" s="81"/>
    </row>
    <row r="303" spans="15:17" hidden="1">
      <c r="O303" s="81"/>
      <c r="P303" s="81"/>
      <c r="Q303" s="81"/>
    </row>
    <row r="304" spans="15:17" hidden="1">
      <c r="O304" s="81"/>
      <c r="P304" s="81"/>
      <c r="Q304" s="81"/>
    </row>
    <row r="305" spans="15:17" hidden="1">
      <c r="O305" s="81"/>
      <c r="P305" s="81"/>
      <c r="Q305" s="81"/>
    </row>
    <row r="306" spans="15:17" hidden="1">
      <c r="O306" s="81"/>
      <c r="P306" s="81"/>
      <c r="Q306" s="81"/>
    </row>
    <row r="307" spans="15:17" hidden="1">
      <c r="O307" s="81"/>
      <c r="P307" s="81"/>
      <c r="Q307" s="81"/>
    </row>
    <row r="308" spans="15:17" hidden="1">
      <c r="O308" s="81"/>
      <c r="P308" s="81"/>
      <c r="Q308" s="81"/>
    </row>
    <row r="309" spans="15:17" hidden="1">
      <c r="O309" s="81"/>
      <c r="P309" s="81"/>
      <c r="Q309" s="81"/>
    </row>
    <row r="310" spans="15:17" hidden="1">
      <c r="O310" s="81"/>
      <c r="P310" s="81"/>
      <c r="Q310" s="81"/>
    </row>
    <row r="311" spans="15:17" hidden="1">
      <c r="O311" s="81"/>
      <c r="P311" s="81"/>
      <c r="Q311" s="81"/>
    </row>
    <row r="312" spans="15:17" hidden="1">
      <c r="O312" s="81"/>
      <c r="P312" s="81"/>
      <c r="Q312" s="81"/>
    </row>
    <row r="313" spans="15:17" hidden="1">
      <c r="O313" s="81"/>
      <c r="P313" s="81"/>
      <c r="Q313" s="81"/>
    </row>
    <row r="314" spans="15:17" hidden="1">
      <c r="O314" s="81"/>
      <c r="P314" s="81"/>
      <c r="Q314" s="81"/>
    </row>
    <row r="315" spans="15:17" hidden="1">
      <c r="O315" s="81"/>
      <c r="P315" s="81"/>
      <c r="Q315" s="81"/>
    </row>
    <row r="316" spans="15:17" hidden="1">
      <c r="O316" s="81"/>
      <c r="P316" s="81"/>
      <c r="Q316" s="81"/>
    </row>
    <row r="317" spans="15:17" hidden="1">
      <c r="O317" s="81"/>
      <c r="P317" s="81"/>
      <c r="Q317" s="81"/>
    </row>
    <row r="318" spans="15:17" hidden="1">
      <c r="O318" s="81"/>
      <c r="P318" s="81"/>
      <c r="Q318" s="81"/>
    </row>
    <row r="319" spans="15:17" hidden="1">
      <c r="O319" s="81"/>
      <c r="P319" s="81"/>
      <c r="Q319" s="81"/>
    </row>
    <row r="320" spans="15:17" hidden="1">
      <c r="O320" s="81"/>
      <c r="P320" s="81"/>
      <c r="Q320" s="81"/>
    </row>
    <row r="321" spans="15:17" hidden="1">
      <c r="O321" s="81"/>
      <c r="P321" s="81"/>
      <c r="Q321" s="81"/>
    </row>
    <row r="322" spans="15:17" hidden="1">
      <c r="O322" s="81"/>
      <c r="P322" s="81"/>
      <c r="Q322" s="81"/>
    </row>
    <row r="323" spans="15:17" hidden="1">
      <c r="O323" s="81"/>
      <c r="P323" s="81"/>
      <c r="Q323" s="81"/>
    </row>
    <row r="324" spans="15:17" hidden="1">
      <c r="O324" s="81"/>
      <c r="P324" s="81"/>
      <c r="Q324" s="81"/>
    </row>
    <row r="325" spans="15:17" hidden="1">
      <c r="O325" s="81"/>
      <c r="P325" s="81"/>
      <c r="Q325" s="81"/>
    </row>
    <row r="326" spans="15:17" hidden="1">
      <c r="O326" s="81"/>
      <c r="P326" s="81"/>
      <c r="Q326" s="81"/>
    </row>
    <row r="327" spans="15:17" hidden="1">
      <c r="O327" s="81"/>
      <c r="P327" s="81"/>
      <c r="Q327" s="81"/>
    </row>
    <row r="328" spans="15:17" hidden="1">
      <c r="O328" s="81"/>
      <c r="P328" s="81"/>
      <c r="Q328" s="81"/>
    </row>
    <row r="329" spans="15:17" hidden="1">
      <c r="O329" s="81"/>
      <c r="P329" s="81"/>
      <c r="Q329" s="81"/>
    </row>
    <row r="330" spans="15:17" hidden="1">
      <c r="O330" s="81"/>
      <c r="P330" s="81"/>
      <c r="Q330" s="81"/>
    </row>
    <row r="331" spans="15:17" hidden="1">
      <c r="O331" s="81"/>
      <c r="P331" s="81"/>
      <c r="Q331" s="81"/>
    </row>
    <row r="332" spans="15:17" hidden="1">
      <c r="O332" s="81"/>
      <c r="P332" s="81"/>
      <c r="Q332" s="81"/>
    </row>
    <row r="333" spans="15:17" hidden="1">
      <c r="O333" s="81"/>
      <c r="P333" s="81"/>
      <c r="Q333" s="81"/>
    </row>
    <row r="334" spans="15:17" hidden="1">
      <c r="O334" s="81"/>
      <c r="P334" s="81"/>
      <c r="Q334" s="81"/>
    </row>
    <row r="335" spans="15:17" hidden="1">
      <c r="O335" s="81"/>
      <c r="P335" s="81"/>
      <c r="Q335" s="81"/>
    </row>
    <row r="336" spans="15:17" hidden="1">
      <c r="O336" s="81"/>
      <c r="P336" s="81"/>
      <c r="Q336" s="81"/>
    </row>
    <row r="337" spans="15:17" hidden="1">
      <c r="O337" s="81"/>
      <c r="P337" s="81"/>
      <c r="Q337" s="81"/>
    </row>
    <row r="338" spans="15:17" hidden="1">
      <c r="O338" s="81"/>
      <c r="P338" s="81"/>
      <c r="Q338" s="81"/>
    </row>
    <row r="339" spans="15:17" hidden="1">
      <c r="O339" s="81"/>
      <c r="P339" s="81"/>
      <c r="Q339" s="81"/>
    </row>
    <row r="340" spans="15:17" hidden="1">
      <c r="O340" s="81"/>
      <c r="P340" s="81"/>
      <c r="Q340" s="81"/>
    </row>
    <row r="341" spans="15:17" hidden="1">
      <c r="O341" s="81"/>
      <c r="P341" s="81"/>
      <c r="Q341" s="81"/>
    </row>
    <row r="342" spans="15:17" hidden="1">
      <c r="O342" s="81"/>
      <c r="P342" s="81"/>
      <c r="Q342" s="81"/>
    </row>
    <row r="343" spans="15:17" hidden="1">
      <c r="O343" s="81"/>
      <c r="P343" s="81"/>
      <c r="Q343" s="81"/>
    </row>
    <row r="344" spans="15:17" hidden="1">
      <c r="O344" s="81"/>
      <c r="P344" s="81"/>
      <c r="Q344" s="81"/>
    </row>
    <row r="345" spans="15:17" hidden="1">
      <c r="O345" s="81"/>
      <c r="P345" s="81"/>
      <c r="Q345" s="81"/>
    </row>
    <row r="346" spans="15:17" hidden="1">
      <c r="O346" s="81"/>
      <c r="P346" s="81"/>
      <c r="Q346" s="81"/>
    </row>
    <row r="347" spans="15:17" hidden="1">
      <c r="O347" s="81"/>
      <c r="P347" s="81"/>
      <c r="Q347" s="81"/>
    </row>
    <row r="348" spans="15:17" hidden="1">
      <c r="O348" s="81"/>
      <c r="P348" s="81"/>
      <c r="Q348" s="81"/>
    </row>
    <row r="349" spans="15:17" hidden="1">
      <c r="O349" s="81"/>
      <c r="P349" s="81"/>
      <c r="Q349" s="81"/>
    </row>
    <row r="350" spans="15:17" hidden="1">
      <c r="O350" s="81"/>
      <c r="P350" s="81"/>
      <c r="Q350" s="81"/>
    </row>
    <row r="351" spans="15:17" hidden="1">
      <c r="O351" s="81"/>
      <c r="P351" s="81"/>
      <c r="Q351" s="81"/>
    </row>
    <row r="352" spans="15:17" hidden="1">
      <c r="O352" s="81"/>
      <c r="P352" s="81"/>
      <c r="Q352" s="81"/>
    </row>
    <row r="353" spans="15:17" hidden="1">
      <c r="O353" s="81"/>
      <c r="P353" s="81"/>
      <c r="Q353" s="81"/>
    </row>
    <row r="354" spans="15:17" hidden="1">
      <c r="O354" s="81"/>
      <c r="P354" s="81"/>
      <c r="Q354" s="81"/>
    </row>
    <row r="355" spans="15:17" hidden="1">
      <c r="O355" s="81"/>
      <c r="P355" s="81"/>
      <c r="Q355" s="81"/>
    </row>
    <row r="356" spans="15:17" hidden="1">
      <c r="O356" s="81"/>
      <c r="P356" s="81"/>
      <c r="Q356" s="81"/>
    </row>
    <row r="357" spans="15:17" hidden="1">
      <c r="O357" s="81"/>
      <c r="P357" s="81"/>
      <c r="Q357" s="81"/>
    </row>
    <row r="358" spans="15:17" hidden="1">
      <c r="O358" s="81"/>
      <c r="P358" s="81"/>
      <c r="Q358" s="81"/>
    </row>
    <row r="359" spans="15:17" hidden="1">
      <c r="O359" s="81"/>
      <c r="P359" s="81"/>
      <c r="Q359" s="81"/>
    </row>
    <row r="360" spans="15:17" hidden="1">
      <c r="O360" s="81"/>
      <c r="P360" s="81"/>
      <c r="Q360" s="81"/>
    </row>
    <row r="361" spans="15:17" hidden="1">
      <c r="O361" s="81"/>
      <c r="P361" s="81"/>
      <c r="Q361" s="81"/>
    </row>
    <row r="362" spans="15:17" hidden="1">
      <c r="O362" s="81"/>
      <c r="P362" s="81"/>
      <c r="Q362" s="81"/>
    </row>
    <row r="363" spans="15:17" hidden="1">
      <c r="O363" s="81"/>
      <c r="P363" s="81"/>
      <c r="Q363" s="81"/>
    </row>
    <row r="364" spans="15:17" hidden="1">
      <c r="O364" s="81"/>
      <c r="P364" s="81"/>
      <c r="Q364" s="81"/>
    </row>
    <row r="365" spans="15:17" hidden="1">
      <c r="O365" s="81"/>
      <c r="P365" s="81"/>
      <c r="Q365" s="81"/>
    </row>
    <row r="366" spans="15:17" hidden="1">
      <c r="O366" s="81"/>
      <c r="P366" s="81"/>
      <c r="Q366" s="81"/>
    </row>
    <row r="367" spans="15:17" hidden="1">
      <c r="O367" s="81"/>
      <c r="P367" s="81"/>
      <c r="Q367" s="81"/>
    </row>
    <row r="368" spans="15:17" hidden="1">
      <c r="O368" s="81"/>
      <c r="P368" s="81"/>
      <c r="Q368" s="81"/>
    </row>
    <row r="369" spans="15:17" hidden="1">
      <c r="O369" s="81"/>
      <c r="P369" s="81"/>
      <c r="Q369" s="81"/>
    </row>
    <row r="370" spans="15:17" hidden="1">
      <c r="O370" s="81"/>
      <c r="P370" s="81"/>
      <c r="Q370" s="81"/>
    </row>
    <row r="371" spans="15:17" hidden="1">
      <c r="O371" s="81"/>
      <c r="P371" s="81"/>
      <c r="Q371" s="81"/>
    </row>
    <row r="372" spans="15:17" hidden="1">
      <c r="O372" s="81"/>
      <c r="P372" s="81"/>
      <c r="Q372" s="81"/>
    </row>
    <row r="373" spans="15:17" hidden="1">
      <c r="O373" s="81"/>
      <c r="P373" s="81"/>
      <c r="Q373" s="81"/>
    </row>
    <row r="374" spans="15:17" hidden="1">
      <c r="O374" s="81"/>
      <c r="P374" s="81"/>
      <c r="Q374" s="81"/>
    </row>
    <row r="375" spans="15:17" hidden="1">
      <c r="O375" s="81"/>
      <c r="P375" s="81"/>
      <c r="Q375" s="81"/>
    </row>
    <row r="376" spans="15:17" hidden="1">
      <c r="O376" s="81"/>
      <c r="P376" s="81"/>
      <c r="Q376" s="81"/>
    </row>
    <row r="377" spans="15:17" hidden="1">
      <c r="O377" s="81"/>
      <c r="P377" s="81"/>
      <c r="Q377" s="81"/>
    </row>
    <row r="378" spans="15:17" hidden="1">
      <c r="O378" s="81"/>
      <c r="P378" s="81"/>
      <c r="Q378" s="81"/>
    </row>
    <row r="379" spans="15:17" hidden="1">
      <c r="O379" s="81"/>
      <c r="P379" s="81"/>
      <c r="Q379" s="81"/>
    </row>
    <row r="380" spans="15:17" hidden="1">
      <c r="O380" s="81"/>
      <c r="P380" s="81"/>
      <c r="Q380" s="81"/>
    </row>
    <row r="381" spans="15:17" hidden="1">
      <c r="O381" s="81"/>
      <c r="P381" s="81"/>
      <c r="Q381" s="81"/>
    </row>
    <row r="382" spans="15:17" hidden="1">
      <c r="O382" s="81"/>
      <c r="P382" s="81"/>
      <c r="Q382" s="81"/>
    </row>
    <row r="383" spans="15:17" hidden="1">
      <c r="O383" s="81"/>
      <c r="P383" s="81"/>
      <c r="Q383" s="81"/>
    </row>
    <row r="384" spans="15:17" hidden="1">
      <c r="O384" s="81"/>
      <c r="P384" s="81"/>
      <c r="Q384" s="81"/>
    </row>
    <row r="385" spans="15:17" hidden="1">
      <c r="O385" s="81"/>
      <c r="P385" s="81"/>
      <c r="Q385" s="81"/>
    </row>
    <row r="386" spans="15:17" hidden="1">
      <c r="O386" s="81"/>
      <c r="P386" s="81"/>
      <c r="Q386" s="81"/>
    </row>
    <row r="387" spans="15:17" hidden="1">
      <c r="O387" s="81"/>
      <c r="P387" s="81"/>
      <c r="Q387" s="81"/>
    </row>
    <row r="388" spans="15:17" hidden="1">
      <c r="O388" s="81"/>
      <c r="P388" s="81"/>
      <c r="Q388" s="81"/>
    </row>
    <row r="389" spans="15:17" hidden="1">
      <c r="O389" s="81"/>
      <c r="P389" s="81"/>
      <c r="Q389" s="81"/>
    </row>
    <row r="390" spans="15:17" hidden="1">
      <c r="O390" s="81"/>
      <c r="P390" s="81"/>
      <c r="Q390" s="81"/>
    </row>
    <row r="391" spans="15:17" hidden="1">
      <c r="O391" s="81"/>
      <c r="P391" s="81"/>
      <c r="Q391" s="81"/>
    </row>
    <row r="392" spans="15:17" hidden="1">
      <c r="O392" s="81"/>
      <c r="P392" s="81"/>
      <c r="Q392" s="81"/>
    </row>
    <row r="393" spans="15:17" hidden="1">
      <c r="O393" s="81"/>
      <c r="P393" s="81"/>
      <c r="Q393" s="81"/>
    </row>
    <row r="394" spans="15:17" hidden="1">
      <c r="O394" s="81"/>
      <c r="P394" s="81"/>
      <c r="Q394" s="81"/>
    </row>
    <row r="395" spans="15:17" hidden="1">
      <c r="O395" s="81"/>
      <c r="P395" s="81"/>
      <c r="Q395" s="81"/>
    </row>
    <row r="396" spans="15:17" hidden="1">
      <c r="O396" s="81"/>
      <c r="P396" s="81"/>
      <c r="Q396" s="81"/>
    </row>
    <row r="397" spans="15:17" hidden="1">
      <c r="O397" s="81"/>
      <c r="P397" s="81"/>
      <c r="Q397" s="81"/>
    </row>
    <row r="398" spans="15:17" hidden="1">
      <c r="O398" s="81"/>
      <c r="P398" s="81"/>
      <c r="Q398" s="81"/>
    </row>
    <row r="399" spans="15:17" hidden="1">
      <c r="O399" s="81"/>
      <c r="P399" s="81"/>
      <c r="Q399" s="81"/>
    </row>
    <row r="400" spans="15:17" hidden="1">
      <c r="O400" s="81"/>
      <c r="P400" s="81"/>
      <c r="Q400" s="81"/>
    </row>
    <row r="401" spans="15:17" hidden="1">
      <c r="O401" s="81"/>
      <c r="P401" s="81"/>
      <c r="Q401" s="81"/>
    </row>
    <row r="402" spans="15:17" hidden="1">
      <c r="O402" s="81"/>
      <c r="P402" s="81"/>
      <c r="Q402" s="81"/>
    </row>
    <row r="403" spans="15:17" hidden="1">
      <c r="O403" s="81"/>
      <c r="P403" s="81"/>
      <c r="Q403" s="81"/>
    </row>
    <row r="404" spans="15:17" hidden="1">
      <c r="O404" s="81"/>
      <c r="P404" s="81"/>
      <c r="Q404" s="81"/>
    </row>
    <row r="405" spans="15:17" hidden="1">
      <c r="O405" s="81"/>
      <c r="P405" s="81"/>
      <c r="Q405" s="81"/>
    </row>
    <row r="406" spans="15:17" hidden="1">
      <c r="O406" s="81"/>
      <c r="P406" s="81"/>
      <c r="Q406" s="81"/>
    </row>
    <row r="407" spans="15:17" hidden="1">
      <c r="O407" s="81"/>
      <c r="P407" s="81"/>
      <c r="Q407" s="81"/>
    </row>
    <row r="408" spans="15:17" hidden="1">
      <c r="O408" s="81"/>
      <c r="P408" s="81"/>
      <c r="Q408" s="81"/>
    </row>
    <row r="409" spans="15:17" hidden="1">
      <c r="O409" s="81"/>
      <c r="P409" s="81"/>
      <c r="Q409" s="81"/>
    </row>
    <row r="410" spans="15:17" hidden="1">
      <c r="O410" s="81"/>
      <c r="P410" s="81"/>
      <c r="Q410" s="81"/>
    </row>
    <row r="411" spans="15:17" hidden="1">
      <c r="O411" s="81"/>
      <c r="P411" s="81"/>
      <c r="Q411" s="81"/>
    </row>
    <row r="412" spans="15:17" hidden="1">
      <c r="O412" s="81"/>
      <c r="P412" s="81"/>
      <c r="Q412" s="81"/>
    </row>
    <row r="413" spans="15:17" hidden="1">
      <c r="O413" s="81"/>
      <c r="P413" s="81"/>
      <c r="Q413" s="81"/>
    </row>
    <row r="414" spans="15:17" hidden="1">
      <c r="O414" s="81"/>
      <c r="P414" s="81"/>
      <c r="Q414" s="81"/>
    </row>
    <row r="415" spans="15:17" hidden="1">
      <c r="O415" s="81"/>
      <c r="P415" s="81"/>
      <c r="Q415" s="81"/>
    </row>
    <row r="416" spans="15:17" hidden="1">
      <c r="O416" s="81"/>
      <c r="P416" s="81"/>
      <c r="Q416" s="81"/>
    </row>
    <row r="417" spans="15:17" hidden="1">
      <c r="O417" s="81"/>
      <c r="P417" s="81"/>
      <c r="Q417" s="81"/>
    </row>
    <row r="418" spans="15:17" hidden="1">
      <c r="O418" s="81"/>
      <c r="P418" s="81"/>
      <c r="Q418" s="81"/>
    </row>
    <row r="419" spans="15:17" hidden="1">
      <c r="O419" s="81"/>
      <c r="P419" s="81"/>
      <c r="Q419" s="81"/>
    </row>
    <row r="420" spans="15:17" hidden="1">
      <c r="O420" s="81"/>
      <c r="P420" s="81"/>
      <c r="Q420" s="81"/>
    </row>
    <row r="421" spans="15:17" hidden="1">
      <c r="O421" s="81"/>
      <c r="P421" s="81"/>
      <c r="Q421" s="81"/>
    </row>
    <row r="422" spans="15:17" hidden="1">
      <c r="O422" s="81"/>
      <c r="P422" s="81"/>
      <c r="Q422" s="81"/>
    </row>
    <row r="423" spans="15:17" hidden="1">
      <c r="O423" s="81"/>
      <c r="P423" s="81"/>
      <c r="Q423" s="81"/>
    </row>
    <row r="424" spans="15:17" hidden="1">
      <c r="O424" s="81"/>
      <c r="P424" s="81"/>
      <c r="Q424" s="81"/>
    </row>
    <row r="425" spans="15:17" hidden="1">
      <c r="O425" s="81"/>
      <c r="P425" s="81"/>
      <c r="Q425" s="81"/>
    </row>
    <row r="426" spans="15:17" hidden="1">
      <c r="O426" s="81"/>
      <c r="P426" s="81"/>
      <c r="Q426" s="81"/>
    </row>
    <row r="427" spans="15:17" hidden="1">
      <c r="O427" s="81"/>
      <c r="P427" s="81"/>
      <c r="Q427" s="81"/>
    </row>
    <row r="428" spans="15:17" hidden="1">
      <c r="O428" s="81"/>
      <c r="P428" s="81"/>
      <c r="Q428" s="81"/>
    </row>
    <row r="429" spans="15:17" hidden="1">
      <c r="O429" s="81"/>
      <c r="P429" s="81"/>
      <c r="Q429" s="81"/>
    </row>
    <row r="430" spans="15:17" hidden="1">
      <c r="O430" s="81"/>
      <c r="P430" s="81"/>
      <c r="Q430" s="81"/>
    </row>
    <row r="431" spans="15:17" hidden="1">
      <c r="O431" s="81"/>
      <c r="P431" s="81"/>
      <c r="Q431" s="81"/>
    </row>
    <row r="432" spans="15:17" hidden="1">
      <c r="O432" s="81"/>
      <c r="P432" s="81"/>
      <c r="Q432" s="81"/>
    </row>
    <row r="433" spans="15:17" hidden="1">
      <c r="O433" s="81"/>
      <c r="P433" s="81"/>
      <c r="Q433" s="81"/>
    </row>
    <row r="434" spans="15:17" hidden="1">
      <c r="O434" s="81"/>
      <c r="P434" s="81"/>
      <c r="Q434" s="81"/>
    </row>
    <row r="435" spans="15:17" hidden="1">
      <c r="O435" s="81"/>
      <c r="P435" s="81"/>
      <c r="Q435" s="81"/>
    </row>
    <row r="436" spans="15:17" hidden="1">
      <c r="O436" s="81"/>
      <c r="P436" s="81"/>
      <c r="Q436" s="81"/>
    </row>
    <row r="437" spans="15:17" hidden="1">
      <c r="O437" s="81"/>
      <c r="P437" s="81"/>
      <c r="Q437" s="81"/>
    </row>
    <row r="438" spans="15:17" hidden="1">
      <c r="O438" s="81"/>
      <c r="P438" s="81"/>
      <c r="Q438" s="81"/>
    </row>
    <row r="439" spans="15:17" hidden="1">
      <c r="O439" s="81"/>
      <c r="P439" s="81"/>
      <c r="Q439" s="81"/>
    </row>
    <row r="440" spans="15:17" hidden="1">
      <c r="O440" s="81"/>
      <c r="P440" s="81"/>
      <c r="Q440" s="81"/>
    </row>
    <row r="441" spans="15:17" hidden="1">
      <c r="O441" s="81"/>
      <c r="P441" s="81"/>
      <c r="Q441" s="81"/>
    </row>
    <row r="442" spans="15:17" hidden="1">
      <c r="O442" s="81"/>
      <c r="P442" s="81"/>
      <c r="Q442" s="81"/>
    </row>
    <row r="443" spans="15:17" hidden="1">
      <c r="O443" s="81"/>
      <c r="P443" s="81"/>
      <c r="Q443" s="81"/>
    </row>
    <row r="444" spans="15:17" hidden="1">
      <c r="O444" s="81"/>
      <c r="P444" s="81"/>
      <c r="Q444" s="81"/>
    </row>
    <row r="445" spans="15:17" hidden="1">
      <c r="O445" s="81"/>
      <c r="P445" s="81"/>
      <c r="Q445" s="81"/>
    </row>
    <row r="446" spans="15:17" hidden="1">
      <c r="O446" s="81"/>
      <c r="P446" s="81"/>
      <c r="Q446" s="81"/>
    </row>
    <row r="447" spans="15:17" hidden="1">
      <c r="O447" s="81"/>
      <c r="P447" s="81"/>
      <c r="Q447" s="81"/>
    </row>
    <row r="448" spans="15:17" hidden="1">
      <c r="O448" s="81"/>
      <c r="P448" s="81"/>
      <c r="Q448" s="81"/>
    </row>
    <row r="449" spans="15:17" hidden="1">
      <c r="O449" s="81"/>
      <c r="P449" s="81"/>
      <c r="Q449" s="81"/>
    </row>
    <row r="450" spans="15:17" hidden="1">
      <c r="O450" s="81"/>
      <c r="P450" s="81"/>
      <c r="Q450" s="81"/>
    </row>
    <row r="451" spans="15:17" hidden="1">
      <c r="O451" s="81"/>
      <c r="P451" s="81"/>
      <c r="Q451" s="81"/>
    </row>
    <row r="452" spans="15:17" hidden="1">
      <c r="O452" s="81"/>
      <c r="P452" s="81"/>
      <c r="Q452" s="81"/>
    </row>
    <row r="453" spans="15:17" hidden="1">
      <c r="O453" s="81"/>
      <c r="P453" s="81"/>
      <c r="Q453" s="81"/>
    </row>
    <row r="454" spans="15:17" hidden="1">
      <c r="O454" s="81"/>
      <c r="P454" s="81"/>
      <c r="Q454" s="81"/>
    </row>
    <row r="455" spans="15:17" hidden="1">
      <c r="O455" s="81"/>
      <c r="P455" s="81"/>
      <c r="Q455" s="81"/>
    </row>
    <row r="456" spans="15:17" hidden="1">
      <c r="O456" s="81"/>
      <c r="P456" s="81"/>
      <c r="Q456" s="81"/>
    </row>
    <row r="457" spans="15:17" hidden="1">
      <c r="O457" s="81"/>
      <c r="P457" s="81"/>
      <c r="Q457" s="81"/>
    </row>
    <row r="458" spans="15:17" hidden="1">
      <c r="O458" s="81"/>
      <c r="P458" s="81"/>
      <c r="Q458" s="81"/>
    </row>
    <row r="459" spans="15:17" hidden="1">
      <c r="O459" s="81"/>
      <c r="P459" s="81"/>
      <c r="Q459" s="81"/>
    </row>
    <row r="460" spans="15:17" hidden="1">
      <c r="O460" s="81"/>
      <c r="P460" s="81"/>
      <c r="Q460" s="81"/>
    </row>
    <row r="461" spans="15:17" hidden="1">
      <c r="O461" s="81"/>
      <c r="P461" s="81"/>
      <c r="Q461" s="81"/>
    </row>
    <row r="462" spans="15:17" hidden="1">
      <c r="O462" s="81"/>
      <c r="P462" s="81"/>
      <c r="Q462" s="81"/>
    </row>
    <row r="463" spans="15:17" hidden="1">
      <c r="O463" s="81"/>
      <c r="P463" s="81"/>
      <c r="Q463" s="81"/>
    </row>
    <row r="464" spans="15:17" hidden="1">
      <c r="O464" s="81"/>
      <c r="P464" s="81"/>
      <c r="Q464" s="81"/>
    </row>
    <row r="465" spans="15:17" hidden="1">
      <c r="O465" s="81"/>
      <c r="P465" s="81"/>
      <c r="Q465" s="81"/>
    </row>
    <row r="466" spans="15:17" hidden="1">
      <c r="O466" s="81"/>
      <c r="P466" s="81"/>
      <c r="Q466" s="81"/>
    </row>
    <row r="467" spans="15:17" hidden="1">
      <c r="O467" s="81"/>
      <c r="P467" s="81"/>
      <c r="Q467" s="81"/>
    </row>
    <row r="468" spans="15:17" hidden="1">
      <c r="O468" s="81"/>
      <c r="P468" s="81"/>
      <c r="Q468" s="81"/>
    </row>
    <row r="469" spans="15:17" hidden="1">
      <c r="O469" s="81"/>
      <c r="P469" s="81"/>
      <c r="Q469" s="81"/>
    </row>
    <row r="470" spans="15:17" hidden="1">
      <c r="O470" s="81"/>
      <c r="P470" s="81"/>
      <c r="Q470" s="81"/>
    </row>
    <row r="471" spans="15:17" hidden="1">
      <c r="O471" s="81"/>
      <c r="P471" s="81"/>
      <c r="Q471" s="81"/>
    </row>
    <row r="472" spans="15:17" hidden="1">
      <c r="O472" s="81"/>
      <c r="P472" s="81"/>
      <c r="Q472" s="81"/>
    </row>
    <row r="473" spans="15:17" hidden="1">
      <c r="O473" s="81"/>
      <c r="P473" s="81"/>
      <c r="Q473" s="81"/>
    </row>
    <row r="474" spans="15:17" hidden="1">
      <c r="O474" s="81"/>
      <c r="P474" s="81"/>
      <c r="Q474" s="81"/>
    </row>
    <row r="475" spans="15:17" hidden="1">
      <c r="O475" s="81"/>
      <c r="P475" s="81"/>
      <c r="Q475" s="81"/>
    </row>
    <row r="476" spans="15:17" hidden="1">
      <c r="O476" s="81"/>
      <c r="P476" s="81"/>
      <c r="Q476" s="81"/>
    </row>
    <row r="477" spans="15:17" hidden="1">
      <c r="O477" s="81"/>
      <c r="P477" s="81"/>
      <c r="Q477" s="81"/>
    </row>
    <row r="478" spans="15:17" hidden="1">
      <c r="O478" s="81"/>
      <c r="P478" s="81"/>
      <c r="Q478" s="81"/>
    </row>
    <row r="479" spans="15:17" hidden="1">
      <c r="O479" s="81"/>
      <c r="P479" s="81"/>
      <c r="Q479" s="81"/>
    </row>
    <row r="480" spans="15:17" hidden="1">
      <c r="O480" s="81"/>
      <c r="P480" s="81"/>
      <c r="Q480" s="81"/>
    </row>
    <row r="481" spans="5:24" hidden="1">
      <c r="O481" s="81"/>
      <c r="P481" s="81"/>
      <c r="Q481" s="81"/>
    </row>
    <row r="482" spans="5:24" hidden="1">
      <c r="O482" s="81"/>
      <c r="P482" s="81"/>
      <c r="Q482" s="81"/>
    </row>
    <row r="483" spans="5:24" hidden="1">
      <c r="O483" s="81"/>
      <c r="P483" s="81"/>
      <c r="Q483" s="81"/>
    </row>
    <row r="484" spans="5:24" hidden="1">
      <c r="O484" s="81"/>
      <c r="P484" s="81"/>
      <c r="Q484" s="81"/>
    </row>
    <row r="485" spans="5:24" hidden="1">
      <c r="O485" s="81"/>
      <c r="P485" s="81"/>
      <c r="Q485" s="81"/>
    </row>
    <row r="486" spans="5:24" hidden="1">
      <c r="O486" s="81"/>
      <c r="P486" s="81"/>
      <c r="Q486" s="81"/>
    </row>
    <row r="487" spans="5:24" hidden="1">
      <c r="O487" s="81"/>
      <c r="P487" s="81"/>
      <c r="Q487" s="81"/>
    </row>
    <row r="488" spans="5:24" hidden="1">
      <c r="O488" s="81"/>
      <c r="P488" s="81"/>
      <c r="Q488" s="81"/>
    </row>
    <row r="489" spans="5:24" hidden="1">
      <c r="O489" s="81"/>
      <c r="P489" s="81"/>
      <c r="Q489" s="81"/>
    </row>
    <row r="490" spans="5:24" hidden="1">
      <c r="O490" s="81"/>
      <c r="P490" s="81"/>
      <c r="Q490" s="81"/>
    </row>
    <row r="491" spans="5:24" hidden="1">
      <c r="O491" s="81"/>
      <c r="P491" s="81"/>
      <c r="Q491" s="81"/>
    </row>
    <row r="492" spans="5:24" hidden="1">
      <c r="O492" s="81"/>
      <c r="P492" s="81"/>
      <c r="Q492" s="81"/>
    </row>
    <row r="493" spans="5:24" hidden="1">
      <c r="O493" s="81"/>
      <c r="P493" s="81"/>
      <c r="Q493" s="81"/>
    </row>
    <row r="494" spans="5:24" hidden="1">
      <c r="O494" s="81"/>
      <c r="P494" s="81"/>
      <c r="Q494" s="81"/>
    </row>
    <row r="495" spans="5:24" ht="15.75" thickBot="1">
      <c r="E495" s="82" t="s">
        <v>125</v>
      </c>
      <c r="F495" s="52"/>
      <c r="G495" s="52"/>
      <c r="H495" s="64">
        <f t="shared" ref="H495:N495" si="2">SUM(H4:H494)</f>
        <v>41</v>
      </c>
      <c r="I495" s="64">
        <f t="shared" si="2"/>
        <v>727</v>
      </c>
      <c r="J495" s="64">
        <f t="shared" si="2"/>
        <v>0</v>
      </c>
      <c r="K495" s="64">
        <f t="shared" si="2"/>
        <v>0</v>
      </c>
      <c r="L495" s="64">
        <f t="shared" si="2"/>
        <v>41.5</v>
      </c>
      <c r="M495" s="64">
        <f t="shared" si="2"/>
        <v>0</v>
      </c>
      <c r="N495" s="64">
        <f t="shared" si="2"/>
        <v>0</v>
      </c>
      <c r="R495" s="52" t="s">
        <v>126</v>
      </c>
      <c r="S495" s="64">
        <f t="shared" ref="S495:X495" si="3">SUM(S4:S494)</f>
        <v>175.70000000000002</v>
      </c>
      <c r="T495" s="64">
        <f t="shared" si="3"/>
        <v>175.70000000000002</v>
      </c>
      <c r="U495" s="64">
        <f t="shared" si="3"/>
        <v>78.300000000000011</v>
      </c>
      <c r="V495" s="64">
        <f t="shared" si="3"/>
        <v>4</v>
      </c>
      <c r="W495" s="64">
        <f t="shared" si="3"/>
        <v>0</v>
      </c>
      <c r="X495" s="64">
        <f t="shared" si="3"/>
        <v>0</v>
      </c>
    </row>
    <row r="496" spans="5:24" ht="15.75" thickTop="1"/>
    <row r="498" spans="5:17">
      <c r="E498" s="53" t="s">
        <v>124</v>
      </c>
      <c r="H498" s="7"/>
      <c r="I498" s="7"/>
      <c r="J498" s="7"/>
      <c r="K498" s="7"/>
      <c r="L498" s="7"/>
      <c r="M498" s="7"/>
      <c r="N498" s="7"/>
      <c r="O498" s="54" t="s">
        <v>138</v>
      </c>
      <c r="P498" s="7"/>
      <c r="Q498" s="54" t="s">
        <v>129</v>
      </c>
    </row>
    <row r="499" spans="5:17">
      <c r="E499" s="54" t="str">
        <f>IF('14'!K3="", "Vrije categorie",'14'!K3)</f>
        <v>A</v>
      </c>
      <c r="H499" s="65" cm="1">
        <f t="array" ref="H499">SUMPRODUCT(--($G$4:$G$494=E499),--($F$4:$F$494=""),$H$4:$H$494)</f>
        <v>8</v>
      </c>
      <c r="I499" s="65" cm="1">
        <f t="array" ref="I499">SUMPRODUCT(--($G$4:$G$494=E499),--($F$4:$F$494=""),$I$4:$I$494)</f>
        <v>354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>
        <f t="shared" ref="O499:O512" si="4">SUM(H499:N499)</f>
        <v>362</v>
      </c>
      <c r="P499" s="54"/>
      <c r="Q499" s="65" cm="1">
        <f t="array" ref="Q499">SUMPRODUCT(--($G$4:$G$494=E499),--($F$4:$F$494=""),$Q$4:$Q$494)</f>
        <v>72400</v>
      </c>
    </row>
    <row r="500" spans="5:17">
      <c r="E500" s="54" t="str">
        <f>IF('14'!K4="", "Vrije categorie",'14'!K4)</f>
        <v>B</v>
      </c>
      <c r="H500" s="65" cm="1">
        <f t="array" ref="H500">SUMPRODUCT(--($G$4:$G$494=E500),--($F$4:$F$494=""),$H$4:$H$494)</f>
        <v>24</v>
      </c>
      <c r="I500" s="65" cm="1">
        <f t="array" ref="I500">SUMPRODUCT(--($G$4:$G$494=E500),--($F$4:$F$494=""),$I$4:$I$494)</f>
        <v>0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>
        <f t="shared" si="4"/>
        <v>24</v>
      </c>
      <c r="P500" s="54"/>
      <c r="Q500" s="65" cm="1">
        <f t="array" ref="Q500">SUMPRODUCT(--($G$4:$G$494=E500),--($F$4:$F$494=""),$Q$4:$Q$494)</f>
        <v>4800</v>
      </c>
    </row>
    <row r="501" spans="5:17">
      <c r="E501" s="54" t="str">
        <f>IF('14'!K5="", "Vrije categorie",'14'!K5)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141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>
        <f t="shared" si="4"/>
        <v>141</v>
      </c>
      <c r="P501" s="54"/>
      <c r="Q501" s="65" cm="1">
        <f t="array" ref="Q501">SUMPRODUCT(--($G$4:$G$494=E501),--($F$4:$F$494=""),$Q$4:$Q$494)</f>
        <v>28200</v>
      </c>
    </row>
    <row r="502" spans="5:17">
      <c r="E502" s="54" t="str">
        <f>IF('14'!K6="", "Vrije categorie",'14'!K6)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0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11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>
        <f t="shared" si="4"/>
        <v>11</v>
      </c>
      <c r="P502" s="54"/>
      <c r="Q502" s="65" cm="1">
        <f t="array" ref="Q502">SUMPRODUCT(--($G$4:$G$494=E502),--($F$4:$F$494=""),$Q$4:$Q$494)</f>
        <v>2200</v>
      </c>
    </row>
    <row r="503" spans="5:17">
      <c r="E503" s="54" t="str">
        <f>IF('14'!K7="", "Vrije categorie",'14'!K7)</f>
        <v>E</v>
      </c>
      <c r="H503" s="65" cm="1">
        <f t="array" ref="H503">SUMPRODUCT(--($G$4:$G$494=E503),--($F$4:$F$494=""),$H$4:$H$494)</f>
        <v>9</v>
      </c>
      <c r="I503" s="65" cm="1">
        <f t="array" ref="I503">SUMPRODUCT(--($G$4:$G$494=E503),--($F$4:$F$494=""),$I$4:$I$494)</f>
        <v>95</v>
      </c>
      <c r="J503" s="65" cm="1">
        <f t="array" ref="J503">SUMPRODUCT(--($G$4:$G$494=E503),--($F$4:$F$494=""),$J$4:$J$494)</f>
        <v>0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0</v>
      </c>
      <c r="O503" s="65">
        <f t="shared" si="4"/>
        <v>104</v>
      </c>
      <c r="P503" s="54"/>
      <c r="Q503" s="65" cm="1">
        <f t="array" ref="Q503">SUMPRODUCT(--($G$4:$G$494=E503),--($F$4:$F$494=""),$Q$4:$Q$494)</f>
        <v>20800</v>
      </c>
    </row>
    <row r="504" spans="5:17">
      <c r="E504" s="54" t="str">
        <f>IF('14'!K8="", "Vrije categorie",'14'!K8)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29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>
        <f t="shared" si="4"/>
        <v>29</v>
      </c>
      <c r="P504" s="54"/>
      <c r="Q504" s="65" cm="1">
        <f t="array" ref="Q504">SUMPRODUCT(--($G$4:$G$494=E504),--($F$4:$F$494=""),$Q$4:$Q$494)</f>
        <v>348</v>
      </c>
    </row>
    <row r="505" spans="5:17">
      <c r="E505" s="54" t="str">
        <f>IF('14'!K9="", "Vrije categorie",'14'!K9)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30.5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0</v>
      </c>
      <c r="O505" s="65">
        <f t="shared" si="4"/>
        <v>30.5</v>
      </c>
      <c r="P505" s="54"/>
      <c r="Q505" s="65" cm="1">
        <f t="array" ref="Q505">SUMPRODUCT(--($G$4:$G$494=E505),--($F$4:$F$494=""),$Q$4:$Q$494)</f>
        <v>6100</v>
      </c>
    </row>
    <row r="506" spans="5:17">
      <c r="E506" s="54" t="str">
        <f>IF('14'!K10="", "Vrije categorie",'14'!K10)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0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>
        <f t="shared" si="4"/>
        <v>0</v>
      </c>
      <c r="P506" s="54"/>
      <c r="Q506" s="65" cm="1">
        <f t="array" ref="Q506">SUMPRODUCT(--($G$4:$G$494=E506),--($F$4:$F$494=""),$Q$4:$Q$494)</f>
        <v>0</v>
      </c>
    </row>
    <row r="507" spans="5:17">
      <c r="E507" s="54" t="str">
        <f>IF('14'!K11="", "Vrije categorie",'14'!K11)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108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>
        <f t="shared" si="4"/>
        <v>108</v>
      </c>
      <c r="P507" s="54"/>
      <c r="Q507" s="65" cm="1">
        <f t="array" ref="Q507">SUMPRODUCT(--($G$4:$G$494=E507),--($F$4:$F$494=""),$Q$4:$Q$494)</f>
        <v>21600</v>
      </c>
    </row>
    <row r="508" spans="5:17">
      <c r="E508" s="54" t="str">
        <f>IF('14'!K12="", "Vrije categorie",'14'!K12)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>
        <f t="shared" si="4"/>
        <v>0</v>
      </c>
      <c r="P508" s="54"/>
      <c r="Q508" s="65" cm="1">
        <f t="array" ref="Q508">SUMPRODUCT(--($G$4:$G$494=E508),--($F$4:$F$494=""),$Q$4:$Q$494)</f>
        <v>0</v>
      </c>
    </row>
    <row r="509" spans="5:17">
      <c r="E509" s="54" t="str">
        <f>IF('14'!K13="", "Vrije categorie",'14'!K13)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>
        <f t="shared" si="4"/>
        <v>0</v>
      </c>
      <c r="P509" s="54"/>
      <c r="Q509" s="65" cm="1">
        <f t="array" ref="Q509">SUMPRODUCT(--($G$4:$G$494=E509),--($F$4:$F$494=""),$Q$4:$Q$494)</f>
        <v>0</v>
      </c>
    </row>
    <row r="510" spans="5:17">
      <c r="E510" s="54" t="str">
        <f>IF('14'!K14="", "Vrije categorie",'14'!K14)</f>
        <v>Vrije categorie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>
        <f t="shared" si="4"/>
        <v>0</v>
      </c>
      <c r="P510" s="54"/>
      <c r="Q510" s="65" cm="1">
        <f t="array" ref="Q510">SUMPRODUCT(--($G$4:$G$494=E510),--($F$4:$F$494=""),$Q$4:$Q$494)</f>
        <v>0</v>
      </c>
    </row>
    <row r="511" spans="5:17">
      <c r="E511" s="54" t="str">
        <f>IF('14'!K15="", "Vrije categorie",'14'!K15)</f>
        <v>Vrije categorie</v>
      </c>
      <c r="H511" s="65" cm="1">
        <f t="array" ref="H511">SUMPRODUCT(--($G$4:$G$494=E511),--($F$4:$F$494=""),$H$4:$H$494)</f>
        <v>0</v>
      </c>
      <c r="I511" s="65" cm="1">
        <f t="array" ref="I511">SUMPRODUCT(--($G$4:$G$494=E511),--($F$4:$F$494=""),$I$4:$I$494)</f>
        <v>0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0</v>
      </c>
      <c r="O511" s="65">
        <f t="shared" si="4"/>
        <v>0</v>
      </c>
      <c r="P511" s="54"/>
      <c r="Q511" s="65" cm="1">
        <f t="array" ref="Q511">SUMPRODUCT(--($G$4:$G$494=E511),--($F$4:$F$494=""),$Q$4:$Q$494)</f>
        <v>0</v>
      </c>
    </row>
    <row r="512" spans="5:17" ht="15.75" thickBot="1">
      <c r="E512" s="67" t="s">
        <v>128</v>
      </c>
      <c r="F512" s="63"/>
      <c r="G512" s="63"/>
      <c r="H512" s="66">
        <f>SUM(H499:H511)</f>
        <v>41</v>
      </c>
      <c r="I512" s="66">
        <f t="shared" ref="I512:N512" si="5">SUM(I499:I511)</f>
        <v>727</v>
      </c>
      <c r="J512" s="66">
        <f t="shared" si="5"/>
        <v>0</v>
      </c>
      <c r="K512" s="66">
        <f t="shared" si="5"/>
        <v>0</v>
      </c>
      <c r="L512" s="66">
        <f t="shared" si="5"/>
        <v>41.5</v>
      </c>
      <c r="M512" s="66">
        <f t="shared" si="5"/>
        <v>0</v>
      </c>
      <c r="N512" s="66">
        <f t="shared" si="5"/>
        <v>0</v>
      </c>
      <c r="O512" s="66">
        <f t="shared" si="4"/>
        <v>809.5</v>
      </c>
      <c r="P512" s="66"/>
      <c r="Q512" s="66">
        <f>SUM(Q499:Q511)</f>
        <v>156448</v>
      </c>
    </row>
    <row r="513" spans="5:17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5:17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0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0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7"/>
      <c r="P514" s="7"/>
      <c r="Q514" s="7"/>
    </row>
    <row r="515" spans="5:17" ht="15.75" thickTop="1"/>
    <row r="517" spans="5:17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8" t="s">
        <v>138</v>
      </c>
    </row>
    <row r="518" spans="5:17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>
        <f t="shared" ref="O518:O530" si="6">SUM(H518:N518)</f>
        <v>0</v>
      </c>
    </row>
    <row r="519" spans="5:17">
      <c r="E519" s="68" t="str">
        <f t="shared" ref="E519:E530" si="7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>
        <f t="shared" si="6"/>
        <v>0</v>
      </c>
    </row>
    <row r="520" spans="5:17">
      <c r="E520" s="68" t="str">
        <f t="shared" si="7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>
        <f t="shared" si="6"/>
        <v>0</v>
      </c>
    </row>
    <row r="521" spans="5:17">
      <c r="E521" s="68" t="str">
        <f t="shared" si="7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>
        <f t="shared" si="6"/>
        <v>0</v>
      </c>
    </row>
    <row r="522" spans="5:17">
      <c r="E522" s="68" t="str">
        <f t="shared" si="7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>
        <f t="shared" si="6"/>
        <v>0</v>
      </c>
    </row>
    <row r="523" spans="5:17">
      <c r="E523" s="68" t="str">
        <f t="shared" si="7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>
        <f t="shared" si="6"/>
        <v>0</v>
      </c>
    </row>
    <row r="524" spans="5:17">
      <c r="E524" s="68" t="str">
        <f t="shared" si="7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>
        <f t="shared" si="6"/>
        <v>0</v>
      </c>
    </row>
    <row r="525" spans="5:17">
      <c r="E525" s="68" t="str">
        <f t="shared" si="7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>
        <f t="shared" si="6"/>
        <v>0</v>
      </c>
    </row>
    <row r="526" spans="5:17">
      <c r="E526" s="68" t="str">
        <f t="shared" si="7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>
        <f t="shared" si="6"/>
        <v>0</v>
      </c>
    </row>
    <row r="527" spans="5:17">
      <c r="E527" s="68" t="str">
        <f t="shared" si="7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>
        <f t="shared" si="6"/>
        <v>0</v>
      </c>
    </row>
    <row r="528" spans="5:17">
      <c r="E528" s="68" t="str">
        <f t="shared" si="7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>
        <f t="shared" si="6"/>
        <v>0</v>
      </c>
    </row>
    <row r="529" spans="5:15">
      <c r="E529" s="68" t="str">
        <f t="shared" si="7"/>
        <v>Vrije categorie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>
        <f t="shared" si="6"/>
        <v>0</v>
      </c>
    </row>
    <row r="530" spans="5:15">
      <c r="E530" s="68" t="str">
        <f t="shared" si="7"/>
        <v>Vrije categorie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>
        <f t="shared" si="6"/>
        <v>0</v>
      </c>
    </row>
    <row r="531" spans="5:15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N531" si="8">SUM(I518:I530)</f>
        <v>0</v>
      </c>
      <c r="J531" s="73">
        <f t="shared" si="8"/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>SUM(O518:O530)</f>
        <v>0</v>
      </c>
    </row>
    <row r="532" spans="5:15" ht="15.75" thickTop="1"/>
  </sheetData>
  <sheetProtection algorithmName="SHA-512" hashValue="1bjDfXae7IAbewP1Gd45THLbre9h88FihhFihXw19tWHU1JpG14kx26Rew328/I5XdGYLR4CWKMk7cmYEaRMdA==" saltValue="+7JthkwtJixFNM8uuthRzg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22" sqref="L22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15,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'15a'!R498/M3</f>
        <v>#DIV/0!</v>
      </c>
    </row>
    <row r="4" spans="1:14">
      <c r="A4" s="16" t="s">
        <v>72</v>
      </c>
      <c r="B4" s="264" t="str">
        <f>VLOOKUP(H5,'Kosten NEN2075 (her)controles'!A5:E50,3)</f>
        <v xml:space="preserve">De Kogge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'15a'!R499/M4</f>
        <v>#DIV/0!</v>
      </c>
    </row>
    <row r="5" spans="1:14">
      <c r="A5" s="17" t="s">
        <v>73</v>
      </c>
      <c r="B5" s="265" t="str">
        <f>VLOOKUP(H5,'Kosten NEN2075 (her)controles'!A5:E50,4)</f>
        <v>De Dassenboarch 23a</v>
      </c>
      <c r="C5" s="265"/>
      <c r="D5" s="265"/>
      <c r="E5" s="265"/>
      <c r="F5" s="279" t="s">
        <v>75</v>
      </c>
      <c r="G5" s="279"/>
      <c r="H5" s="13">
        <f>'Kosten NEN2075 (her)controles'!A19</f>
        <v>15</v>
      </c>
      <c r="K5" s="34" t="s">
        <v>48</v>
      </c>
      <c r="L5" s="46">
        <v>200</v>
      </c>
      <c r="M5" s="213"/>
      <c r="N5" s="86" t="e">
        <f>'15a'!R500/M5</f>
        <v>#DIV/0!</v>
      </c>
    </row>
    <row r="6" spans="1:14">
      <c r="A6" s="18" t="s">
        <v>74</v>
      </c>
      <c r="B6" s="266" t="str">
        <f>VLOOKUP(H5,'Kosten NEN2075 (her)controles'!A5:E50,5)</f>
        <v>IJlst</v>
      </c>
      <c r="C6" s="266"/>
      <c r="D6" s="266"/>
      <c r="E6" s="266"/>
      <c r="F6" s="280" t="s">
        <v>76</v>
      </c>
      <c r="G6" s="280"/>
      <c r="H6" s="14" t="str">
        <f>CONCATENATE(H5,"a")</f>
        <v>15a</v>
      </c>
      <c r="K6" s="34" t="s">
        <v>49</v>
      </c>
      <c r="L6" s="46">
        <v>200</v>
      </c>
      <c r="M6" s="213"/>
      <c r="N6" s="86" t="e">
        <f>'15a'!R501/M6</f>
        <v>#DIV/0!</v>
      </c>
    </row>
    <row r="7" spans="1:14">
      <c r="K7" s="34" t="s">
        <v>45</v>
      </c>
      <c r="L7" s="46">
        <v>200</v>
      </c>
      <c r="M7" s="213"/>
      <c r="N7" s="86" t="e">
        <f>'15a'!R502/M7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'15a'!R503/M8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'15a'!R504/M9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'15a'!R505/M10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'15a'!R506/M11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'15a'!R507/M12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'15a'!P511</f>
        <v>851.6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'15a'!R508/M13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2"/>
      <c r="N14" s="86"/>
    </row>
    <row r="15" spans="1:14">
      <c r="K15" s="34"/>
      <c r="L15" s="46"/>
      <c r="M15" s="242"/>
      <c r="N15" s="86"/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'15a'!R511</f>
        <v>161860</v>
      </c>
      <c r="E17" s="276" t="s">
        <v>119</v>
      </c>
      <c r="F17" s="276"/>
      <c r="G17" s="44">
        <f>D17/E8</f>
        <v>809.3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'15a'!I511</f>
        <v>787.75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787.75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787.75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787.75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'15a'!H511-E27</f>
        <v>44.85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'15a'!U494</f>
        <v>104.54999999999998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'15a'!T494</f>
        <v>104.54999999999998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'15a'!V494</f>
        <v>96.899999999999991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 hidden="1">
      <c r="A32" s="250" t="s">
        <v>114</v>
      </c>
      <c r="B32" s="251"/>
      <c r="C32" s="251"/>
      <c r="D32" s="252"/>
      <c r="E32" s="25">
        <f>'15a'!W494</f>
        <v>0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'15a'!X494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'15a'!Y494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'15a'!P504</f>
        <v>19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gvfnkRohzUIgTDJwq0D0b2ZFdHYipukWjccu7TtYtcN7/A0fEaXgQX8sWNrCd7Z6TFqSAYYr3xzfFYnHWEJJKQ==" saltValue="j6/lMs7d596TrW43+A5Dq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Z531"/>
  <sheetViews>
    <sheetView topLeftCell="A3" workbookViewId="0">
      <pane ySplit="1" topLeftCell="A4" activePane="bottomLeft" state="frozen"/>
      <selection activeCell="B3" sqref="B3"/>
      <selection pane="bottomLeft" activeCell="L31" sqref="L31"/>
    </sheetView>
  </sheetViews>
  <sheetFormatPr defaultRowHeight="15"/>
  <cols>
    <col min="1" max="1" width="5.42578125" bestFit="1" customWidth="1"/>
    <col min="2" max="2" width="4.5703125" bestFit="1" customWidth="1"/>
    <col min="3" max="4" width="4.5703125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'15'!H5</f>
        <v>15</v>
      </c>
      <c r="B1" s="281" t="s">
        <v>72</v>
      </c>
      <c r="C1" s="287"/>
      <c r="D1" s="287"/>
      <c r="E1" s="282"/>
      <c r="F1" s="283" t="str">
        <f>VLOOKUP(A1,'Kosten NEN2075 (her)controles'!A5:J50,3)</f>
        <v xml:space="preserve">De Kogge 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B2" s="281" t="s">
        <v>88</v>
      </c>
      <c r="C2" s="287"/>
      <c r="D2" s="287"/>
      <c r="E2" s="282"/>
      <c r="F2" s="283" t="str">
        <f>CONCATENATE(VLOOKUP(A1,'Kosten NEN2075 (her)controles'!A5:K50,4)," te ",VLOOKUP(A1,'Kosten NEN2075 (her)controles'!A5:K50,5))</f>
        <v>De Dassenboarch 23a te IJlst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89</v>
      </c>
      <c r="C3" s="7" t="s">
        <v>556</v>
      </c>
      <c r="D3" s="7" t="s">
        <v>586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421</v>
      </c>
      <c r="M3" s="7" t="s">
        <v>142</v>
      </c>
      <c r="N3" s="7" t="s">
        <v>101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79"/>
      <c r="C4" s="79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/>
      <c r="B5" s="218" t="s">
        <v>283</v>
      </c>
      <c r="C5" s="218"/>
      <c r="D5" s="218"/>
      <c r="E5" s="215" t="s">
        <v>284</v>
      </c>
      <c r="F5" s="7"/>
      <c r="G5" s="79" t="s">
        <v>45</v>
      </c>
      <c r="H5" s="219">
        <v>4</v>
      </c>
      <c r="I5" s="219"/>
      <c r="J5" s="219"/>
      <c r="K5" s="219"/>
      <c r="L5" s="219"/>
      <c r="P5" s="81">
        <f t="shared" ref="P5:P36" si="0">SUM(H5:O5)</f>
        <v>4</v>
      </c>
      <c r="Q5" s="81">
        <f>IF(F5="X",0,IF(G5="X",0,VLOOKUP(G5,'15'!$K$3:$L$16,2,FALSE)))</f>
        <v>200</v>
      </c>
      <c r="R5" s="81">
        <f t="shared" ref="R5:R36" si="1">P5*Q5</f>
        <v>800</v>
      </c>
      <c r="T5">
        <v>4.5999999999999996</v>
      </c>
      <c r="U5">
        <v>4.5999999999999996</v>
      </c>
      <c r="V5">
        <v>9.1999999999999993</v>
      </c>
    </row>
    <row r="6" spans="1:26">
      <c r="A6" s="6"/>
      <c r="B6" s="218" t="s">
        <v>315</v>
      </c>
      <c r="C6" s="218"/>
      <c r="D6" s="218" t="s">
        <v>713</v>
      </c>
      <c r="E6" s="215" t="s">
        <v>349</v>
      </c>
      <c r="F6" s="7"/>
      <c r="G6" s="79" t="s">
        <v>45</v>
      </c>
      <c r="H6" s="220"/>
      <c r="I6" s="220">
        <v>53</v>
      </c>
      <c r="J6" s="220"/>
      <c r="K6" s="220"/>
      <c r="L6" s="220"/>
      <c r="P6" s="81">
        <f t="shared" si="0"/>
        <v>53</v>
      </c>
      <c r="Q6" s="81">
        <f>IF(F6="X",0,IF(G6="X",0,VLOOKUP(G6,'15'!$K$3:$L$16,2,FALSE)))</f>
        <v>200</v>
      </c>
      <c r="R6" s="81">
        <f t="shared" si="1"/>
        <v>10600</v>
      </c>
      <c r="V6">
        <v>4.3</v>
      </c>
    </row>
    <row r="7" spans="1:26">
      <c r="A7" s="6"/>
      <c r="B7" s="218" t="s">
        <v>297</v>
      </c>
      <c r="C7" s="218"/>
      <c r="D7" s="218"/>
      <c r="E7" s="215" t="s">
        <v>293</v>
      </c>
      <c r="F7" s="7"/>
      <c r="G7" s="79" t="s">
        <v>44</v>
      </c>
      <c r="H7" s="220"/>
      <c r="I7" s="220">
        <v>85</v>
      </c>
      <c r="J7" s="220"/>
      <c r="K7" s="220"/>
      <c r="L7" s="220"/>
      <c r="P7" s="81">
        <f t="shared" si="0"/>
        <v>85</v>
      </c>
      <c r="Q7" s="81">
        <f>IF(F7="X",0,IF(G7="X",0,VLOOKUP(G7,'15'!$K$3:$L$16,2,FALSE)))</f>
        <v>200</v>
      </c>
      <c r="R7" s="81">
        <f t="shared" si="1"/>
        <v>17000</v>
      </c>
      <c r="T7">
        <v>11.8</v>
      </c>
      <c r="U7">
        <v>11.8</v>
      </c>
      <c r="V7">
        <v>4.9000000000000004</v>
      </c>
    </row>
    <row r="8" spans="1:26">
      <c r="A8" s="6"/>
      <c r="B8" s="218" t="s">
        <v>317</v>
      </c>
      <c r="C8" s="218"/>
      <c r="D8" s="218"/>
      <c r="E8" s="215" t="s">
        <v>289</v>
      </c>
      <c r="F8" s="7"/>
      <c r="G8" s="79" t="s">
        <v>137</v>
      </c>
      <c r="H8" s="220"/>
      <c r="I8" s="220"/>
      <c r="J8" s="220"/>
      <c r="K8" s="220"/>
      <c r="L8" s="220">
        <v>4</v>
      </c>
      <c r="P8" s="81">
        <f t="shared" si="0"/>
        <v>4</v>
      </c>
      <c r="Q8" s="81">
        <f>IF(F8="X",0,IF(G8="X",0,VLOOKUP(G8,'15'!$K$3:$L$16,2,FALSE)))</f>
        <v>200</v>
      </c>
      <c r="R8" s="81">
        <f t="shared" si="1"/>
        <v>800</v>
      </c>
      <c r="V8">
        <v>0.9</v>
      </c>
    </row>
    <row r="9" spans="1:26">
      <c r="A9" s="6"/>
      <c r="B9" s="218" t="s">
        <v>288</v>
      </c>
      <c r="C9" s="218"/>
      <c r="D9" s="218"/>
      <c r="E9" s="215" t="s">
        <v>289</v>
      </c>
      <c r="F9" s="7"/>
      <c r="G9" s="79" t="s">
        <v>137</v>
      </c>
      <c r="H9" s="219"/>
      <c r="I9" s="219"/>
      <c r="J9" s="219"/>
      <c r="K9" s="219"/>
      <c r="L9" s="219">
        <v>4</v>
      </c>
      <c r="P9" s="81">
        <f t="shared" si="0"/>
        <v>4</v>
      </c>
      <c r="Q9" s="81">
        <f>IF(F9="X",0,IF(G9="X",0,VLOOKUP(G9,'15'!$K$3:$L$16,2,FALSE)))</f>
        <v>200</v>
      </c>
      <c r="R9" s="81">
        <f t="shared" si="1"/>
        <v>800</v>
      </c>
      <c r="V9">
        <v>0.9</v>
      </c>
    </row>
    <row r="10" spans="1:26">
      <c r="A10" s="6"/>
      <c r="B10" s="218" t="s">
        <v>294</v>
      </c>
      <c r="C10" s="218"/>
      <c r="D10" s="218"/>
      <c r="E10" s="215" t="s">
        <v>291</v>
      </c>
      <c r="F10" s="7"/>
      <c r="G10" s="79" t="s">
        <v>48</v>
      </c>
      <c r="H10" s="219"/>
      <c r="I10" s="219">
        <v>96</v>
      </c>
      <c r="J10" s="219"/>
      <c r="K10" s="219"/>
      <c r="L10" s="219"/>
      <c r="P10" s="81">
        <f t="shared" si="0"/>
        <v>96</v>
      </c>
      <c r="Q10" s="81">
        <f>IF(F10="X",0,IF(G10="X",0,VLOOKUP(G10,'15'!$K$3:$L$16,2,FALSE)))</f>
        <v>200</v>
      </c>
      <c r="R10" s="81">
        <f t="shared" si="1"/>
        <v>19200</v>
      </c>
    </row>
    <row r="11" spans="1:26">
      <c r="A11" s="6"/>
      <c r="B11" s="218" t="s">
        <v>305</v>
      </c>
      <c r="C11" s="218"/>
      <c r="D11" s="218"/>
      <c r="E11" s="221" t="s">
        <v>298</v>
      </c>
      <c r="F11" s="7"/>
      <c r="G11" s="79" t="s">
        <v>50</v>
      </c>
      <c r="H11" s="219"/>
      <c r="I11" s="219">
        <v>4</v>
      </c>
      <c r="J11" s="219"/>
      <c r="K11" s="219"/>
      <c r="L11" s="219"/>
      <c r="P11" s="81">
        <f t="shared" si="0"/>
        <v>4</v>
      </c>
      <c r="Q11" s="81">
        <f>IF(F11="X",0,IF(G11="X",0,VLOOKUP(G11,'15'!$K$3:$L$16,2,FALSE)))</f>
        <v>12</v>
      </c>
      <c r="R11" s="81">
        <f t="shared" si="1"/>
        <v>48</v>
      </c>
    </row>
    <row r="12" spans="1:26">
      <c r="A12" s="6"/>
      <c r="B12" s="218" t="s">
        <v>301</v>
      </c>
      <c r="C12" s="218"/>
      <c r="D12" s="218"/>
      <c r="E12" s="215" t="s">
        <v>298</v>
      </c>
      <c r="F12" s="7"/>
      <c r="G12" s="79" t="s">
        <v>50</v>
      </c>
      <c r="H12" s="220"/>
      <c r="I12" s="220">
        <v>5.5</v>
      </c>
      <c r="J12" s="219"/>
      <c r="K12" s="219"/>
      <c r="L12" s="219"/>
      <c r="P12" s="81">
        <f t="shared" si="0"/>
        <v>5.5</v>
      </c>
      <c r="Q12" s="81">
        <f>IF(F12="X",0,IF(G12="X",0,VLOOKUP(G12,'15'!$K$3:$L$16,2,FALSE)))</f>
        <v>12</v>
      </c>
      <c r="R12" s="81">
        <f t="shared" si="1"/>
        <v>66</v>
      </c>
    </row>
    <row r="13" spans="1:26">
      <c r="A13" s="6"/>
      <c r="B13" s="222" t="s">
        <v>303</v>
      </c>
      <c r="C13" s="222"/>
      <c r="D13" s="222"/>
      <c r="E13" s="221" t="s">
        <v>325</v>
      </c>
      <c r="F13" s="7"/>
      <c r="G13" s="79" t="s">
        <v>49</v>
      </c>
      <c r="H13" s="219"/>
      <c r="I13" s="219">
        <v>6.95</v>
      </c>
      <c r="J13" s="219"/>
      <c r="K13" s="219"/>
      <c r="L13" s="219"/>
      <c r="P13" s="81">
        <f t="shared" si="0"/>
        <v>6.95</v>
      </c>
      <c r="Q13" s="81">
        <f>IF(F13="X",0,IF(G13="X",0,VLOOKUP(G13,'15'!$K$3:$L$16,2,FALSE)))</f>
        <v>200</v>
      </c>
      <c r="R13" s="81">
        <f t="shared" si="1"/>
        <v>1390</v>
      </c>
      <c r="V13">
        <v>0.9</v>
      </c>
    </row>
    <row r="14" spans="1:26">
      <c r="A14" s="6"/>
      <c r="B14" s="222" t="s">
        <v>299</v>
      </c>
      <c r="C14" s="222"/>
      <c r="D14" s="222"/>
      <c r="E14" s="221" t="s">
        <v>327</v>
      </c>
      <c r="F14" s="7"/>
      <c r="G14" s="79" t="s">
        <v>48</v>
      </c>
      <c r="H14" s="219"/>
      <c r="I14" s="219">
        <v>37</v>
      </c>
      <c r="J14" s="219"/>
      <c r="K14" s="219"/>
      <c r="L14" s="219"/>
      <c r="P14" s="81">
        <f t="shared" si="0"/>
        <v>37</v>
      </c>
      <c r="Q14" s="81">
        <f>IF(F14="X",0,IF(G14="X",0,VLOOKUP(G14,'15'!$K$3:$L$16,2,FALSE)))</f>
        <v>200</v>
      </c>
      <c r="R14" s="81">
        <f t="shared" si="1"/>
        <v>7400</v>
      </c>
      <c r="T14">
        <v>7</v>
      </c>
      <c r="U14">
        <v>7</v>
      </c>
      <c r="V14">
        <v>1.5</v>
      </c>
    </row>
    <row r="15" spans="1:26">
      <c r="A15" s="6"/>
      <c r="B15" s="218" t="s">
        <v>332</v>
      </c>
      <c r="C15" s="218"/>
      <c r="D15" s="218"/>
      <c r="E15" s="215" t="s">
        <v>298</v>
      </c>
      <c r="F15" s="7"/>
      <c r="G15" s="79" t="s">
        <v>50</v>
      </c>
      <c r="H15" s="220"/>
      <c r="I15" s="220">
        <v>8</v>
      </c>
      <c r="J15" s="220"/>
      <c r="K15" s="220"/>
      <c r="L15" s="220"/>
      <c r="P15" s="81">
        <f t="shared" si="0"/>
        <v>8</v>
      </c>
      <c r="Q15" s="81">
        <f>IF(F15="X",0,IF(G15="X",0,VLOOKUP(G15,'15'!$K$3:$L$16,2,FALSE)))</f>
        <v>12</v>
      </c>
      <c r="R15" s="81">
        <f t="shared" si="1"/>
        <v>96</v>
      </c>
    </row>
    <row r="16" spans="1:26">
      <c r="A16" s="6"/>
      <c r="B16" s="218" t="s">
        <v>309</v>
      </c>
      <c r="C16" s="218"/>
      <c r="D16" s="218"/>
      <c r="E16" s="214" t="s">
        <v>287</v>
      </c>
      <c r="F16" s="7"/>
      <c r="G16" s="79" t="s">
        <v>137</v>
      </c>
      <c r="H16" s="220"/>
      <c r="I16" s="220"/>
      <c r="J16" s="220"/>
      <c r="K16" s="220"/>
      <c r="L16" s="220">
        <v>3.2</v>
      </c>
      <c r="P16" s="81">
        <f t="shared" si="0"/>
        <v>3.2</v>
      </c>
      <c r="Q16" s="81">
        <f>IF(F16="X",0,IF(G16="X",0,VLOOKUP(G16,'15'!$K$3:$L$16,2,FALSE)))</f>
        <v>200</v>
      </c>
      <c r="R16" s="81">
        <f t="shared" si="1"/>
        <v>640</v>
      </c>
    </row>
    <row r="17" spans="1:22">
      <c r="A17" s="6"/>
      <c r="B17" s="218" t="s">
        <v>346</v>
      </c>
      <c r="C17" s="218"/>
      <c r="D17" s="218"/>
      <c r="E17" s="214" t="s">
        <v>349</v>
      </c>
      <c r="F17" s="7"/>
      <c r="G17" s="79" t="s">
        <v>45</v>
      </c>
      <c r="H17" s="220"/>
      <c r="I17" s="220">
        <v>21</v>
      </c>
      <c r="J17" s="220"/>
      <c r="K17" s="220"/>
      <c r="L17" s="220"/>
      <c r="P17" s="81">
        <f t="shared" si="0"/>
        <v>21</v>
      </c>
      <c r="Q17" s="81">
        <f>IF(F17="X",0,IF(G17="X",0,VLOOKUP(G17,'15'!$K$3:$L$16,2,FALSE)))</f>
        <v>200</v>
      </c>
      <c r="R17" s="81">
        <f t="shared" si="1"/>
        <v>4200</v>
      </c>
      <c r="T17">
        <v>1.8</v>
      </c>
      <c r="U17">
        <v>1.8</v>
      </c>
      <c r="V17">
        <v>8</v>
      </c>
    </row>
    <row r="18" spans="1:22">
      <c r="A18" s="6"/>
      <c r="B18" s="218" t="s">
        <v>310</v>
      </c>
      <c r="C18" s="218"/>
      <c r="D18" s="218"/>
      <c r="E18" s="214" t="s">
        <v>284</v>
      </c>
      <c r="F18" s="7"/>
      <c r="G18" s="79" t="s">
        <v>45</v>
      </c>
      <c r="H18" s="220">
        <v>4</v>
      </c>
      <c r="I18" s="220"/>
      <c r="J18" s="220"/>
      <c r="K18" s="220"/>
      <c r="L18" s="220"/>
      <c r="P18" s="81">
        <f t="shared" si="0"/>
        <v>4</v>
      </c>
      <c r="Q18" s="81">
        <f>IF(F18="X",0,IF(G18="X",0,VLOOKUP(G18,'15'!$K$3:$L$16,2,FALSE)))</f>
        <v>200</v>
      </c>
      <c r="R18" s="81">
        <f t="shared" si="1"/>
        <v>800</v>
      </c>
      <c r="T18">
        <v>5.65</v>
      </c>
      <c r="U18">
        <v>5.65</v>
      </c>
      <c r="V18">
        <v>8.5</v>
      </c>
    </row>
    <row r="19" spans="1:22">
      <c r="A19" s="6"/>
      <c r="B19" s="218" t="s">
        <v>307</v>
      </c>
      <c r="C19" s="218"/>
      <c r="D19" s="218"/>
      <c r="E19" s="214" t="s">
        <v>289</v>
      </c>
      <c r="F19" s="7"/>
      <c r="G19" s="79" t="s">
        <v>137</v>
      </c>
      <c r="H19" s="220"/>
      <c r="I19" s="220"/>
      <c r="J19" s="220"/>
      <c r="K19" s="220"/>
      <c r="L19" s="220">
        <v>4</v>
      </c>
      <c r="P19" s="81">
        <f t="shared" si="0"/>
        <v>4</v>
      </c>
      <c r="Q19" s="81">
        <f>IF(F19="X",0,IF(G19="X",0,VLOOKUP(G19,'15'!$K$3:$L$16,2,FALSE)))</f>
        <v>200</v>
      </c>
      <c r="R19" s="81">
        <f t="shared" si="1"/>
        <v>800</v>
      </c>
      <c r="T19">
        <v>0.45</v>
      </c>
      <c r="U19">
        <v>0.45</v>
      </c>
      <c r="V19">
        <v>0.5</v>
      </c>
    </row>
    <row r="20" spans="1:22">
      <c r="A20" s="6"/>
      <c r="B20" s="218" t="s">
        <v>395</v>
      </c>
      <c r="C20" s="218"/>
      <c r="D20" s="218"/>
      <c r="E20" s="214" t="s">
        <v>437</v>
      </c>
      <c r="F20" s="7"/>
      <c r="G20" s="79" t="s">
        <v>47</v>
      </c>
      <c r="H20" s="220"/>
      <c r="I20" s="220">
        <v>21</v>
      </c>
      <c r="J20" s="220"/>
      <c r="K20" s="220"/>
      <c r="L20" s="220"/>
      <c r="P20" s="81">
        <f t="shared" si="0"/>
        <v>21</v>
      </c>
      <c r="Q20" s="81">
        <f>IF(F20="X",0,IF(G20="X",0,VLOOKUP(G20,'15'!$K$3:$L$16,2,FALSE)))</f>
        <v>200</v>
      </c>
      <c r="R20" s="81">
        <f t="shared" si="1"/>
        <v>4200</v>
      </c>
      <c r="T20">
        <v>8.5</v>
      </c>
      <c r="U20">
        <v>8.5</v>
      </c>
      <c r="V20">
        <v>1.5</v>
      </c>
    </row>
    <row r="21" spans="1:22">
      <c r="A21" s="6"/>
      <c r="B21" s="218" t="s">
        <v>294</v>
      </c>
      <c r="C21" s="218"/>
      <c r="D21" s="218"/>
      <c r="E21" s="214" t="s">
        <v>293</v>
      </c>
      <c r="F21" s="7"/>
      <c r="G21" s="79" t="s">
        <v>44</v>
      </c>
      <c r="H21" s="220"/>
      <c r="I21" s="220">
        <v>53</v>
      </c>
      <c r="J21" s="220"/>
      <c r="K21" s="220"/>
      <c r="L21" s="220"/>
      <c r="P21" s="81">
        <f t="shared" si="0"/>
        <v>53</v>
      </c>
      <c r="Q21" s="81">
        <f>IF(F21="X",0,IF(G21="X",0,VLOOKUP(G21,'15'!$K$3:$L$16,2,FALSE)))</f>
        <v>200</v>
      </c>
      <c r="R21" s="81">
        <f t="shared" si="1"/>
        <v>10600</v>
      </c>
      <c r="T21">
        <v>12.9</v>
      </c>
      <c r="U21">
        <v>12.9</v>
      </c>
      <c r="V21">
        <v>1.5</v>
      </c>
    </row>
    <row r="22" spans="1:22">
      <c r="A22" s="6"/>
      <c r="B22" s="218" t="s">
        <v>292</v>
      </c>
      <c r="C22" s="218"/>
      <c r="D22" s="218"/>
      <c r="E22" s="214" t="s">
        <v>418</v>
      </c>
      <c r="F22" s="7"/>
      <c r="G22" s="79" t="s">
        <v>47</v>
      </c>
      <c r="H22" s="219"/>
      <c r="I22" s="219">
        <v>5.8</v>
      </c>
      <c r="J22" s="219"/>
      <c r="K22" s="219"/>
      <c r="L22" s="219"/>
      <c r="P22" s="81">
        <f t="shared" si="0"/>
        <v>5.8</v>
      </c>
      <c r="Q22" s="81">
        <f>IF(F22="X",0,IF(G22="X",0,VLOOKUP(G22,'15'!$K$3:$L$16,2,FALSE)))</f>
        <v>200</v>
      </c>
      <c r="R22" s="81">
        <f t="shared" si="1"/>
        <v>1160</v>
      </c>
      <c r="V22">
        <v>2</v>
      </c>
    </row>
    <row r="23" spans="1:22">
      <c r="A23" s="6"/>
      <c r="B23" s="222" t="s">
        <v>308</v>
      </c>
      <c r="C23" s="222"/>
      <c r="D23" s="222"/>
      <c r="E23" s="221" t="s">
        <v>298</v>
      </c>
      <c r="F23" s="7"/>
      <c r="G23" s="79" t="s">
        <v>50</v>
      </c>
      <c r="H23" s="219"/>
      <c r="I23" s="219">
        <v>3</v>
      </c>
      <c r="J23" s="219"/>
      <c r="K23" s="219"/>
      <c r="L23" s="219"/>
      <c r="P23" s="81">
        <f t="shared" si="0"/>
        <v>3</v>
      </c>
      <c r="Q23" s="81">
        <f>IF(F23="X",0,IF(G23="X",0,VLOOKUP(G23,'15'!$K$3:$L$16,2,FALSE)))</f>
        <v>12</v>
      </c>
      <c r="R23" s="81">
        <f t="shared" si="1"/>
        <v>36</v>
      </c>
    </row>
    <row r="24" spans="1:22">
      <c r="A24" s="6"/>
      <c r="B24" s="222" t="s">
        <v>314</v>
      </c>
      <c r="C24" s="222"/>
      <c r="D24" s="222"/>
      <c r="E24" s="116" t="s">
        <v>298</v>
      </c>
      <c r="F24" s="7"/>
      <c r="G24" s="79" t="s">
        <v>50</v>
      </c>
      <c r="H24" s="219"/>
      <c r="I24" s="219">
        <v>3</v>
      </c>
      <c r="J24" s="219"/>
      <c r="K24" s="219"/>
      <c r="L24" s="219"/>
      <c r="P24" s="81">
        <f t="shared" si="0"/>
        <v>3</v>
      </c>
      <c r="Q24" s="81">
        <f>IF(F24="X",0,IF(G24="X",0,VLOOKUP(G24,'15'!$K$3:$L$16,2,FALSE)))</f>
        <v>12</v>
      </c>
      <c r="R24" s="81">
        <f t="shared" si="1"/>
        <v>36</v>
      </c>
    </row>
    <row r="25" spans="1:22">
      <c r="A25" s="6"/>
      <c r="B25" s="218" t="s">
        <v>304</v>
      </c>
      <c r="C25" s="218"/>
      <c r="D25" s="218"/>
      <c r="E25" s="214" t="s">
        <v>293</v>
      </c>
      <c r="F25" s="7"/>
      <c r="G25" s="79" t="s">
        <v>44</v>
      </c>
      <c r="H25" s="219"/>
      <c r="I25" s="219">
        <v>53</v>
      </c>
      <c r="J25" s="219"/>
      <c r="K25" s="219"/>
      <c r="L25" s="219"/>
      <c r="P25" s="81">
        <f t="shared" si="0"/>
        <v>53</v>
      </c>
      <c r="Q25" s="81">
        <f>IF(F25="X",0,IF(G25="X",0,VLOOKUP(G25,'15'!$K$3:$L$16,2,FALSE)))</f>
        <v>200</v>
      </c>
      <c r="R25" s="81">
        <f t="shared" si="1"/>
        <v>10600</v>
      </c>
      <c r="T25">
        <v>8.6</v>
      </c>
      <c r="U25">
        <v>8.6</v>
      </c>
      <c r="V25">
        <v>14</v>
      </c>
    </row>
    <row r="26" spans="1:22">
      <c r="A26" s="6"/>
      <c r="B26" s="215" t="s">
        <v>306</v>
      </c>
      <c r="C26" s="215"/>
      <c r="D26" s="215"/>
      <c r="E26" s="221" t="s">
        <v>293</v>
      </c>
      <c r="F26" s="7"/>
      <c r="G26" s="79" t="s">
        <v>44</v>
      </c>
      <c r="H26" s="219"/>
      <c r="I26" s="219">
        <v>53</v>
      </c>
      <c r="J26" s="219"/>
      <c r="K26" s="219"/>
      <c r="L26" s="219"/>
      <c r="P26" s="81">
        <f t="shared" si="0"/>
        <v>53</v>
      </c>
      <c r="Q26" s="81">
        <f>IF(F26="X",0,IF(G26="X",0,VLOOKUP(G26,'15'!$K$3:$L$16,2,FALSE)))</f>
        <v>200</v>
      </c>
      <c r="R26" s="81">
        <f t="shared" si="1"/>
        <v>10600</v>
      </c>
      <c r="T26">
        <v>8.6</v>
      </c>
      <c r="U26">
        <v>8.6</v>
      </c>
      <c r="V26">
        <v>14</v>
      </c>
    </row>
    <row r="27" spans="1:22">
      <c r="A27" s="6"/>
      <c r="B27" s="215" t="s">
        <v>322</v>
      </c>
      <c r="C27" s="215"/>
      <c r="D27" s="215"/>
      <c r="E27" s="221" t="s">
        <v>298</v>
      </c>
      <c r="F27" s="7"/>
      <c r="G27" s="79" t="s">
        <v>50</v>
      </c>
      <c r="H27" s="219"/>
      <c r="I27" s="219">
        <v>2.5</v>
      </c>
      <c r="J27" s="219"/>
      <c r="K27" s="219"/>
      <c r="L27" s="219"/>
      <c r="P27" s="81">
        <f t="shared" si="0"/>
        <v>2.5</v>
      </c>
      <c r="Q27" s="81">
        <f>IF(F27="X",0,IF(G27="X",0,VLOOKUP(G27,'15'!$K$3:$L$16,2,FALSE)))</f>
        <v>12</v>
      </c>
      <c r="R27" s="81">
        <f t="shared" si="1"/>
        <v>30</v>
      </c>
    </row>
    <row r="28" spans="1:22">
      <c r="A28" s="6"/>
      <c r="B28" s="215" t="s">
        <v>320</v>
      </c>
      <c r="C28" s="215"/>
      <c r="D28" s="215"/>
      <c r="E28" s="221" t="s">
        <v>298</v>
      </c>
      <c r="F28" s="7"/>
      <c r="G28" s="79" t="s">
        <v>50</v>
      </c>
      <c r="H28" s="219"/>
      <c r="I28" s="219">
        <v>2.5</v>
      </c>
      <c r="J28" s="219"/>
      <c r="K28" s="219"/>
      <c r="L28" s="219"/>
      <c r="P28" s="81">
        <f t="shared" si="0"/>
        <v>2.5</v>
      </c>
      <c r="Q28" s="81">
        <f>IF(F28="X",0,IF(G28="X",0,VLOOKUP(G28,'15'!$K$3:$L$16,2,FALSE)))</f>
        <v>12</v>
      </c>
      <c r="R28" s="81">
        <f t="shared" si="1"/>
        <v>30</v>
      </c>
    </row>
    <row r="29" spans="1:22">
      <c r="A29" s="6"/>
      <c r="B29" s="215" t="s">
        <v>318</v>
      </c>
      <c r="C29" s="215"/>
      <c r="D29" s="215"/>
      <c r="E29" s="221" t="s">
        <v>298</v>
      </c>
      <c r="F29" s="7"/>
      <c r="G29" s="79" t="s">
        <v>50</v>
      </c>
      <c r="H29" s="219"/>
      <c r="I29" s="219">
        <v>2.5</v>
      </c>
      <c r="J29" s="219"/>
      <c r="K29" s="219"/>
      <c r="L29" s="219"/>
      <c r="P29" s="81">
        <f t="shared" si="0"/>
        <v>2.5</v>
      </c>
      <c r="Q29" s="81">
        <f>IF(F29="X",0,IF(G29="X",0,VLOOKUP(G29,'15'!$K$3:$L$16,2,FALSE)))</f>
        <v>12</v>
      </c>
      <c r="R29" s="81">
        <f t="shared" si="1"/>
        <v>30</v>
      </c>
    </row>
    <row r="30" spans="1:22">
      <c r="A30" s="6"/>
      <c r="B30" s="215" t="s">
        <v>324</v>
      </c>
      <c r="C30" s="215"/>
      <c r="D30" s="215"/>
      <c r="E30" s="221" t="s">
        <v>293</v>
      </c>
      <c r="F30" s="7"/>
      <c r="G30" s="79" t="s">
        <v>44</v>
      </c>
      <c r="H30" s="219"/>
      <c r="I30" s="219">
        <v>48</v>
      </c>
      <c r="J30" s="219"/>
      <c r="K30" s="219"/>
      <c r="L30" s="219"/>
      <c r="P30" s="81">
        <f t="shared" si="0"/>
        <v>48</v>
      </c>
      <c r="Q30" s="81">
        <f>IF(F30="X",0,IF(G30="X",0,VLOOKUP(G30,'15'!$K$3:$L$16,2,FALSE)))</f>
        <v>200</v>
      </c>
      <c r="R30" s="81">
        <f t="shared" si="1"/>
        <v>9600</v>
      </c>
      <c r="T30">
        <v>8.6</v>
      </c>
      <c r="U30">
        <v>8.6</v>
      </c>
      <c r="V30">
        <v>14</v>
      </c>
    </row>
    <row r="31" spans="1:22">
      <c r="A31" s="6"/>
      <c r="B31" s="215" t="s">
        <v>321</v>
      </c>
      <c r="C31" s="215"/>
      <c r="D31" s="215" t="s">
        <v>713</v>
      </c>
      <c r="E31" s="221" t="s">
        <v>344</v>
      </c>
      <c r="F31" s="7"/>
      <c r="G31" s="79" t="s">
        <v>52</v>
      </c>
      <c r="H31" s="219"/>
      <c r="I31" s="219">
        <v>50</v>
      </c>
      <c r="J31" s="219"/>
      <c r="K31" s="219"/>
      <c r="L31" s="219"/>
      <c r="P31" s="81">
        <f t="shared" si="0"/>
        <v>50</v>
      </c>
      <c r="Q31" s="81">
        <f>IF(F31="X",0,IF(G31="X",0,VLOOKUP(G31,'15'!$K$3:$L$16,2,FALSE)))</f>
        <v>200</v>
      </c>
      <c r="R31" s="81">
        <f t="shared" si="1"/>
        <v>10000</v>
      </c>
      <c r="T31">
        <v>5.6</v>
      </c>
      <c r="U31">
        <v>5.6</v>
      </c>
      <c r="V31">
        <v>8.8000000000000007</v>
      </c>
    </row>
    <row r="32" spans="1:22">
      <c r="A32" s="6"/>
      <c r="B32" s="215" t="s">
        <v>286</v>
      </c>
      <c r="C32" s="215"/>
      <c r="D32" s="215"/>
      <c r="E32" s="221" t="s">
        <v>298</v>
      </c>
      <c r="F32" s="7"/>
      <c r="G32" s="79" t="s">
        <v>50</v>
      </c>
      <c r="H32" s="219"/>
      <c r="I32" s="219">
        <v>12</v>
      </c>
      <c r="J32" s="219"/>
      <c r="K32" s="219"/>
      <c r="L32" s="219"/>
      <c r="P32" s="81">
        <f t="shared" si="0"/>
        <v>12</v>
      </c>
      <c r="Q32" s="81">
        <f>IF(F32="X",0,IF(G32="X",0,VLOOKUP(G32,'15'!$K$3:$L$16,2,FALSE)))</f>
        <v>12</v>
      </c>
      <c r="R32" s="81">
        <f t="shared" si="1"/>
        <v>144</v>
      </c>
    </row>
    <row r="33" spans="1:22">
      <c r="A33" s="6"/>
      <c r="B33" s="226" t="s">
        <v>326</v>
      </c>
      <c r="C33" s="226"/>
      <c r="D33" s="226" t="s">
        <v>713</v>
      </c>
      <c r="E33" s="221" t="s">
        <v>312</v>
      </c>
      <c r="F33" s="7"/>
      <c r="G33" s="79" t="s">
        <v>52</v>
      </c>
      <c r="H33" s="219"/>
      <c r="I33" s="219">
        <v>118</v>
      </c>
      <c r="J33" s="219"/>
      <c r="K33" s="219"/>
      <c r="L33" s="219"/>
      <c r="P33" s="81">
        <f t="shared" si="0"/>
        <v>118</v>
      </c>
      <c r="Q33" s="81">
        <f>IF(F33="X",0,IF(G33="X",0,VLOOKUP(G33,'15'!$K$3:$L$16,2,FALSE)))</f>
        <v>200</v>
      </c>
      <c r="R33" s="81">
        <f t="shared" si="1"/>
        <v>23600</v>
      </c>
      <c r="T33">
        <v>11.2</v>
      </c>
      <c r="U33">
        <v>11.2</v>
      </c>
    </row>
    <row r="34" spans="1:22">
      <c r="A34" s="6"/>
      <c r="B34" s="218" t="s">
        <v>290</v>
      </c>
      <c r="C34" s="218"/>
      <c r="D34" s="218"/>
      <c r="E34" s="221" t="s">
        <v>298</v>
      </c>
      <c r="F34" s="7"/>
      <c r="G34" s="79" t="s">
        <v>50</v>
      </c>
      <c r="H34" s="219"/>
      <c r="I34" s="219">
        <v>2</v>
      </c>
      <c r="J34" s="219"/>
      <c r="K34" s="219"/>
      <c r="L34" s="219"/>
      <c r="P34" s="81">
        <f t="shared" si="0"/>
        <v>2</v>
      </c>
      <c r="Q34" s="81">
        <f>IF(F34="X",0,IF(G34="X",0,VLOOKUP(G34,'15'!$K$3:$L$16,2,FALSE)))</f>
        <v>12</v>
      </c>
      <c r="R34" s="81">
        <f t="shared" si="1"/>
        <v>24</v>
      </c>
    </row>
    <row r="35" spans="1:22">
      <c r="A35" s="6"/>
      <c r="B35" s="218" t="s">
        <v>295</v>
      </c>
      <c r="C35" s="218"/>
      <c r="D35" s="218"/>
      <c r="E35" s="221" t="s">
        <v>687</v>
      </c>
      <c r="F35" s="7"/>
      <c r="G35" s="79" t="s">
        <v>44</v>
      </c>
      <c r="H35" s="219">
        <v>36.85</v>
      </c>
      <c r="I35" s="219">
        <v>42</v>
      </c>
      <c r="J35" s="219"/>
      <c r="K35" s="219"/>
      <c r="L35" s="219"/>
      <c r="P35" s="81">
        <f t="shared" si="0"/>
        <v>78.849999999999994</v>
      </c>
      <c r="Q35" s="81">
        <f>IF(F35="X",0,IF(G35="X",0,VLOOKUP(G35,'15'!$K$3:$L$16,2,FALSE)))</f>
        <v>200</v>
      </c>
      <c r="R35" s="81">
        <f t="shared" si="1"/>
        <v>15769.999999999998</v>
      </c>
      <c r="T35">
        <v>9.25</v>
      </c>
      <c r="U35">
        <v>9.25</v>
      </c>
      <c r="V35">
        <v>1.5</v>
      </c>
    </row>
    <row r="36" spans="1:22">
      <c r="A36" s="6"/>
      <c r="B36" s="218" t="s">
        <v>316</v>
      </c>
      <c r="C36" s="218"/>
      <c r="D36" s="218" t="s">
        <v>713</v>
      </c>
      <c r="E36" s="215" t="s">
        <v>289</v>
      </c>
      <c r="F36" s="7"/>
      <c r="G36" s="79" t="s">
        <v>137</v>
      </c>
      <c r="H36" s="220"/>
      <c r="I36" s="224"/>
      <c r="J36" s="220"/>
      <c r="K36" s="220"/>
      <c r="L36" s="220">
        <v>3.8</v>
      </c>
      <c r="P36" s="81">
        <f t="shared" si="0"/>
        <v>3.8</v>
      </c>
      <c r="Q36" s="81">
        <f>IF(F36="X",0,IF(G36="X",0,VLOOKUP(G36,'15'!$K$3:$L$16,2,FALSE)))</f>
        <v>200</v>
      </c>
      <c r="R36" s="81">
        <f t="shared" si="1"/>
        <v>760</v>
      </c>
    </row>
    <row r="37" spans="1:22" hidden="1">
      <c r="A37" s="6"/>
      <c r="B37" s="79"/>
      <c r="C37" s="79"/>
      <c r="D37" s="79"/>
      <c r="E37" s="7"/>
      <c r="F37" s="7"/>
      <c r="G37" s="79"/>
      <c r="H37" s="81"/>
      <c r="I37" s="81"/>
      <c r="J37" s="81"/>
      <c r="K37" s="81"/>
      <c r="L37" s="81"/>
      <c r="P37" s="81"/>
      <c r="Q37" s="81"/>
      <c r="R37" s="81"/>
    </row>
    <row r="38" spans="1:22" hidden="1">
      <c r="A38" s="6"/>
      <c r="B38" s="79"/>
      <c r="C38" s="79"/>
      <c r="D38" s="79"/>
      <c r="E38" s="7"/>
      <c r="F38" s="7"/>
      <c r="G38" s="79"/>
      <c r="H38" s="81"/>
      <c r="I38" s="81"/>
      <c r="J38" s="81"/>
      <c r="K38" s="81"/>
      <c r="L38" s="81"/>
      <c r="P38" s="81"/>
      <c r="Q38" s="81"/>
      <c r="R38" s="81"/>
    </row>
    <row r="39" spans="1:22" hidden="1">
      <c r="A39" s="6"/>
      <c r="B39" s="79"/>
      <c r="C39" s="79"/>
      <c r="D39" s="79"/>
      <c r="E39" s="7"/>
      <c r="F39" s="7"/>
      <c r="G39" s="79"/>
      <c r="H39" s="81"/>
      <c r="I39" s="81"/>
      <c r="J39" s="81"/>
      <c r="K39" s="81"/>
      <c r="L39" s="81"/>
      <c r="P39" s="81"/>
      <c r="Q39" s="81"/>
      <c r="R39" s="81"/>
    </row>
    <row r="40" spans="1:22" hidden="1">
      <c r="A40" s="6"/>
      <c r="B40" s="79"/>
      <c r="C40" s="79"/>
      <c r="D40" s="79"/>
      <c r="E40" s="7"/>
      <c r="F40" s="7"/>
      <c r="G40" s="79"/>
      <c r="H40" s="81"/>
      <c r="I40" s="81"/>
      <c r="J40" s="81"/>
      <c r="K40" s="81"/>
      <c r="L40" s="81"/>
      <c r="P40" s="81"/>
      <c r="Q40" s="81"/>
      <c r="R40" s="81"/>
    </row>
    <row r="41" spans="1:22" hidden="1">
      <c r="A41" s="6"/>
      <c r="B41" s="79"/>
      <c r="C41" s="79"/>
      <c r="D41" s="79"/>
      <c r="E41" s="7"/>
      <c r="F41" s="7"/>
      <c r="G41" s="79"/>
      <c r="H41" s="81"/>
      <c r="I41" s="81"/>
      <c r="J41" s="81"/>
      <c r="K41" s="81"/>
      <c r="L41" s="81"/>
      <c r="P41" s="81"/>
      <c r="Q41" s="81"/>
      <c r="R41" s="81"/>
    </row>
    <row r="42" spans="1:22" hidden="1">
      <c r="A42" s="6"/>
      <c r="B42" s="79"/>
      <c r="C42" s="79"/>
      <c r="D42" s="79"/>
      <c r="E42" s="7"/>
      <c r="F42" s="7"/>
      <c r="G42" s="79"/>
      <c r="H42" s="81"/>
      <c r="I42" s="81"/>
      <c r="J42" s="81"/>
      <c r="K42" s="81"/>
      <c r="L42" s="81"/>
      <c r="P42" s="81"/>
      <c r="Q42" s="81"/>
      <c r="R42" s="81"/>
    </row>
    <row r="43" spans="1:22" hidden="1">
      <c r="A43" s="6"/>
      <c r="B43" s="79"/>
      <c r="C43" s="79"/>
      <c r="D43" s="79"/>
      <c r="E43" s="7"/>
      <c r="F43" s="7"/>
      <c r="G43" s="79"/>
      <c r="H43" s="81"/>
      <c r="I43" s="81"/>
      <c r="J43" s="81"/>
      <c r="K43" s="81"/>
      <c r="L43" s="81"/>
      <c r="P43" s="81"/>
      <c r="Q43" s="81"/>
      <c r="R43" s="81"/>
    </row>
    <row r="44" spans="1:22" hidden="1">
      <c r="A44" s="6"/>
      <c r="B44" s="79"/>
      <c r="C44" s="79"/>
      <c r="D44" s="79"/>
      <c r="E44" s="7"/>
      <c r="F44" s="7"/>
      <c r="G44" s="79"/>
      <c r="H44" s="81"/>
      <c r="I44" s="81"/>
      <c r="J44" s="81"/>
      <c r="K44" s="81"/>
      <c r="L44" s="81"/>
      <c r="P44" s="81"/>
      <c r="Q44" s="81"/>
      <c r="R44" s="81"/>
    </row>
    <row r="45" spans="1:22" hidden="1">
      <c r="A45" s="6"/>
      <c r="B45" s="79"/>
      <c r="C45" s="79"/>
      <c r="D45" s="79"/>
      <c r="E45" s="7"/>
      <c r="F45" s="7"/>
      <c r="G45" s="79"/>
      <c r="H45" s="81"/>
      <c r="I45" s="81"/>
      <c r="J45" s="81"/>
      <c r="K45" s="81"/>
      <c r="L45" s="81"/>
      <c r="P45" s="81"/>
      <c r="Q45" s="81"/>
      <c r="R45" s="81"/>
    </row>
    <row r="46" spans="1:22" hidden="1">
      <c r="A46" s="6"/>
      <c r="B46" s="79"/>
      <c r="C46" s="79"/>
      <c r="D46" s="79"/>
      <c r="E46" s="7"/>
      <c r="F46" s="7"/>
      <c r="G46" s="79"/>
      <c r="H46" s="81"/>
      <c r="I46" s="81"/>
      <c r="J46" s="81"/>
      <c r="K46" s="81"/>
      <c r="L46" s="81"/>
      <c r="P46" s="81"/>
      <c r="Q46" s="81"/>
      <c r="R46" s="81"/>
    </row>
    <row r="47" spans="1:22" hidden="1">
      <c r="A47" s="6"/>
      <c r="B47" s="79"/>
      <c r="C47" s="79"/>
      <c r="D47" s="79"/>
      <c r="E47" s="7"/>
      <c r="F47" s="7"/>
      <c r="G47" s="79"/>
      <c r="H47" s="81"/>
      <c r="I47" s="81"/>
      <c r="J47" s="81"/>
      <c r="K47" s="81"/>
      <c r="L47" s="81"/>
      <c r="P47" s="81"/>
      <c r="Q47" s="81"/>
      <c r="R47" s="81"/>
    </row>
    <row r="48" spans="1:22" hidden="1">
      <c r="A48" s="6"/>
      <c r="B48" s="79"/>
      <c r="C48" s="79"/>
      <c r="D48" s="79"/>
      <c r="E48" s="7"/>
      <c r="F48" s="7"/>
      <c r="G48" s="79"/>
      <c r="H48" s="81"/>
      <c r="I48" s="81"/>
      <c r="J48" s="81"/>
      <c r="K48" s="81"/>
      <c r="L48" s="81"/>
      <c r="P48" s="81"/>
      <c r="Q48" s="81"/>
      <c r="R48" s="81"/>
    </row>
    <row r="49" spans="1:18" hidden="1">
      <c r="A49" s="6"/>
      <c r="B49" s="79"/>
      <c r="C49" s="79"/>
      <c r="D49" s="79"/>
      <c r="E49" s="7"/>
      <c r="F49" s="7"/>
      <c r="G49" s="79"/>
      <c r="H49" s="81"/>
      <c r="I49" s="81"/>
      <c r="J49" s="81"/>
      <c r="K49" s="81"/>
      <c r="L49" s="81"/>
      <c r="P49" s="81"/>
      <c r="Q49" s="81"/>
      <c r="R49" s="81"/>
    </row>
    <row r="50" spans="1:18" hidden="1">
      <c r="A50" s="6"/>
      <c r="B50" s="79"/>
      <c r="C50" s="79"/>
      <c r="D50" s="79"/>
      <c r="E50" s="7"/>
      <c r="F50" s="7"/>
      <c r="G50" s="79"/>
      <c r="H50" s="81"/>
      <c r="I50" s="81"/>
      <c r="J50" s="81"/>
      <c r="K50" s="81"/>
      <c r="L50" s="81"/>
      <c r="P50" s="81"/>
      <c r="Q50" s="81"/>
      <c r="R50" s="81"/>
    </row>
    <row r="51" spans="1:18" hidden="1">
      <c r="A51" s="6"/>
      <c r="B51" s="79"/>
      <c r="C51" s="79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</row>
    <row r="52" spans="1:18" hidden="1">
      <c r="A52" s="6"/>
      <c r="B52" s="79"/>
      <c r="C52" s="79"/>
      <c r="D52" s="79"/>
      <c r="E52" s="7"/>
      <c r="F52" s="7"/>
      <c r="G52" s="79"/>
      <c r="H52" s="81"/>
      <c r="I52" s="81"/>
      <c r="J52" s="81"/>
      <c r="K52" s="81"/>
      <c r="L52" s="81"/>
      <c r="P52" s="81"/>
      <c r="Q52" s="81"/>
      <c r="R52" s="81"/>
    </row>
    <row r="53" spans="1:18" hidden="1">
      <c r="A53" s="6"/>
      <c r="B53" s="79"/>
      <c r="C53" s="79"/>
      <c r="D53" s="79"/>
      <c r="E53" s="7"/>
      <c r="F53" s="7"/>
      <c r="G53" s="79"/>
      <c r="H53" s="81"/>
      <c r="I53" s="81"/>
      <c r="J53" s="81"/>
      <c r="K53" s="81"/>
      <c r="L53" s="81"/>
      <c r="P53" s="81"/>
      <c r="Q53" s="81"/>
      <c r="R53" s="81"/>
    </row>
    <row r="54" spans="1:18" hidden="1">
      <c r="A54" s="6"/>
      <c r="B54" s="79"/>
      <c r="C54" s="79"/>
      <c r="D54" s="79"/>
      <c r="E54" s="7"/>
      <c r="F54" s="7"/>
      <c r="G54" s="79"/>
      <c r="H54" s="81"/>
      <c r="I54" s="81"/>
      <c r="J54" s="81"/>
      <c r="K54" s="81"/>
      <c r="L54" s="81"/>
      <c r="P54" s="81"/>
      <c r="Q54" s="81"/>
      <c r="R54" s="81"/>
    </row>
    <row r="55" spans="1:18" hidden="1">
      <c r="A55" s="6"/>
      <c r="B55" s="79"/>
      <c r="C55" s="79"/>
      <c r="D55" s="79"/>
      <c r="E55" s="7"/>
      <c r="F55" s="7"/>
      <c r="G55" s="79"/>
      <c r="H55" s="81"/>
      <c r="I55" s="81"/>
      <c r="J55" s="81"/>
      <c r="K55" s="81"/>
      <c r="L55" s="81"/>
      <c r="P55" s="81"/>
      <c r="Q55" s="81"/>
      <c r="R55" s="81"/>
    </row>
    <row r="56" spans="1:18" hidden="1">
      <c r="A56" s="6"/>
      <c r="B56" s="79"/>
      <c r="C56" s="79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18" hidden="1">
      <c r="A57" s="6"/>
      <c r="B57" s="79"/>
      <c r="C57" s="79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18" hidden="1">
      <c r="A58" s="6"/>
      <c r="B58" s="79"/>
      <c r="C58" s="79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18" hidden="1">
      <c r="A59" s="6"/>
      <c r="B59" s="79"/>
      <c r="C59" s="79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18" hidden="1">
      <c r="A60" s="6"/>
      <c r="B60" s="79"/>
      <c r="C60" s="79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18" hidden="1">
      <c r="A61" s="6"/>
      <c r="B61" s="79"/>
      <c r="C61" s="79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18" hidden="1">
      <c r="A62" s="6"/>
      <c r="B62" s="79"/>
      <c r="C62" s="79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18" hidden="1">
      <c r="A63" s="6"/>
      <c r="B63" s="79"/>
      <c r="C63" s="79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18" hidden="1">
      <c r="A64" s="6"/>
      <c r="B64" s="79"/>
      <c r="C64" s="79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idden="1">
      <c r="A65" s="6"/>
      <c r="B65" s="79"/>
      <c r="C65" s="79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idden="1">
      <c r="A66" s="6"/>
      <c r="B66" s="79"/>
      <c r="C66" s="79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idden="1">
      <c r="A67" s="6"/>
      <c r="B67" s="79"/>
      <c r="C67" s="79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idden="1">
      <c r="A68" s="6"/>
      <c r="B68" s="79"/>
      <c r="C68" s="79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idden="1">
      <c r="A69" s="6"/>
      <c r="B69" s="79"/>
      <c r="C69" s="79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idden="1">
      <c r="A70" s="6"/>
      <c r="B70" s="79"/>
      <c r="C70" s="79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idden="1">
      <c r="A71" s="6"/>
      <c r="B71" s="79"/>
      <c r="C71" s="79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idden="1">
      <c r="A72" s="6"/>
      <c r="B72" s="79"/>
      <c r="C72" s="79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idden="1">
      <c r="A73" s="6"/>
      <c r="B73" s="79"/>
      <c r="C73" s="79"/>
      <c r="D73" s="79"/>
      <c r="E73" s="89"/>
      <c r="F73" s="89"/>
      <c r="G73" s="90"/>
      <c r="H73" s="91"/>
      <c r="I73" s="91"/>
      <c r="J73" s="91"/>
      <c r="K73" s="91"/>
      <c r="L73" s="91"/>
      <c r="M73" s="91"/>
      <c r="N73" s="91"/>
      <c r="O73" s="91"/>
      <c r="P73" s="81"/>
      <c r="Q73" s="81"/>
      <c r="R73" s="81"/>
    </row>
    <row r="74" spans="1:18" hidden="1">
      <c r="A74" s="6"/>
      <c r="B74" s="79"/>
      <c r="C74" s="79"/>
      <c r="D74" s="79"/>
      <c r="E74" s="7"/>
      <c r="F74" s="7"/>
      <c r="G74" s="79"/>
      <c r="H74" s="81"/>
      <c r="I74" s="81"/>
      <c r="J74" s="81"/>
      <c r="K74" s="81"/>
      <c r="L74" s="81"/>
      <c r="P74" s="81"/>
      <c r="Q74" s="81"/>
      <c r="R74" s="81"/>
    </row>
    <row r="75" spans="1:18" hidden="1">
      <c r="A75" s="6"/>
      <c r="B75" s="79"/>
      <c r="C75" s="79"/>
      <c r="D75" s="79"/>
      <c r="E75" s="80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18" hidden="1">
      <c r="A76" s="6"/>
      <c r="B76" s="79"/>
      <c r="C76" s="79"/>
      <c r="D76" s="79"/>
      <c r="E76" s="7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idden="1">
      <c r="A77" s="6"/>
      <c r="B77" s="79"/>
      <c r="C77" s="79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idden="1">
      <c r="A78" s="6"/>
      <c r="B78" s="79"/>
      <c r="C78" s="79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idden="1">
      <c r="A79" s="6"/>
      <c r="B79" s="79"/>
      <c r="C79" s="79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idden="1">
      <c r="A80" s="6"/>
      <c r="B80" s="79"/>
      <c r="C80" s="79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79"/>
      <c r="C81" s="79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79"/>
      <c r="C82" s="79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79"/>
      <c r="C83" s="79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79"/>
      <c r="C84" s="79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79"/>
      <c r="C85" s="79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79"/>
      <c r="C86" s="79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79"/>
      <c r="C87" s="79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79"/>
      <c r="C88" s="79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79"/>
      <c r="C89" s="79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79"/>
      <c r="C90" s="79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79"/>
      <c r="C91" s="79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79"/>
      <c r="C92" s="79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79"/>
      <c r="C93" s="79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79"/>
      <c r="C94" s="79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79"/>
      <c r="C95" s="79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79"/>
      <c r="C96" s="79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79"/>
      <c r="C97" s="79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79"/>
      <c r="C98" s="79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79"/>
      <c r="C99" s="79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79"/>
      <c r="C100" s="79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79"/>
      <c r="C101" s="79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79"/>
      <c r="C102" s="79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79"/>
      <c r="C103" s="79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79"/>
      <c r="C104" s="79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79"/>
      <c r="C105" s="79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79"/>
      <c r="C106" s="79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79"/>
      <c r="C107" s="79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79"/>
      <c r="C108" s="79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79"/>
      <c r="C109" s="79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79"/>
      <c r="C110" s="79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79"/>
      <c r="C111" s="79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79"/>
      <c r="C112" s="79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79"/>
      <c r="C113" s="79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79"/>
      <c r="C114" s="79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79"/>
      <c r="C115" s="79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79"/>
      <c r="C116" s="79"/>
      <c r="D116" s="79"/>
      <c r="E116" s="89"/>
      <c r="F116" s="89"/>
      <c r="G116" s="90"/>
      <c r="H116" s="91"/>
      <c r="I116" s="91"/>
      <c r="J116" s="91"/>
      <c r="K116" s="91"/>
      <c r="L116" s="91"/>
      <c r="M116" s="91"/>
      <c r="N116" s="91"/>
      <c r="O116" s="91"/>
      <c r="P116" s="81"/>
      <c r="Q116" s="81"/>
      <c r="R116" s="81"/>
    </row>
    <row r="117" spans="1:18" hidden="1">
      <c r="A117" s="83"/>
      <c r="B117" s="79"/>
      <c r="C117" s="79"/>
      <c r="D117" s="79"/>
      <c r="E117" s="7"/>
      <c r="F117" s="7"/>
      <c r="G117" s="79"/>
      <c r="H117" s="81"/>
      <c r="I117" s="81"/>
      <c r="J117" s="81"/>
      <c r="K117" s="81"/>
      <c r="L117" s="81"/>
      <c r="P117" s="81"/>
      <c r="Q117" s="81"/>
      <c r="R117" s="81"/>
    </row>
    <row r="118" spans="1:18" hidden="1">
      <c r="A118" s="83"/>
      <c r="B118" s="79"/>
      <c r="C118" s="79"/>
      <c r="D118" s="79"/>
      <c r="E118" s="80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79"/>
      <c r="C119" s="79"/>
      <c r="D119" s="79"/>
      <c r="E119" s="7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79"/>
      <c r="C120" s="79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79"/>
      <c r="C121" s="79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79"/>
      <c r="C122" s="79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79"/>
      <c r="C123" s="79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79"/>
      <c r="C124" s="79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79"/>
      <c r="C125" s="79"/>
      <c r="D125" s="79"/>
      <c r="E125" s="89"/>
      <c r="F125" s="89"/>
      <c r="G125" s="89"/>
      <c r="H125" s="91"/>
      <c r="I125" s="91"/>
      <c r="J125" s="91"/>
      <c r="K125" s="91"/>
      <c r="L125" s="91"/>
      <c r="M125" s="91"/>
      <c r="N125" s="91"/>
      <c r="O125" s="91"/>
      <c r="P125" s="81"/>
      <c r="Q125" s="81"/>
      <c r="R125" s="81"/>
    </row>
    <row r="126" spans="1:18" hidden="1"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t="15.75" thickBot="1">
      <c r="E494" s="82" t="s">
        <v>125</v>
      </c>
      <c r="F494" s="52"/>
      <c r="G494" s="52"/>
      <c r="H494" s="64">
        <f t="shared" ref="H494:O494" si="2">SUM(H4:H493)</f>
        <v>44.85</v>
      </c>
      <c r="I494" s="64">
        <f t="shared" si="2"/>
        <v>787.75</v>
      </c>
      <c r="J494" s="64">
        <f t="shared" si="2"/>
        <v>0</v>
      </c>
      <c r="K494" s="64">
        <f t="shared" si="2"/>
        <v>0</v>
      </c>
      <c r="L494" s="64">
        <f t="shared" si="2"/>
        <v>19</v>
      </c>
      <c r="M494" s="64">
        <f t="shared" si="2"/>
        <v>0</v>
      </c>
      <c r="N494" s="64">
        <f t="shared" si="2"/>
        <v>0</v>
      </c>
      <c r="O494" s="64">
        <f t="shared" si="2"/>
        <v>0</v>
      </c>
      <c r="S494" s="52" t="s">
        <v>126</v>
      </c>
      <c r="T494" s="64">
        <f t="shared" ref="T494:Y494" si="3">SUM(T4:T493)</f>
        <v>104.54999999999998</v>
      </c>
      <c r="U494" s="64">
        <f t="shared" si="3"/>
        <v>104.54999999999998</v>
      </c>
      <c r="V494" s="64">
        <f t="shared" si="3"/>
        <v>96.899999999999991</v>
      </c>
      <c r="W494" s="64">
        <f t="shared" si="3"/>
        <v>0</v>
      </c>
      <c r="X494" s="64">
        <f t="shared" si="3"/>
        <v>0</v>
      </c>
      <c r="Y494" s="64">
        <f t="shared" si="3"/>
        <v>0</v>
      </c>
    </row>
    <row r="495" spans="5:25" ht="15.75" thickTop="1"/>
    <row r="497" spans="5:18">
      <c r="E497" s="53" t="s">
        <v>124</v>
      </c>
      <c r="H497" s="7"/>
      <c r="I497" s="7"/>
      <c r="J497" s="7"/>
      <c r="K497" s="7"/>
      <c r="L497" s="7"/>
      <c r="M497" s="7"/>
      <c r="N497" s="7"/>
      <c r="O497" s="7"/>
      <c r="P497" s="54" t="s">
        <v>138</v>
      </c>
      <c r="Q497" s="7"/>
      <c r="R497" s="54" t="s">
        <v>129</v>
      </c>
    </row>
    <row r="498" spans="5:18">
      <c r="E498" s="54" t="str">
        <f>IF('15'!K3="", "Vrije categorie",'15'!K3)</f>
        <v>A</v>
      </c>
      <c r="H498" s="65" cm="1">
        <f t="array" ref="H498">SUMPRODUCT(--($G$4:$G$493=E498),--($F$4:$F$493=""),$H$4:$H$493)</f>
        <v>36.85</v>
      </c>
      <c r="I498" s="65" cm="1">
        <f t="array" ref="I498">SUMPRODUCT(--($G$4:$G$493=E498),--($F$4:$F$493=""),$I$4:$I$493)</f>
        <v>334</v>
      </c>
      <c r="J498" s="65" cm="1">
        <f t="array" ref="J498">SUMPRODUCT(--($G$4:$G$493=E498),--($F$4:$F$493=""),$J$4:$J$493)</f>
        <v>0</v>
      </c>
      <c r="K498" s="65" cm="1">
        <f t="array" ref="K498">SUMPRODUCT(--($G$4:$G$493=E498),--($F$4:$F$493=""),$K$4:$K$493)</f>
        <v>0</v>
      </c>
      <c r="L498" s="65" cm="1">
        <f t="array" ref="L498">SUMPRODUCT(--($G$4:$G$493=E498),--($F$4:$F$493=""),$L$4:$L$493)</f>
        <v>0</v>
      </c>
      <c r="M498" s="65" cm="1">
        <f t="array" ref="M498">SUMPRODUCT(--($G$4:$G$493=E498),--($F$4:$F$493=""),$M$4:$M$493)</f>
        <v>0</v>
      </c>
      <c r="N498" s="65" cm="1">
        <f t="array" ref="N498">SUMPRODUCT(--($G$4:$G$493=E498),--($F$4:$F$493=""),$N$4:$N$493)</f>
        <v>0</v>
      </c>
      <c r="O498" s="65" cm="1">
        <f t="array" ref="O498">SUMPRODUCT(--($G$4:$G$493=E498),--($F$4:$F$493=""),$O$4:$O$493)</f>
        <v>0</v>
      </c>
      <c r="P498" s="65">
        <f>SUM(H498:O498)</f>
        <v>370.85</v>
      </c>
      <c r="Q498" s="54"/>
      <c r="R498" s="65" cm="1">
        <f t="array" ref="R498">SUMPRODUCT(--($G$4:$G$493=E498),--($F$4:$F$493=""),$R$4:$R$493)</f>
        <v>74170</v>
      </c>
    </row>
    <row r="499" spans="5:18">
      <c r="E499" s="54" t="str">
        <f>IF('15'!K4="", "Vrije categorie",'15'!K4)</f>
        <v>B</v>
      </c>
      <c r="H499" s="65" cm="1">
        <f t="array" ref="H499">SUMPRODUCT(--($G$4:$G$493=E499),--($F$4:$F$493=""),$H$4:$H$493)</f>
        <v>0</v>
      </c>
      <c r="I499" s="65" cm="1">
        <f t="array" ref="I499">SUMPRODUCT(--($G$4:$G$493=E499),--($F$4:$F$493=""),$I$4:$I$493)</f>
        <v>26.8</v>
      </c>
      <c r="J499" s="65" cm="1">
        <f t="array" ref="J499">SUMPRODUCT(--($G$4:$G$493=E499),--($F$4:$F$493=""),$J$4:$J$493)</f>
        <v>0</v>
      </c>
      <c r="K499" s="65" cm="1">
        <f t="array" ref="K499">SUMPRODUCT(--($G$4:$G$493=E499),--($F$4:$F$493=""),$K$4:$K$493)</f>
        <v>0</v>
      </c>
      <c r="L499" s="65" cm="1">
        <f t="array" ref="L499">SUMPRODUCT(--($G$4:$G$493=E499),--($F$4:$F$493=""),$L$4:$L$493)</f>
        <v>0</v>
      </c>
      <c r="M499" s="65" cm="1">
        <f t="array" ref="M499">SUMPRODUCT(--($G$4:$G$493=E499),--($F$4:$F$493=""),$M$4:$M$493)</f>
        <v>0</v>
      </c>
      <c r="N499" s="65" cm="1">
        <f t="array" ref="N499">SUMPRODUCT(--($G$4:$G$493=E499),--($F$4:$F$493=""),$N$4:$N$493)</f>
        <v>0</v>
      </c>
      <c r="O499" s="65" cm="1">
        <f t="array" ref="O499">SUMPRODUCT(--($G$4:$G$493=E499),--($F$4:$F$493=""),$O$4:$O$493)</f>
        <v>0</v>
      </c>
      <c r="P499" s="65">
        <f t="shared" ref="P499:P511" si="4">SUM(H499:O499)</f>
        <v>26.8</v>
      </c>
      <c r="Q499" s="54"/>
      <c r="R499" s="65" cm="1">
        <f t="array" ref="R499">SUMPRODUCT(--($G$4:$G$493=E499),--($F$4:$F$493=""),$R$4:$R$493)</f>
        <v>5360</v>
      </c>
    </row>
    <row r="500" spans="5:18">
      <c r="E500" s="54" t="str">
        <f>IF('15'!K5="", "Vrije categorie",'15'!K5)</f>
        <v>C</v>
      </c>
      <c r="H500" s="65" cm="1">
        <f t="array" ref="H500">SUMPRODUCT(--($G$4:$G$493=E500),--($F$4:$F$493=""),$H$4:$H$493)</f>
        <v>0</v>
      </c>
      <c r="I500" s="65" cm="1">
        <f t="array" ref="I500">SUMPRODUCT(--($G$4:$G$493=E500),--($F$4:$F$493=""),$I$4:$I$493)</f>
        <v>133</v>
      </c>
      <c r="J500" s="65" cm="1">
        <f t="array" ref="J500">SUMPRODUCT(--($G$4:$G$493=E500),--($F$4:$F$493=""),$J$4:$J$493)</f>
        <v>0</v>
      </c>
      <c r="K500" s="65" cm="1">
        <f t="array" ref="K500">SUMPRODUCT(--($G$4:$G$493=E500),--($F$4:$F$493=""),$K$4:$K$493)</f>
        <v>0</v>
      </c>
      <c r="L500" s="65" cm="1">
        <f t="array" ref="L500">SUMPRODUCT(--($G$4:$G$493=E500),--($F$4:$F$493=""),$L$4:$L$493)</f>
        <v>0</v>
      </c>
      <c r="M500" s="65" cm="1">
        <f t="array" ref="M500">SUMPRODUCT(--($G$4:$G$493=E500),--($F$4:$F$493=""),$M$4:$M$493)</f>
        <v>0</v>
      </c>
      <c r="N500" s="65" cm="1">
        <f t="array" ref="N500">SUMPRODUCT(--($G$4:$G$493=E500),--($F$4:$F$493=""),$N$4:$N$493)</f>
        <v>0</v>
      </c>
      <c r="O500" s="65" cm="1">
        <f t="array" ref="O500">SUMPRODUCT(--($G$4:$G$493=E500),--($F$4:$F$493=""),$O$4:$O$493)</f>
        <v>0</v>
      </c>
      <c r="P500" s="65">
        <f t="shared" si="4"/>
        <v>133</v>
      </c>
      <c r="Q500" s="54"/>
      <c r="R500" s="65" cm="1">
        <f t="array" ref="R500">SUMPRODUCT(--($G$4:$G$493=E500),--($F$4:$F$493=""),$R$4:$R$493)</f>
        <v>26600</v>
      </c>
    </row>
    <row r="501" spans="5:18">
      <c r="E501" s="54" t="str">
        <f>IF('15'!K6="", "Vrije categorie",'15'!K6)</f>
        <v>D</v>
      </c>
      <c r="H501" s="65" cm="1">
        <f t="array" ref="H501">SUMPRODUCT(--($G$4:$G$493=E501),--($F$4:$F$493=""),$H$4:$H$493)</f>
        <v>0</v>
      </c>
      <c r="I501" s="65" cm="1">
        <f t="array" ref="I501">SUMPRODUCT(--($G$4:$G$493=E501),--($F$4:$F$493=""),$I$4:$I$493)</f>
        <v>6.95</v>
      </c>
      <c r="J501" s="65" cm="1">
        <f t="array" ref="J501">SUMPRODUCT(--($G$4:$G$493=E501),--($F$4:$F$493=""),$J$4:$J$493)</f>
        <v>0</v>
      </c>
      <c r="K501" s="65" cm="1">
        <f t="array" ref="K501">SUMPRODUCT(--($G$4:$G$493=E501),--($F$4:$F$493=""),$K$4:$K$493)</f>
        <v>0</v>
      </c>
      <c r="L501" s="65" cm="1">
        <f t="array" ref="L501">SUMPRODUCT(--($G$4:$G$493=E501),--($F$4:$F$493=""),$L$4:$L$493)</f>
        <v>0</v>
      </c>
      <c r="M501" s="65" cm="1">
        <f t="array" ref="M501">SUMPRODUCT(--($G$4:$G$493=E501),--($F$4:$F$493=""),$M$4:$M$493)</f>
        <v>0</v>
      </c>
      <c r="N501" s="65" cm="1">
        <f t="array" ref="N501">SUMPRODUCT(--($G$4:$G$493=E501),--($F$4:$F$493=""),$N$4:$N$493)</f>
        <v>0</v>
      </c>
      <c r="O501" s="65" cm="1">
        <f t="array" ref="O501">SUMPRODUCT(--($G$4:$G$493=E501),--($F$4:$F$493=""),$O$4:$O$493)</f>
        <v>0</v>
      </c>
      <c r="P501" s="65">
        <f t="shared" si="4"/>
        <v>6.95</v>
      </c>
      <c r="Q501" s="54"/>
      <c r="R501" s="65" cm="1">
        <f t="array" ref="R501">SUMPRODUCT(--($G$4:$G$493=E501),--($F$4:$F$493=""),$R$4:$R$493)</f>
        <v>1390</v>
      </c>
    </row>
    <row r="502" spans="5:18">
      <c r="E502" s="54" t="str">
        <f>IF('15'!K7="", "Vrije categorie",'15'!K7)</f>
        <v>E</v>
      </c>
      <c r="H502" s="65" cm="1">
        <f t="array" ref="H502">SUMPRODUCT(--($G$4:$G$493=E502),--($F$4:$F$493=""),$H$4:$H$493)</f>
        <v>8</v>
      </c>
      <c r="I502" s="65" cm="1">
        <f t="array" ref="I502">SUMPRODUCT(--($G$4:$G$493=E502),--($F$4:$F$493=""),$I$4:$I$493)</f>
        <v>74</v>
      </c>
      <c r="J502" s="65" cm="1">
        <f t="array" ref="J502">SUMPRODUCT(--($G$4:$G$493=E502),--($F$4:$F$493=""),$J$4:$J$493)</f>
        <v>0</v>
      </c>
      <c r="K502" s="65" cm="1">
        <f t="array" ref="K502">SUMPRODUCT(--($G$4:$G$493=E502),--($F$4:$F$493=""),$K$4:$K$493)</f>
        <v>0</v>
      </c>
      <c r="L502" s="65" cm="1">
        <f t="array" ref="L502">SUMPRODUCT(--($G$4:$G$493=E502),--($F$4:$F$493=""),$L$4:$L$493)</f>
        <v>0</v>
      </c>
      <c r="M502" s="65" cm="1">
        <f t="array" ref="M502">SUMPRODUCT(--($G$4:$G$493=E502),--($F$4:$F$493=""),$M$4:$M$493)</f>
        <v>0</v>
      </c>
      <c r="N502" s="65" cm="1">
        <f t="array" ref="N502">SUMPRODUCT(--($G$4:$G$493=E502),--($F$4:$F$493=""),$N$4:$N$493)</f>
        <v>0</v>
      </c>
      <c r="O502" s="65" cm="1">
        <f t="array" ref="O502">SUMPRODUCT(--($G$4:$G$493=E502),--($F$4:$F$493=""),$O$4:$O$493)</f>
        <v>0</v>
      </c>
      <c r="P502" s="65">
        <f t="shared" si="4"/>
        <v>82</v>
      </c>
      <c r="Q502" s="54"/>
      <c r="R502" s="65" cm="1">
        <f t="array" ref="R502">SUMPRODUCT(--($G$4:$G$493=E502),--($F$4:$F$493=""),$R$4:$R$493)</f>
        <v>16400</v>
      </c>
    </row>
    <row r="503" spans="5:18">
      <c r="E503" s="54" t="str">
        <f>IF('15'!K8="", "Vrije categorie",'15'!K8)</f>
        <v>F</v>
      </c>
      <c r="H503" s="65" cm="1">
        <f t="array" ref="H503">SUMPRODUCT(--($G$4:$G$493=E503),--($F$4:$F$493=""),$H$4:$H$493)</f>
        <v>0</v>
      </c>
      <c r="I503" s="65" cm="1">
        <f t="array" ref="I503">SUMPRODUCT(--($G$4:$G$493=E503),--($F$4:$F$493=""),$I$4:$I$493)</f>
        <v>45</v>
      </c>
      <c r="J503" s="65" cm="1">
        <f t="array" ref="J503">SUMPRODUCT(--($G$4:$G$493=E503),--($F$4:$F$493=""),$J$4:$J$493)</f>
        <v>0</v>
      </c>
      <c r="K503" s="65" cm="1">
        <f t="array" ref="K503">SUMPRODUCT(--($G$4:$G$493=E503),--($F$4:$F$493=""),$K$4:$K$493)</f>
        <v>0</v>
      </c>
      <c r="L503" s="65" cm="1">
        <f t="array" ref="L503">SUMPRODUCT(--($G$4:$G$493=E503),--($F$4:$F$493=""),$L$4:$L$493)</f>
        <v>0</v>
      </c>
      <c r="M503" s="65" cm="1">
        <f t="array" ref="M503">SUMPRODUCT(--($G$4:$G$493=E503),--($F$4:$F$493=""),$M$4:$M$493)</f>
        <v>0</v>
      </c>
      <c r="N503" s="65" cm="1">
        <f t="array" ref="N503">SUMPRODUCT(--($G$4:$G$493=E503),--($F$4:$F$493=""),$N$4:$N$493)</f>
        <v>0</v>
      </c>
      <c r="O503" s="65" cm="1">
        <f t="array" ref="O503">SUMPRODUCT(--($G$4:$G$493=E503),--($F$4:$F$493=""),$O$4:$O$493)</f>
        <v>0</v>
      </c>
      <c r="P503" s="65">
        <f t="shared" si="4"/>
        <v>45</v>
      </c>
      <c r="Q503" s="54"/>
      <c r="R503" s="65" cm="1">
        <f t="array" ref="R503">SUMPRODUCT(--($G$4:$G$493=E503),--($F$4:$F$493=""),$R$4:$R$493)</f>
        <v>540</v>
      </c>
    </row>
    <row r="504" spans="5:18">
      <c r="E504" s="54" t="str">
        <f>IF('15'!K9="", "Vrije categorie",'15'!K9)</f>
        <v>G</v>
      </c>
      <c r="H504" s="65" cm="1">
        <f t="array" ref="H504">SUMPRODUCT(--($G$4:$G$493=E504),--($F$4:$F$493=""),$H$4:$H$493)</f>
        <v>0</v>
      </c>
      <c r="I504" s="65" cm="1">
        <f t="array" ref="I504">SUMPRODUCT(--($G$4:$G$493=E504),--($F$4:$F$493=""),$I$4:$I$493)</f>
        <v>0</v>
      </c>
      <c r="J504" s="65" cm="1">
        <f t="array" ref="J504">SUMPRODUCT(--($G$4:$G$493=E504),--($F$4:$F$493=""),$J$4:$J$493)</f>
        <v>0</v>
      </c>
      <c r="K504" s="65" cm="1">
        <f t="array" ref="K504">SUMPRODUCT(--($G$4:$G$493=E504),--($F$4:$F$493=""),$K$4:$K$493)</f>
        <v>0</v>
      </c>
      <c r="L504" s="65" cm="1">
        <f t="array" ref="L504">SUMPRODUCT(--($G$4:$G$493=E504),--($F$4:$F$493=""),$L$4:$L$493)</f>
        <v>19</v>
      </c>
      <c r="M504" s="65" cm="1">
        <f t="array" ref="M504">SUMPRODUCT(--($G$4:$G$493=E504),--($F$4:$F$493=""),$M$4:$M$493)</f>
        <v>0</v>
      </c>
      <c r="N504" s="65" cm="1">
        <f t="array" ref="N504">SUMPRODUCT(--($G$4:$G$493=E504),--($F$4:$F$493=""),$N$4:$N$493)</f>
        <v>0</v>
      </c>
      <c r="O504" s="65" cm="1">
        <f t="array" ref="O504">SUMPRODUCT(--($G$4:$G$493=E504),--($F$4:$F$493=""),$O$4:$O$493)</f>
        <v>0</v>
      </c>
      <c r="P504" s="65">
        <f t="shared" si="4"/>
        <v>19</v>
      </c>
      <c r="Q504" s="54"/>
      <c r="R504" s="65" cm="1">
        <f t="array" ref="R504">SUMPRODUCT(--($G$4:$G$493=E504),--($F$4:$F$493=""),$R$4:$R$493)</f>
        <v>3800</v>
      </c>
    </row>
    <row r="505" spans="5:18">
      <c r="E505" s="54" t="str">
        <f>IF('15'!K10="", "Vrije categorie",'15'!K10)</f>
        <v>H</v>
      </c>
      <c r="H505" s="65" cm="1">
        <f t="array" ref="H505">SUMPRODUCT(--($G$4:$G$493=E505),--($F$4:$F$493=""),$H$4:$H$493)</f>
        <v>0</v>
      </c>
      <c r="I505" s="65" cm="1">
        <f t="array" ref="I505">SUMPRODUCT(--($G$4:$G$493=E505),--($F$4:$F$493=""),$I$4:$I$493)</f>
        <v>0</v>
      </c>
      <c r="J505" s="65" cm="1">
        <f t="array" ref="J505">SUMPRODUCT(--($G$4:$G$493=E505),--($F$4:$F$493=""),$J$4:$J$493)</f>
        <v>0</v>
      </c>
      <c r="K505" s="65" cm="1">
        <f t="array" ref="K505">SUMPRODUCT(--($G$4:$G$493=E505),--($F$4:$F$493=""),$K$4:$K$493)</f>
        <v>0</v>
      </c>
      <c r="L505" s="65" cm="1">
        <f t="array" ref="L505">SUMPRODUCT(--($G$4:$G$493=E505),--($F$4:$F$493=""),$L$4:$L$493)</f>
        <v>0</v>
      </c>
      <c r="M505" s="65" cm="1">
        <f t="array" ref="M505">SUMPRODUCT(--($G$4:$G$493=E505),--($F$4:$F$493=""),$M$4:$M$493)</f>
        <v>0</v>
      </c>
      <c r="N505" s="65" cm="1">
        <f t="array" ref="N505">SUMPRODUCT(--($G$4:$G$493=E505),--($F$4:$F$493=""),$N$4:$N$493)</f>
        <v>0</v>
      </c>
      <c r="O505" s="65" cm="1">
        <f t="array" ref="O505">SUMPRODUCT(--($G$4:$G$493=E505),--($F$4:$F$493=""),$O$4:$O$493)</f>
        <v>0</v>
      </c>
      <c r="P505" s="65">
        <f t="shared" si="4"/>
        <v>0</v>
      </c>
      <c r="Q505" s="54"/>
      <c r="R505" s="65" cm="1">
        <f t="array" ref="R505">SUMPRODUCT(--($G$4:$G$493=E505),--($F$4:$F$493=""),$R$4:$R$493)</f>
        <v>0</v>
      </c>
    </row>
    <row r="506" spans="5:18">
      <c r="E506" s="54" t="str">
        <f>IF('15'!K11="", "Vrije categorie",'15'!K11)</f>
        <v>I</v>
      </c>
      <c r="H506" s="65" cm="1">
        <f t="array" ref="H506">SUMPRODUCT(--($G$4:$G$493=E506),--($F$4:$F$493=""),$H$4:$H$493)</f>
        <v>0</v>
      </c>
      <c r="I506" s="65" cm="1">
        <f t="array" ref="I506">SUMPRODUCT(--($G$4:$G$493=E506),--($F$4:$F$493=""),$I$4:$I$493)</f>
        <v>168</v>
      </c>
      <c r="J506" s="65" cm="1">
        <f t="array" ref="J506">SUMPRODUCT(--($G$4:$G$493=E506),--($F$4:$F$493=""),$J$4:$J$493)</f>
        <v>0</v>
      </c>
      <c r="K506" s="65" cm="1">
        <f t="array" ref="K506">SUMPRODUCT(--($G$4:$G$493=E506),--($F$4:$F$493=""),$K$4:$K$493)</f>
        <v>0</v>
      </c>
      <c r="L506" s="65" cm="1">
        <f t="array" ref="L506">SUMPRODUCT(--($G$4:$G$493=E506),--($F$4:$F$493=""),$L$4:$L$493)</f>
        <v>0</v>
      </c>
      <c r="M506" s="65" cm="1">
        <f t="array" ref="M506">SUMPRODUCT(--($G$4:$G$493=E506),--($F$4:$F$493=""),$M$4:$M$493)</f>
        <v>0</v>
      </c>
      <c r="N506" s="65" cm="1">
        <f t="array" ref="N506">SUMPRODUCT(--($G$4:$G$493=E506),--($F$4:$F$493=""),$N$4:$N$493)</f>
        <v>0</v>
      </c>
      <c r="O506" s="65" cm="1">
        <f t="array" ref="O506">SUMPRODUCT(--($G$4:$G$493=E506),--($F$4:$F$493=""),$O$4:$O$493)</f>
        <v>0</v>
      </c>
      <c r="P506" s="65">
        <f t="shared" si="4"/>
        <v>168</v>
      </c>
      <c r="Q506" s="54"/>
      <c r="R506" s="65" cm="1">
        <f t="array" ref="R506">SUMPRODUCT(--($G$4:$G$493=E506),--($F$4:$F$493=""),$R$4:$R$493)</f>
        <v>33600</v>
      </c>
    </row>
    <row r="507" spans="5:18">
      <c r="E507" s="54" t="str">
        <f>IF('15'!K12="", "Vrije categorie",'15'!K12)</f>
        <v>J</v>
      </c>
      <c r="H507" s="65" cm="1">
        <f t="array" ref="H507">SUMPRODUCT(--($G$4:$G$493=E507),--($F$4:$F$493=""),$H$4:$H$493)</f>
        <v>0</v>
      </c>
      <c r="I507" s="65" cm="1">
        <f t="array" ref="I507">SUMPRODUCT(--($G$4:$G$493=E507),--($F$4:$F$493=""),$I$4:$I$493)</f>
        <v>0</v>
      </c>
      <c r="J507" s="65" cm="1">
        <f t="array" ref="J507">SUMPRODUCT(--($G$4:$G$493=E507),--($F$4:$F$493=""),$J$4:$J$493)</f>
        <v>0</v>
      </c>
      <c r="K507" s="65" cm="1">
        <f t="array" ref="K507">SUMPRODUCT(--($G$4:$G$493=E507),--($F$4:$F$493=""),$K$4:$K$493)</f>
        <v>0</v>
      </c>
      <c r="L507" s="65" cm="1">
        <f t="array" ref="L507">SUMPRODUCT(--($G$4:$G$493=E507),--($F$4:$F$493=""),$L$4:$L$493)</f>
        <v>0</v>
      </c>
      <c r="M507" s="65" cm="1">
        <f t="array" ref="M507">SUMPRODUCT(--($G$4:$G$493=E507),--($F$4:$F$493=""),$M$4:$M$493)</f>
        <v>0</v>
      </c>
      <c r="N507" s="65" cm="1">
        <f t="array" ref="N507">SUMPRODUCT(--($G$4:$G$493=E507),--($F$4:$F$493=""),$N$4:$N$493)</f>
        <v>0</v>
      </c>
      <c r="O507" s="65" cm="1">
        <f t="array" ref="O507">SUMPRODUCT(--($G$4:$G$493=E507),--($F$4:$F$493=""),$O$4:$O$493)</f>
        <v>0</v>
      </c>
      <c r="P507" s="65">
        <f t="shared" si="4"/>
        <v>0</v>
      </c>
      <c r="Q507" s="54"/>
      <c r="R507" s="65" cm="1">
        <f t="array" ref="R507">SUMPRODUCT(--($G$4:$G$493=E507),--($F$4:$F$493=""),$R$4:$R$493)</f>
        <v>0</v>
      </c>
    </row>
    <row r="508" spans="5:18">
      <c r="E508" s="54" t="str">
        <f>IF('15'!K13="", "Vrije categorie",'15'!K13)</f>
        <v>K</v>
      </c>
      <c r="H508" s="65" cm="1">
        <f t="array" ref="H508">SUMPRODUCT(--($G$4:$G$493=E508),--($F$4:$F$493=""),$H$4:$H$493)</f>
        <v>0</v>
      </c>
      <c r="I508" s="65" cm="1">
        <f t="array" ref="I508">SUMPRODUCT(--($G$4:$G$493=E508),--($F$4:$F$493=""),$I$4:$I$493)</f>
        <v>0</v>
      </c>
      <c r="J508" s="65" cm="1">
        <f t="array" ref="J508">SUMPRODUCT(--($G$4:$G$493=E508),--($F$4:$F$493=""),$J$4:$J$493)</f>
        <v>0</v>
      </c>
      <c r="K508" s="65" cm="1">
        <f t="array" ref="K508">SUMPRODUCT(--($G$4:$G$493=E508),--($F$4:$F$493=""),$K$4:$K$493)</f>
        <v>0</v>
      </c>
      <c r="L508" s="65" cm="1">
        <f t="array" ref="L508">SUMPRODUCT(--($G$4:$G$493=E508),--($F$4:$F$493=""),$L$4:$L$493)</f>
        <v>0</v>
      </c>
      <c r="M508" s="65" cm="1">
        <f t="array" ref="M508">SUMPRODUCT(--($G$4:$G$493=E508),--($F$4:$F$493=""),$M$4:$M$493)</f>
        <v>0</v>
      </c>
      <c r="N508" s="65" cm="1">
        <f t="array" ref="N508">SUMPRODUCT(--($G$4:$G$493=E508),--($F$4:$F$493=""),$N$4:$N$493)</f>
        <v>0</v>
      </c>
      <c r="O508" s="65" cm="1">
        <f t="array" ref="O508">SUMPRODUCT(--($G$4:$G$493=E508),--($F$4:$F$493=""),$O$4:$O$493)</f>
        <v>0</v>
      </c>
      <c r="P508" s="65">
        <f t="shared" si="4"/>
        <v>0</v>
      </c>
      <c r="Q508" s="54"/>
      <c r="R508" s="65" cm="1">
        <f t="array" ref="R508">SUMPRODUCT(--($G$4:$G$493=E508),--($F$4:$F$493=""),$R$4:$R$493)</f>
        <v>0</v>
      </c>
    </row>
    <row r="509" spans="5:18">
      <c r="E509" s="54" t="str">
        <f>IF('15'!K14="", "Vrije categorie",'15'!K14)</f>
        <v>Vrije categorie</v>
      </c>
      <c r="H509" s="65" cm="1">
        <f t="array" ref="H509">SUMPRODUCT(--($G$4:$G$493=E509),--($F$4:$F$493=""),$H$4:$H$493)</f>
        <v>0</v>
      </c>
      <c r="I509" s="65" cm="1">
        <f t="array" ref="I509">SUMPRODUCT(--($G$4:$G$493=E509),--($F$4:$F$493=""),$I$4:$I$493)</f>
        <v>0</v>
      </c>
      <c r="J509" s="65" cm="1">
        <f t="array" ref="J509">SUMPRODUCT(--($G$4:$G$493=E509),--($F$4:$F$493=""),$J$4:$J$493)</f>
        <v>0</v>
      </c>
      <c r="K509" s="65" cm="1">
        <f t="array" ref="K509">SUMPRODUCT(--($G$4:$G$493=E509),--($F$4:$F$493=""),$K$4:$K$493)</f>
        <v>0</v>
      </c>
      <c r="L509" s="65" cm="1">
        <f t="array" ref="L509">SUMPRODUCT(--($G$4:$G$493=E509),--($F$4:$F$493=""),$L$4:$L$493)</f>
        <v>0</v>
      </c>
      <c r="M509" s="65" cm="1">
        <f t="array" ref="M509">SUMPRODUCT(--($G$4:$G$493=E509),--($F$4:$F$493=""),$M$4:$M$493)</f>
        <v>0</v>
      </c>
      <c r="N509" s="65" cm="1">
        <f t="array" ref="N509">SUMPRODUCT(--($G$4:$G$493=E509),--($F$4:$F$493=""),$N$4:$N$493)</f>
        <v>0</v>
      </c>
      <c r="O509" s="65" cm="1">
        <f t="array" ref="O509">SUMPRODUCT(--($G$4:$G$493=E509),--($F$4:$F$493=""),$O$4:$O$493)</f>
        <v>0</v>
      </c>
      <c r="P509" s="65">
        <f t="shared" si="4"/>
        <v>0</v>
      </c>
      <c r="Q509" s="54"/>
      <c r="R509" s="65" cm="1">
        <f t="array" ref="R509">SUMPRODUCT(--($G$4:$G$493=E509),--($F$4:$F$493=""),$R$4:$R$493)</f>
        <v>0</v>
      </c>
    </row>
    <row r="510" spans="5:18">
      <c r="E510" s="54" t="str">
        <f>IF('15'!K15="", "Vrije categorie",'15'!K15)</f>
        <v>Vrije categorie</v>
      </c>
      <c r="H510" s="65" cm="1">
        <f t="array" ref="H510">SUMPRODUCT(--($G$4:$G$493=E510),--($F$4:$F$493=""),$H$4:$H$493)</f>
        <v>0</v>
      </c>
      <c r="I510" s="65" cm="1">
        <f t="array" ref="I510">SUMPRODUCT(--($G$4:$G$493=E510),--($F$4:$F$493=""),$I$4:$I$493)</f>
        <v>0</v>
      </c>
      <c r="J510" s="65" cm="1">
        <f t="array" ref="J510">SUMPRODUCT(--($G$4:$G$493=E510),--($F$4:$F$493=""),$J$4:$J$493)</f>
        <v>0</v>
      </c>
      <c r="K510" s="65" cm="1">
        <f t="array" ref="K510">SUMPRODUCT(--($G$4:$G$493=E510),--($F$4:$F$493=""),$K$4:$K$493)</f>
        <v>0</v>
      </c>
      <c r="L510" s="65" cm="1">
        <f t="array" ref="L510">SUMPRODUCT(--($G$4:$G$493=E510),--($F$4:$F$493=""),$L$4:$L$493)</f>
        <v>0</v>
      </c>
      <c r="M510" s="65" cm="1">
        <f t="array" ref="M510">SUMPRODUCT(--($G$4:$G$493=E510),--($F$4:$F$493=""),$M$4:$M$493)</f>
        <v>0</v>
      </c>
      <c r="N510" s="65" cm="1">
        <f t="array" ref="N510">SUMPRODUCT(--($G$4:$G$493=E510),--($F$4:$F$493=""),$N$4:$N$493)</f>
        <v>0</v>
      </c>
      <c r="O510" s="65" cm="1">
        <f t="array" ref="O510">SUMPRODUCT(--($G$4:$G$493=E510),--($F$4:$F$493=""),$O$4:$O$493)</f>
        <v>0</v>
      </c>
      <c r="P510" s="65">
        <f t="shared" si="4"/>
        <v>0</v>
      </c>
      <c r="Q510" s="54"/>
      <c r="R510" s="65" cm="1">
        <f t="array" ref="R510">SUMPRODUCT(--($G$4:$G$493=E510),--($F$4:$F$493=""),$R$4:$R$493)</f>
        <v>0</v>
      </c>
    </row>
    <row r="511" spans="5:18" ht="15.75" thickBot="1">
      <c r="E511" s="67" t="s">
        <v>128</v>
      </c>
      <c r="F511" s="63"/>
      <c r="G511" s="63"/>
      <c r="H511" s="66">
        <f>SUM(H498:H510)</f>
        <v>44.85</v>
      </c>
      <c r="I511" s="66">
        <f t="shared" ref="I511:O511" si="5">SUM(I498:I510)</f>
        <v>787.75</v>
      </c>
      <c r="J511" s="66">
        <f t="shared" si="5"/>
        <v>0</v>
      </c>
      <c r="K511" s="66">
        <f t="shared" si="5"/>
        <v>0</v>
      </c>
      <c r="L511" s="66">
        <f t="shared" si="5"/>
        <v>19</v>
      </c>
      <c r="M511" s="66">
        <f t="shared" si="5"/>
        <v>0</v>
      </c>
      <c r="N511" s="66">
        <f t="shared" si="5"/>
        <v>0</v>
      </c>
      <c r="O511" s="66">
        <f t="shared" si="5"/>
        <v>0</v>
      </c>
      <c r="P511" s="66">
        <f t="shared" si="4"/>
        <v>851.6</v>
      </c>
      <c r="Q511" s="66"/>
      <c r="R511" s="66">
        <f>SUM(R498:R510)</f>
        <v>161860</v>
      </c>
    </row>
    <row r="512" spans="5:18" ht="15.75" thickTop="1">
      <c r="E512" s="53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</row>
    <row r="513" spans="5:18" ht="15.75" thickBot="1">
      <c r="E513" s="67" t="s">
        <v>127</v>
      </c>
      <c r="F513" s="63"/>
      <c r="G513" s="63"/>
      <c r="H513" s="66" cm="1">
        <f t="array" ref="H513">SUMPRODUCT(--($G$4:$G$493="X"),H4:H493)</f>
        <v>0</v>
      </c>
      <c r="I513" s="66" cm="1">
        <f t="array" ref="I513">SUMPRODUCT(--($G$4:$G$493="X"),I4:I493)</f>
        <v>0</v>
      </c>
      <c r="J513" s="66" cm="1">
        <f t="array" ref="J513">SUMPRODUCT(--($G$4:$G$493="X"),J4:J493)</f>
        <v>0</v>
      </c>
      <c r="K513" s="66" cm="1">
        <f t="array" ref="K513">SUMPRODUCT(--($G$4:$G$493="X"),K4:K493)</f>
        <v>0</v>
      </c>
      <c r="L513" s="66" cm="1">
        <f t="array" ref="L513">SUMPRODUCT(--($G$4:$G$493="X"),L4:L493)</f>
        <v>0</v>
      </c>
      <c r="M513" s="66" cm="1">
        <f t="array" ref="M513">SUMPRODUCT(--($G$4:$G$493="X"),M4:M493)</f>
        <v>0</v>
      </c>
      <c r="N513" s="66" cm="1">
        <f t="array" ref="N513">SUMPRODUCT(--($G$4:$G$493="X"),N4:N493)</f>
        <v>0</v>
      </c>
      <c r="O513" s="66" cm="1">
        <f t="array" ref="O513">SUMPRODUCT(--($G$4:$G$493="X"),O4:O493)</f>
        <v>0</v>
      </c>
      <c r="P513" s="7"/>
      <c r="Q513" s="7"/>
      <c r="R513" s="7"/>
    </row>
    <row r="514" spans="5:18" ht="15.75" thickTop="1"/>
    <row r="516" spans="5:18">
      <c r="E516" s="68" t="s">
        <v>130</v>
      </c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8" t="s">
        <v>138</v>
      </c>
    </row>
    <row r="517" spans="5:18">
      <c r="E517" s="68" t="str">
        <f>E498</f>
        <v>A</v>
      </c>
      <c r="F517" s="69"/>
      <c r="G517" s="69"/>
      <c r="H517" s="72" cm="1">
        <f t="array" ref="H517">SUMPRODUCT(--($G$4:$G$493=E517),--($F$4:$F$493="X"),$H$4:$H$493)</f>
        <v>0</v>
      </c>
      <c r="I517" s="72" cm="1">
        <f t="array" ref="I517">SUMPRODUCT(--($G$4:$G$493=E517),--($F$4:$F$493="X"),$I$4:$I$493)</f>
        <v>0</v>
      </c>
      <c r="J517" s="72" cm="1">
        <f t="array" ref="J517">SUMPRODUCT(--($G$4:$G$493=E517),--($F$4:$F$493="X"),$J$4:$J$493)</f>
        <v>0</v>
      </c>
      <c r="K517" s="72" cm="1">
        <f t="array" ref="K517">SUMPRODUCT(--($G$4:$G$493=E517),--($F$4:$F$493="X"),$K$4:$K$493)</f>
        <v>0</v>
      </c>
      <c r="L517" s="72" cm="1">
        <f t="array" ref="L517">SUMPRODUCT(--($G$4:$G$493=E517),--($F$4:$F$493="X"),$L$4:$L$493)</f>
        <v>0</v>
      </c>
      <c r="M517" s="72" cm="1">
        <f t="array" ref="M517">SUMPRODUCT(--($G$4:$G$493=E517),--($F$4:$F$493="X"),$M$4:$M$493)</f>
        <v>0</v>
      </c>
      <c r="N517" s="72" cm="1">
        <f t="array" ref="N517">SUMPRODUCT(--($G$4:$G$493=E517),--($F$4:$F$493="X"),$N$4:$N$493)</f>
        <v>0</v>
      </c>
      <c r="O517" s="72" cm="1">
        <f t="array" ref="O517">SUMPRODUCT(--($G$4:$G$493=E517),--($F$4:$F$493="X"),$O$4:$O$493)</f>
        <v>0</v>
      </c>
      <c r="P517" s="72">
        <f>SUM(H517:O517)</f>
        <v>0</v>
      </c>
    </row>
    <row r="518" spans="5:18">
      <c r="E518" s="68" t="str">
        <f t="shared" ref="E518:E529" si="6">E499</f>
        <v>B</v>
      </c>
      <c r="F518" s="69"/>
      <c r="G518" s="69"/>
      <c r="H518" s="72" cm="1">
        <f t="array" ref="H518">SUMPRODUCT(--($G$4:$G$493=E518),--($F$4:$F$493="X"),$H$4:$H$493)</f>
        <v>0</v>
      </c>
      <c r="I518" s="72" cm="1">
        <f t="array" ref="I518">SUMPRODUCT(--($G$4:$G$493=E518),--($F$4:$F$493="X"),$I$4:$I$493)</f>
        <v>0</v>
      </c>
      <c r="J518" s="72" cm="1">
        <f t="array" ref="J518">SUMPRODUCT(--($G$4:$G$493=E518),--($F$4:$F$493="X"),$J$4:$J$493)</f>
        <v>0</v>
      </c>
      <c r="K518" s="72" cm="1">
        <f t="array" ref="K518">SUMPRODUCT(--($G$4:$G$493=E518),--($F$4:$F$493="X"),$K$4:$K$493)</f>
        <v>0</v>
      </c>
      <c r="L518" s="72" cm="1">
        <f t="array" ref="L518">SUMPRODUCT(--($G$4:$G$493=E518),--($F$4:$F$493="X"),$L$4:$L$493)</f>
        <v>0</v>
      </c>
      <c r="M518" s="72" cm="1">
        <f t="array" ref="M518">SUMPRODUCT(--($G$4:$G$493=E518),--($F$4:$F$493="X"),$M$4:$M$493)</f>
        <v>0</v>
      </c>
      <c r="N518" s="72" cm="1">
        <f t="array" ref="N518">SUMPRODUCT(--($G$4:$G$493=E518),--($F$4:$F$493="X"),$N$4:$N$493)</f>
        <v>0</v>
      </c>
      <c r="O518" s="72" cm="1">
        <f t="array" ref="O518">SUMPRODUCT(--($G$4:$G$493=E518),--($F$4:$F$493="X"),$O$4:$O$493)</f>
        <v>0</v>
      </c>
      <c r="P518" s="72">
        <f t="shared" ref="P518:P529" si="7">SUM(H518:O518)</f>
        <v>0</v>
      </c>
    </row>
    <row r="519" spans="5:18">
      <c r="E519" s="68" t="str">
        <f t="shared" si="6"/>
        <v>C</v>
      </c>
      <c r="F519" s="69"/>
      <c r="G519" s="69"/>
      <c r="H519" s="72" cm="1">
        <f t="array" ref="H519">SUMPRODUCT(--($G$4:$G$493=E519),--($F$4:$F$493="X"),$H$4:$H$493)</f>
        <v>0</v>
      </c>
      <c r="I519" s="72" cm="1">
        <f t="array" ref="I519">SUMPRODUCT(--($G$4:$G$493=E519),--($F$4:$F$493="X"),$I$4:$I$493)</f>
        <v>0</v>
      </c>
      <c r="J519" s="72" cm="1">
        <f t="array" ref="J519">SUMPRODUCT(--($G$4:$G$493=E519),--($F$4:$F$493="X"),$J$4:$J$493)</f>
        <v>0</v>
      </c>
      <c r="K519" s="72" cm="1">
        <f t="array" ref="K519">SUMPRODUCT(--($G$4:$G$493=E519),--($F$4:$F$493="X"),$K$4:$K$493)</f>
        <v>0</v>
      </c>
      <c r="L519" s="72" cm="1">
        <f t="array" ref="L519">SUMPRODUCT(--($G$4:$G$493=E519),--($F$4:$F$493="X"),$L$4:$L$493)</f>
        <v>0</v>
      </c>
      <c r="M519" s="72" cm="1">
        <f t="array" ref="M519">SUMPRODUCT(--($G$4:$G$493=E519),--($F$4:$F$493="X"),$M$4:$M$493)</f>
        <v>0</v>
      </c>
      <c r="N519" s="72" cm="1">
        <f t="array" ref="N519">SUMPRODUCT(--($G$4:$G$493=E519),--($F$4:$F$493="X"),$N$4:$N$493)</f>
        <v>0</v>
      </c>
      <c r="O519" s="72" cm="1">
        <f t="array" ref="O519">SUMPRODUCT(--($G$4:$G$493=E519),--($F$4:$F$493="X"),$O$4:$O$493)</f>
        <v>0</v>
      </c>
      <c r="P519" s="72">
        <f t="shared" si="7"/>
        <v>0</v>
      </c>
    </row>
    <row r="520" spans="5:18">
      <c r="E520" s="68" t="str">
        <f t="shared" si="6"/>
        <v>D</v>
      </c>
      <c r="F520" s="69"/>
      <c r="G520" s="69"/>
      <c r="H520" s="72" cm="1">
        <f t="array" ref="H520">SUMPRODUCT(--($G$4:$G$493=E520),--($F$4:$F$493="X"),$H$4:$H$493)</f>
        <v>0</v>
      </c>
      <c r="I520" s="72" cm="1">
        <f t="array" ref="I520">SUMPRODUCT(--($G$4:$G$493=E520),--($F$4:$F$493="X"),$I$4:$I$493)</f>
        <v>0</v>
      </c>
      <c r="J520" s="72" cm="1">
        <f t="array" ref="J520">SUMPRODUCT(--($G$4:$G$493=E520),--($F$4:$F$493="X"),$J$4:$J$493)</f>
        <v>0</v>
      </c>
      <c r="K520" s="72" cm="1">
        <f t="array" ref="K520">SUMPRODUCT(--($G$4:$G$493=E520),--($F$4:$F$493="X"),$K$4:$K$493)</f>
        <v>0</v>
      </c>
      <c r="L520" s="72" cm="1">
        <f t="array" ref="L520">SUMPRODUCT(--($G$4:$G$493=E520),--($F$4:$F$493="X"),$L$4:$L$493)</f>
        <v>0</v>
      </c>
      <c r="M520" s="72" cm="1">
        <f t="array" ref="M520">SUMPRODUCT(--($G$4:$G$493=E520),--($F$4:$F$493="X"),$M$4:$M$493)</f>
        <v>0</v>
      </c>
      <c r="N520" s="72" cm="1">
        <f t="array" ref="N520">SUMPRODUCT(--($G$4:$G$493=E520),--($F$4:$F$493="X"),$N$4:$N$493)</f>
        <v>0</v>
      </c>
      <c r="O520" s="72" cm="1">
        <f t="array" ref="O520">SUMPRODUCT(--($G$4:$G$493=E520),--($F$4:$F$493="X"),$O$4:$O$493)</f>
        <v>0</v>
      </c>
      <c r="P520" s="72">
        <f t="shared" si="7"/>
        <v>0</v>
      </c>
    </row>
    <row r="521" spans="5:18">
      <c r="E521" s="68" t="str">
        <f t="shared" si="6"/>
        <v>E</v>
      </c>
      <c r="F521" s="69"/>
      <c r="G521" s="69"/>
      <c r="H521" s="72" cm="1">
        <f t="array" ref="H521">SUMPRODUCT(--($G$4:$G$493=E521),--($F$4:$F$493="X"),$H$4:$H$493)</f>
        <v>0</v>
      </c>
      <c r="I521" s="72" cm="1">
        <f t="array" ref="I521">SUMPRODUCT(--($G$4:$G$493=E521),--($F$4:$F$493="X"),$I$4:$I$493)</f>
        <v>0</v>
      </c>
      <c r="J521" s="72" cm="1">
        <f t="array" ref="J521">SUMPRODUCT(--($G$4:$G$493=E521),--($F$4:$F$493="X"),$J$4:$J$493)</f>
        <v>0</v>
      </c>
      <c r="K521" s="72" cm="1">
        <f t="array" ref="K521">SUMPRODUCT(--($G$4:$G$493=E521),--($F$4:$F$493="X"),$K$4:$K$493)</f>
        <v>0</v>
      </c>
      <c r="L521" s="72" cm="1">
        <f t="array" ref="L521">SUMPRODUCT(--($G$4:$G$493=E521),--($F$4:$F$493="X"),$L$4:$L$493)</f>
        <v>0</v>
      </c>
      <c r="M521" s="72" cm="1">
        <f t="array" ref="M521">SUMPRODUCT(--($G$4:$G$493=E521),--($F$4:$F$493="X"),$M$4:$M$493)</f>
        <v>0</v>
      </c>
      <c r="N521" s="72" cm="1">
        <f t="array" ref="N521">SUMPRODUCT(--($G$4:$G$493=E521),--($F$4:$F$493="X"),$N$4:$N$493)</f>
        <v>0</v>
      </c>
      <c r="O521" s="72" cm="1">
        <f t="array" ref="O521">SUMPRODUCT(--($G$4:$G$493=E521),--($F$4:$F$493="X"),$O$4:$O$493)</f>
        <v>0</v>
      </c>
      <c r="P521" s="72">
        <f t="shared" si="7"/>
        <v>0</v>
      </c>
    </row>
    <row r="522" spans="5:18">
      <c r="E522" s="68" t="str">
        <f t="shared" si="6"/>
        <v>F</v>
      </c>
      <c r="F522" s="69"/>
      <c r="G522" s="69"/>
      <c r="H522" s="72" cm="1">
        <f t="array" ref="H522">SUMPRODUCT(--($G$4:$G$493=E522),--($F$4:$F$493="X"),$H$4:$H$493)</f>
        <v>0</v>
      </c>
      <c r="I522" s="72" cm="1">
        <f t="array" ref="I522">SUMPRODUCT(--($G$4:$G$493=E522),--($F$4:$F$493="X"),$I$4:$I$493)</f>
        <v>0</v>
      </c>
      <c r="J522" s="72" cm="1">
        <f t="array" ref="J522">SUMPRODUCT(--($G$4:$G$493=E522),--($F$4:$F$493="X"),$J$4:$J$493)</f>
        <v>0</v>
      </c>
      <c r="K522" s="72" cm="1">
        <f t="array" ref="K522">SUMPRODUCT(--($G$4:$G$493=E522),--($F$4:$F$493="X"),$K$4:$K$493)</f>
        <v>0</v>
      </c>
      <c r="L522" s="72" cm="1">
        <f t="array" ref="L522">SUMPRODUCT(--($G$4:$G$493=E522),--($F$4:$F$493="X"),$L$4:$L$493)</f>
        <v>0</v>
      </c>
      <c r="M522" s="72" cm="1">
        <f t="array" ref="M522">SUMPRODUCT(--($G$4:$G$493=E522),--($F$4:$F$493="X"),$M$4:$M$493)</f>
        <v>0</v>
      </c>
      <c r="N522" s="72" cm="1">
        <f t="array" ref="N522">SUMPRODUCT(--($G$4:$G$493=E522),--($F$4:$F$493="X"),$N$4:$N$493)</f>
        <v>0</v>
      </c>
      <c r="O522" s="72" cm="1">
        <f t="array" ref="O522">SUMPRODUCT(--($G$4:$G$493=E522),--($F$4:$F$493="X"),$O$4:$O$493)</f>
        <v>0</v>
      </c>
      <c r="P522" s="72">
        <f t="shared" si="7"/>
        <v>0</v>
      </c>
    </row>
    <row r="523" spans="5:18">
      <c r="E523" s="68" t="str">
        <f t="shared" si="6"/>
        <v>G</v>
      </c>
      <c r="F523" s="69"/>
      <c r="G523" s="69"/>
      <c r="H523" s="72" cm="1">
        <f t="array" ref="H523">SUMPRODUCT(--($G$4:$G$493=E523),--($F$4:$F$493="X"),$H$4:$H$493)</f>
        <v>0</v>
      </c>
      <c r="I523" s="72" cm="1">
        <f t="array" ref="I523">SUMPRODUCT(--($G$4:$G$493=E523),--($F$4:$F$493="X"),$I$4:$I$493)</f>
        <v>0</v>
      </c>
      <c r="J523" s="72" cm="1">
        <f t="array" ref="J523">SUMPRODUCT(--($G$4:$G$493=E523),--($F$4:$F$493="X"),$J$4:$J$493)</f>
        <v>0</v>
      </c>
      <c r="K523" s="72" cm="1">
        <f t="array" ref="K523">SUMPRODUCT(--($G$4:$G$493=E523),--($F$4:$F$493="X"),$K$4:$K$493)</f>
        <v>0</v>
      </c>
      <c r="L523" s="72" cm="1">
        <f t="array" ref="L523">SUMPRODUCT(--($G$4:$G$493=E523),--($F$4:$F$493="X"),$L$4:$L$493)</f>
        <v>0</v>
      </c>
      <c r="M523" s="72" cm="1">
        <f t="array" ref="M523">SUMPRODUCT(--($G$4:$G$493=E523),--($F$4:$F$493="X"),$M$4:$M$493)</f>
        <v>0</v>
      </c>
      <c r="N523" s="72" cm="1">
        <f t="array" ref="N523">SUMPRODUCT(--($G$4:$G$493=E523),--($F$4:$F$493="X"),$N$4:$N$493)</f>
        <v>0</v>
      </c>
      <c r="O523" s="72" cm="1">
        <f t="array" ref="O523">SUMPRODUCT(--($G$4:$G$493=E523),--($F$4:$F$493="X"),$O$4:$O$493)</f>
        <v>0</v>
      </c>
      <c r="P523" s="72">
        <f t="shared" si="7"/>
        <v>0</v>
      </c>
    </row>
    <row r="524" spans="5:18">
      <c r="E524" s="68" t="str">
        <f t="shared" si="6"/>
        <v>H</v>
      </c>
      <c r="F524" s="69"/>
      <c r="G524" s="69"/>
      <c r="H524" s="72" cm="1">
        <f t="array" ref="H524">SUMPRODUCT(--($G$4:$G$493=E524),--($F$4:$F$493="X"),$H$4:$H$493)</f>
        <v>0</v>
      </c>
      <c r="I524" s="72" cm="1">
        <f t="array" ref="I524">SUMPRODUCT(--($G$4:$G$493=E524),--($F$4:$F$493="X"),$I$4:$I$493)</f>
        <v>0</v>
      </c>
      <c r="J524" s="72" cm="1">
        <f t="array" ref="J524">SUMPRODUCT(--($G$4:$G$493=E524),--($F$4:$F$493="X"),$J$4:$J$493)</f>
        <v>0</v>
      </c>
      <c r="K524" s="72" cm="1">
        <f t="array" ref="K524">SUMPRODUCT(--($G$4:$G$493=E524),--($F$4:$F$493="X"),$K$4:$K$493)</f>
        <v>0</v>
      </c>
      <c r="L524" s="72" cm="1">
        <f t="array" ref="L524">SUMPRODUCT(--($G$4:$G$493=E524),--($F$4:$F$493="X"),$L$4:$L$493)</f>
        <v>0</v>
      </c>
      <c r="M524" s="72" cm="1">
        <f t="array" ref="M524">SUMPRODUCT(--($G$4:$G$493=E524),--($F$4:$F$493="X"),$M$4:$M$493)</f>
        <v>0</v>
      </c>
      <c r="N524" s="72" cm="1">
        <f t="array" ref="N524">SUMPRODUCT(--($G$4:$G$493=E524),--($F$4:$F$493="X"),$N$4:$N$493)</f>
        <v>0</v>
      </c>
      <c r="O524" s="72" cm="1">
        <f t="array" ref="O524">SUMPRODUCT(--($G$4:$G$493=E524),--($F$4:$F$493="X"),$O$4:$O$493)</f>
        <v>0</v>
      </c>
      <c r="P524" s="72">
        <f t="shared" si="7"/>
        <v>0</v>
      </c>
    </row>
    <row r="525" spans="5:18">
      <c r="E525" s="68" t="str">
        <f t="shared" si="6"/>
        <v>I</v>
      </c>
      <c r="F525" s="69"/>
      <c r="G525" s="69"/>
      <c r="H525" s="72" cm="1">
        <f t="array" ref="H525">SUMPRODUCT(--($G$4:$G$493=E525),--($F$4:$F$493="X"),$H$4:$H$493)</f>
        <v>0</v>
      </c>
      <c r="I525" s="72" cm="1">
        <f t="array" ref="I525">SUMPRODUCT(--($G$4:$G$493=E525),--($F$4:$F$493="X"),$I$4:$I$493)</f>
        <v>0</v>
      </c>
      <c r="J525" s="72" cm="1">
        <f t="array" ref="J525">SUMPRODUCT(--($G$4:$G$493=E525),--($F$4:$F$493="X"),$J$4:$J$493)</f>
        <v>0</v>
      </c>
      <c r="K525" s="72" cm="1">
        <f t="array" ref="K525">SUMPRODUCT(--($G$4:$G$493=E525),--($F$4:$F$493="X"),$K$4:$K$493)</f>
        <v>0</v>
      </c>
      <c r="L525" s="72" cm="1">
        <f t="array" ref="L525">SUMPRODUCT(--($G$4:$G$493=E525),--($F$4:$F$493="X"),$L$4:$L$493)</f>
        <v>0</v>
      </c>
      <c r="M525" s="72" cm="1">
        <f t="array" ref="M525">SUMPRODUCT(--($G$4:$G$493=E525),--($F$4:$F$493="X"),$M$4:$M$493)</f>
        <v>0</v>
      </c>
      <c r="N525" s="72" cm="1">
        <f t="array" ref="N525">SUMPRODUCT(--($G$4:$G$493=E525),--($F$4:$F$493="X"),$N$4:$N$493)</f>
        <v>0</v>
      </c>
      <c r="O525" s="72" cm="1">
        <f t="array" ref="O525">SUMPRODUCT(--($G$4:$G$493=E525),--($F$4:$F$493="X"),$O$4:$O$493)</f>
        <v>0</v>
      </c>
      <c r="P525" s="72">
        <f t="shared" si="7"/>
        <v>0</v>
      </c>
    </row>
    <row r="526" spans="5:18">
      <c r="E526" s="68" t="str">
        <f t="shared" si="6"/>
        <v>J</v>
      </c>
      <c r="F526" s="69"/>
      <c r="G526" s="69"/>
      <c r="H526" s="72" cm="1">
        <f t="array" ref="H526">SUMPRODUCT(--($G$4:$G$493=E526),--($F$4:$F$493="X"),$H$4:$H$493)</f>
        <v>0</v>
      </c>
      <c r="I526" s="72" cm="1">
        <f t="array" ref="I526">SUMPRODUCT(--($G$4:$G$493=E526),--($F$4:$F$493="X"),$I$4:$I$493)</f>
        <v>0</v>
      </c>
      <c r="J526" s="72" cm="1">
        <f t="array" ref="J526">SUMPRODUCT(--($G$4:$G$493=E526),--($F$4:$F$493="X"),$J$4:$J$493)</f>
        <v>0</v>
      </c>
      <c r="K526" s="72" cm="1">
        <f t="array" ref="K526">SUMPRODUCT(--($G$4:$G$493=E526),--($F$4:$F$493="X"),$K$4:$K$493)</f>
        <v>0</v>
      </c>
      <c r="L526" s="72" cm="1">
        <f t="array" ref="L526">SUMPRODUCT(--($G$4:$G$493=E526),--($F$4:$F$493="X"),$L$4:$L$493)</f>
        <v>0</v>
      </c>
      <c r="M526" s="72" cm="1">
        <f t="array" ref="M526">SUMPRODUCT(--($G$4:$G$493=E526),--($F$4:$F$493="X"),$M$4:$M$493)</f>
        <v>0</v>
      </c>
      <c r="N526" s="72" cm="1">
        <f t="array" ref="N526">SUMPRODUCT(--($G$4:$G$493=E526),--($F$4:$F$493="X"),$N$4:$N$493)</f>
        <v>0</v>
      </c>
      <c r="O526" s="72" cm="1">
        <f t="array" ref="O526">SUMPRODUCT(--($G$4:$G$493=E526),--($F$4:$F$493="X"),$O$4:$O$493)</f>
        <v>0</v>
      </c>
      <c r="P526" s="72">
        <f t="shared" si="7"/>
        <v>0</v>
      </c>
    </row>
    <row r="527" spans="5:18">
      <c r="E527" s="68" t="str">
        <f t="shared" si="6"/>
        <v>K</v>
      </c>
      <c r="F527" s="69"/>
      <c r="G527" s="69"/>
      <c r="H527" s="72" cm="1">
        <f t="array" ref="H527">SUMPRODUCT(--($G$4:$G$493=E527),--($F$4:$F$493="X"),$H$4:$H$493)</f>
        <v>0</v>
      </c>
      <c r="I527" s="72" cm="1">
        <f t="array" ref="I527">SUMPRODUCT(--($G$4:$G$493=E527),--($F$4:$F$493="X"),$I$4:$I$493)</f>
        <v>0</v>
      </c>
      <c r="J527" s="72" cm="1">
        <f t="array" ref="J527">SUMPRODUCT(--($G$4:$G$493=E527),--($F$4:$F$493="X"),$J$4:$J$493)</f>
        <v>0</v>
      </c>
      <c r="K527" s="72" cm="1">
        <f t="array" ref="K527">SUMPRODUCT(--($G$4:$G$493=E527),--($F$4:$F$493="X"),$K$4:$K$493)</f>
        <v>0</v>
      </c>
      <c r="L527" s="72" cm="1">
        <f t="array" ref="L527">SUMPRODUCT(--($G$4:$G$493=E527),--($F$4:$F$493="X"),$L$4:$L$493)</f>
        <v>0</v>
      </c>
      <c r="M527" s="72" cm="1">
        <f t="array" ref="M527">SUMPRODUCT(--($G$4:$G$493=E527),--($F$4:$F$493="X"),$M$4:$M$493)</f>
        <v>0</v>
      </c>
      <c r="N527" s="72" cm="1">
        <f t="array" ref="N527">SUMPRODUCT(--($G$4:$G$493=E527),--($F$4:$F$493="X"),$N$4:$N$493)</f>
        <v>0</v>
      </c>
      <c r="O527" s="72" cm="1">
        <f t="array" ref="O527">SUMPRODUCT(--($G$4:$G$493=E527),--($F$4:$F$493="X"),$O$4:$O$493)</f>
        <v>0</v>
      </c>
      <c r="P527" s="72">
        <f t="shared" si="7"/>
        <v>0</v>
      </c>
    </row>
    <row r="528" spans="5:18">
      <c r="E528" s="68" t="str">
        <f t="shared" si="6"/>
        <v>Vrije categorie</v>
      </c>
      <c r="F528" s="69"/>
      <c r="G528" s="69"/>
      <c r="H528" s="72" cm="1">
        <f t="array" ref="H528">SUMPRODUCT(--($G$4:$G$493=E528),--($F$4:$F$493="X"),$H$4:$H$493)</f>
        <v>0</v>
      </c>
      <c r="I528" s="72" cm="1">
        <f t="array" ref="I528">SUMPRODUCT(--($G$4:$G$493=E528),--($F$4:$F$493="X"),$I$4:$I$493)</f>
        <v>0</v>
      </c>
      <c r="J528" s="72" cm="1">
        <f t="array" ref="J528">SUMPRODUCT(--($G$4:$G$493=E528),--($F$4:$F$493="X"),$J$4:$J$493)</f>
        <v>0</v>
      </c>
      <c r="K528" s="72" cm="1">
        <f t="array" ref="K528">SUMPRODUCT(--($G$4:$G$493=E528),--($F$4:$F$493="X"),$K$4:$K$493)</f>
        <v>0</v>
      </c>
      <c r="L528" s="72" cm="1">
        <f t="array" ref="L528">SUMPRODUCT(--($G$4:$G$493=E528),--($F$4:$F$493="X"),$L$4:$L$493)</f>
        <v>0</v>
      </c>
      <c r="M528" s="72" cm="1">
        <f t="array" ref="M528">SUMPRODUCT(--($G$4:$G$493=E528),--($F$4:$F$493="X"),$M$4:$M$493)</f>
        <v>0</v>
      </c>
      <c r="N528" s="72" cm="1">
        <f t="array" ref="N528">SUMPRODUCT(--($G$4:$G$493=E528),--($F$4:$F$493="X"),$N$4:$N$493)</f>
        <v>0</v>
      </c>
      <c r="O528" s="72" cm="1">
        <f t="array" ref="O528">SUMPRODUCT(--($G$4:$G$493=E528),--($F$4:$F$493="X"),$O$4:$O$493)</f>
        <v>0</v>
      </c>
      <c r="P528" s="72">
        <f t="shared" si="7"/>
        <v>0</v>
      </c>
    </row>
    <row r="529" spans="5:16">
      <c r="E529" s="68" t="str">
        <f t="shared" si="6"/>
        <v>Vrije categorie</v>
      </c>
      <c r="F529" s="69"/>
      <c r="G529" s="69"/>
      <c r="H529" s="72" cm="1">
        <f t="array" ref="H529">SUMPRODUCT(--($G$4:$G$493=E529),--($F$4:$F$493="X"),$H$4:$H$493)</f>
        <v>0</v>
      </c>
      <c r="I529" s="72" cm="1">
        <f t="array" ref="I529">SUMPRODUCT(--($G$4:$G$493=E529),--($F$4:$F$493="X"),$I$4:$I$493)</f>
        <v>0</v>
      </c>
      <c r="J529" s="72" cm="1">
        <f t="array" ref="J529">SUMPRODUCT(--($G$4:$G$493=E529),--($F$4:$F$493="X"),$J$4:$J$493)</f>
        <v>0</v>
      </c>
      <c r="K529" s="72" cm="1">
        <f t="array" ref="K529">SUMPRODUCT(--($G$4:$G$493=E529),--($F$4:$F$493="X"),$K$4:$K$493)</f>
        <v>0</v>
      </c>
      <c r="L529" s="72" cm="1">
        <f t="array" ref="L529">SUMPRODUCT(--($G$4:$G$493=E529),--($F$4:$F$493="X"),$L$4:$L$493)</f>
        <v>0</v>
      </c>
      <c r="M529" s="72" cm="1">
        <f t="array" ref="M529">SUMPRODUCT(--($G$4:$G$493=E529),--($F$4:$F$493="X"),$M$4:$M$493)</f>
        <v>0</v>
      </c>
      <c r="N529" s="72" cm="1">
        <f t="array" ref="N529">SUMPRODUCT(--($G$4:$G$493=E529),--($F$4:$F$493="X"),$N$4:$N$493)</f>
        <v>0</v>
      </c>
      <c r="O529" s="72" cm="1">
        <f t="array" ref="O529">SUMPRODUCT(--($G$4:$G$493=E529),--($F$4:$F$493="X"),$O$4:$O$493)</f>
        <v>0</v>
      </c>
      <c r="P529" s="72">
        <f t="shared" si="7"/>
        <v>0</v>
      </c>
    </row>
    <row r="530" spans="5:16" ht="15.75" thickBot="1">
      <c r="E530" s="70" t="s">
        <v>131</v>
      </c>
      <c r="F530" s="71"/>
      <c r="G530" s="71"/>
      <c r="H530" s="73">
        <f>SUM(H517:H529)</f>
        <v>0</v>
      </c>
      <c r="I530" s="73">
        <f t="shared" ref="I530:O530" si="8">SUM(I517:I529)</f>
        <v>0</v>
      </c>
      <c r="J530" s="73">
        <f t="shared" si="8"/>
        <v>0</v>
      </c>
      <c r="K530" s="73">
        <f t="shared" si="8"/>
        <v>0</v>
      </c>
      <c r="L530" s="73">
        <f t="shared" si="8"/>
        <v>0</v>
      </c>
      <c r="M530" s="73">
        <f t="shared" si="8"/>
        <v>0</v>
      </c>
      <c r="N530" s="73">
        <f t="shared" si="8"/>
        <v>0</v>
      </c>
      <c r="O530" s="73">
        <f t="shared" si="8"/>
        <v>0</v>
      </c>
      <c r="P530" s="73">
        <f>SUM(P517:P529)</f>
        <v>0</v>
      </c>
    </row>
    <row r="531" spans="5:16" ht="15.75" thickTop="1"/>
  </sheetData>
  <sheetProtection algorithmName="SHA-512" hashValue="+zmcOqnXsQ4d3yRETQkMN2lW/locUfmF+8KG5B0D96bDTdH/UzXKmd2ssMwSp1pCSRCawWspbzTEhVC3yuO6Tw==" saltValue="HtEL5+QdRd7Ia9+sGlhg5A==" spinCount="100000" sheet="1" objects="1" scenarios="1"/>
  <mergeCells count="4">
    <mergeCell ref="B1:E1"/>
    <mergeCell ref="F1:L1"/>
    <mergeCell ref="B2:E2"/>
    <mergeCell ref="F2:L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zoomScaleNormal="100" workbookViewId="0">
      <pane ySplit="2" topLeftCell="A3" activePane="bottomLeft" state="frozen"/>
      <selection pane="bottomLeft" activeCell="M23" sqref="M23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16,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'16a'!Q488/M3</f>
        <v>#DIV/0!</v>
      </c>
    </row>
    <row r="4" spans="1:14">
      <c r="A4" s="16" t="s">
        <v>72</v>
      </c>
      <c r="B4" s="264" t="str">
        <f>VLOOKUP(H5,'Kosten NEN2075 (her)controles'!A5:E50,3)</f>
        <v xml:space="preserve">De Meerpaal (MFA Lemstervaart)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'16a'!Q489/M4</f>
        <v>#DIV/0!</v>
      </c>
    </row>
    <row r="5" spans="1:14">
      <c r="A5" s="17" t="s">
        <v>73</v>
      </c>
      <c r="B5" s="265" t="str">
        <f>VLOOKUP(H5,'Kosten NEN2075 (her)controles'!A5:E50,4)</f>
        <v>Schokker 4A</v>
      </c>
      <c r="C5" s="265"/>
      <c r="D5" s="265"/>
      <c r="E5" s="265"/>
      <c r="F5" s="279" t="s">
        <v>75</v>
      </c>
      <c r="G5" s="279"/>
      <c r="H5" s="13">
        <f>'Kosten NEN2075 (her)controles'!A20</f>
        <v>16</v>
      </c>
      <c r="K5" s="34" t="s">
        <v>48</v>
      </c>
      <c r="L5" s="46">
        <v>200</v>
      </c>
      <c r="M5" s="213"/>
      <c r="N5" s="86" t="e">
        <f>'16a'!Q490/M5</f>
        <v>#DIV/0!</v>
      </c>
    </row>
    <row r="6" spans="1:14">
      <c r="A6" s="18" t="s">
        <v>74</v>
      </c>
      <c r="B6" s="266" t="str">
        <f>VLOOKUP(H5,'Kosten NEN2075 (her)controles'!A5:E50,5)</f>
        <v>Lemmer</v>
      </c>
      <c r="C6" s="266"/>
      <c r="D6" s="266"/>
      <c r="E6" s="266"/>
      <c r="F6" s="280" t="s">
        <v>76</v>
      </c>
      <c r="G6" s="280"/>
      <c r="H6" s="14" t="str">
        <f>CONCATENATE(H5,"a")</f>
        <v>16a</v>
      </c>
      <c r="K6" s="34" t="s">
        <v>49</v>
      </c>
      <c r="L6" s="46">
        <v>200</v>
      </c>
      <c r="M6" s="213"/>
      <c r="N6" s="86" t="e">
        <f>'16a'!Q491/M6</f>
        <v>#DIV/0!</v>
      </c>
    </row>
    <row r="7" spans="1:14">
      <c r="K7" s="34" t="s">
        <v>45</v>
      </c>
      <c r="L7" s="46">
        <v>200</v>
      </c>
      <c r="M7" s="213"/>
      <c r="N7" s="86" t="e">
        <f>'16a'!Q492/M7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'16a'!Q493/M8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'16a'!Q494/M9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'16a'!Q495/M10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'16a'!Q496/M11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'16a'!Q497/M12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'16a'!O501</f>
        <v>972.49000000000012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'16a'!Q498/M13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2"/>
      <c r="N14" s="86"/>
    </row>
    <row r="15" spans="1:14">
      <c r="K15" s="34"/>
      <c r="L15" s="46"/>
      <c r="M15" s="242"/>
      <c r="N15" s="86"/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'16a'!Q501</f>
        <v>172354.04</v>
      </c>
      <c r="E17" s="276" t="s">
        <v>119</v>
      </c>
      <c r="F17" s="276"/>
      <c r="G17" s="44">
        <f>D17/E8</f>
        <v>861.77020000000005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'16a'!I501</f>
        <v>886.96000000000015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886.96000000000015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886.96000000000015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886.96000000000015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'16a'!H501-E27</f>
        <v>32.549999999999997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'16a'!T484</f>
        <v>66.100000000000009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'16a'!S484</f>
        <v>66.100000000000009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'16a'!U484</f>
        <v>125.90000000000002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 hidden="1">
      <c r="A32" s="250" t="s">
        <v>114</v>
      </c>
      <c r="B32" s="251"/>
      <c r="C32" s="251"/>
      <c r="D32" s="252"/>
      <c r="E32" s="25">
        <f>'16a'!V484</f>
        <v>0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'16a'!W484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'16a'!X484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'16a'!O494</f>
        <v>34.82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pv47efTN4mv4Jvwm60D//EqOzjc7m95hNgrasSuZ04OeTtVGyhEKg1m3kEEJ3iLatl8CIAmX1WZeZfMf7+VB/w==" saltValue="XmxeDnhkjaODtyaXrojea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Y521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3" width="5.42578125" style="7" customWidth="1"/>
    <col min="4" max="4" width="5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4" width="11.85546875" customWidth="1"/>
    <col min="15" max="15" width="7.5703125" bestFit="1" customWidth="1"/>
    <col min="16" max="16" width="6.42578125" bestFit="1" customWidth="1"/>
    <col min="17" max="17" width="20" bestFit="1" customWidth="1"/>
    <col min="18" max="18" width="19.28515625" customWidth="1"/>
    <col min="19" max="19" width="10.140625" bestFit="1" customWidth="1"/>
    <col min="20" max="21" width="12.7109375" bestFit="1" customWidth="1"/>
    <col min="22" max="22" width="10.140625" bestFit="1" customWidth="1"/>
    <col min="23" max="24" width="14.42578125" bestFit="1" customWidth="1"/>
  </cols>
  <sheetData>
    <row r="1" spans="1:25">
      <c r="A1">
        <f>'16'!H5</f>
        <v>16</v>
      </c>
      <c r="D1" s="281" t="s">
        <v>72</v>
      </c>
      <c r="E1" s="282"/>
      <c r="F1" s="283" t="str">
        <f>VLOOKUP(A1,'Kosten NEN2075 (her)controles'!A5:J50,3)</f>
        <v xml:space="preserve">De Meerpaal (MFA Lemstervaart) </v>
      </c>
      <c r="G1" s="284"/>
      <c r="H1" s="284"/>
      <c r="I1" s="284"/>
      <c r="J1" s="284"/>
      <c r="K1" s="284"/>
      <c r="L1" s="285"/>
      <c r="M1" s="42"/>
      <c r="Y1" t="s">
        <v>188</v>
      </c>
    </row>
    <row r="2" spans="1:25">
      <c r="D2" s="281" t="s">
        <v>88</v>
      </c>
      <c r="E2" s="282"/>
      <c r="F2" s="283" t="str">
        <f>CONCATENATE(VLOOKUP(A1,'Kosten NEN2075 (her)controles'!A5:K50,4)," te ",VLOOKUP(A1,'Kosten NEN2075 (her)controles'!A5:K50,5))</f>
        <v>Schokker 4A te Lemmer</v>
      </c>
      <c r="G2" s="284"/>
      <c r="H2" s="284"/>
      <c r="I2" s="284"/>
      <c r="J2" s="284"/>
      <c r="K2" s="284"/>
      <c r="L2" s="285"/>
      <c r="M2" s="42"/>
    </row>
    <row r="3" spans="1:25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421</v>
      </c>
      <c r="M3" s="7" t="s">
        <v>141</v>
      </c>
      <c r="N3" s="7" t="s">
        <v>101</v>
      </c>
      <c r="O3" s="7" t="s">
        <v>54</v>
      </c>
      <c r="P3" s="7" t="s">
        <v>102</v>
      </c>
      <c r="Q3" s="7" t="s">
        <v>92</v>
      </c>
      <c r="S3" s="40" t="s">
        <v>93</v>
      </c>
      <c r="T3" s="40" t="s">
        <v>94</v>
      </c>
      <c r="U3" s="7" t="s">
        <v>95</v>
      </c>
      <c r="V3" s="7" t="s">
        <v>96</v>
      </c>
      <c r="W3" s="7" t="s">
        <v>97</v>
      </c>
      <c r="X3" s="7" t="s">
        <v>98</v>
      </c>
    </row>
    <row r="4" spans="1:25">
      <c r="A4" s="6"/>
      <c r="B4" s="79"/>
      <c r="C4" s="79"/>
      <c r="D4" s="79"/>
      <c r="E4" s="7"/>
      <c r="F4" s="7"/>
      <c r="G4" s="79"/>
      <c r="H4" s="81"/>
      <c r="I4" s="81"/>
      <c r="J4" s="81"/>
      <c r="K4" s="81"/>
      <c r="L4" s="81"/>
      <c r="O4" s="81"/>
      <c r="P4" s="81"/>
      <c r="Q4" s="81"/>
    </row>
    <row r="5" spans="1:25">
      <c r="A5" s="6" t="s">
        <v>328</v>
      </c>
      <c r="B5" s="79"/>
      <c r="C5" s="79"/>
      <c r="D5" s="218" t="s">
        <v>334</v>
      </c>
      <c r="E5" s="215" t="s">
        <v>335</v>
      </c>
      <c r="F5" s="7"/>
      <c r="G5" s="79" t="s">
        <v>45</v>
      </c>
      <c r="H5" s="219">
        <v>28.55</v>
      </c>
      <c r="I5" s="219"/>
      <c r="J5" s="219"/>
      <c r="K5" s="219"/>
      <c r="L5" s="219"/>
      <c r="M5" s="219"/>
      <c r="O5" s="81">
        <f t="shared" ref="O5:O22" si="0">SUM(H5:N5)</f>
        <v>28.55</v>
      </c>
      <c r="P5" s="81">
        <f>IF(F5="X",0,IF(G5="X",0,VLOOKUP(G5,'16'!$K$3:$L$16,2,FALSE)))</f>
        <v>200</v>
      </c>
      <c r="Q5" s="81">
        <f t="shared" ref="Q5:Q39" si="1">O5*P5</f>
        <v>5710</v>
      </c>
      <c r="S5" s="81">
        <v>8.1999999999999993</v>
      </c>
      <c r="T5" s="81">
        <v>8.1999999999999993</v>
      </c>
      <c r="U5" s="81">
        <v>12</v>
      </c>
    </row>
    <row r="6" spans="1:25">
      <c r="A6" s="6" t="s">
        <v>328</v>
      </c>
      <c r="B6" s="79"/>
      <c r="C6" s="79"/>
      <c r="D6" s="218" t="s">
        <v>283</v>
      </c>
      <c r="E6" s="215" t="s">
        <v>336</v>
      </c>
      <c r="F6" s="7"/>
      <c r="G6" s="79" t="s">
        <v>45</v>
      </c>
      <c r="H6" s="232"/>
      <c r="I6" s="232">
        <v>94.7</v>
      </c>
      <c r="J6" s="220"/>
      <c r="K6" s="220"/>
      <c r="L6" s="232"/>
      <c r="M6" s="220"/>
      <c r="O6" s="81">
        <f t="shared" si="0"/>
        <v>94.7</v>
      </c>
      <c r="P6" s="81">
        <f>IF(F6="X",0,IF(G6="X",0,VLOOKUP(G6,'16'!$K$3:$L$16,2,FALSE)))</f>
        <v>200</v>
      </c>
      <c r="Q6" s="81">
        <f t="shared" si="1"/>
        <v>18940</v>
      </c>
      <c r="S6" s="81"/>
      <c r="T6" s="81"/>
      <c r="U6" s="81"/>
    </row>
    <row r="7" spans="1:25">
      <c r="A7" s="6" t="s">
        <v>328</v>
      </c>
      <c r="B7" s="79"/>
      <c r="C7" s="79"/>
      <c r="D7" s="218" t="s">
        <v>337</v>
      </c>
      <c r="E7" s="215" t="s">
        <v>338</v>
      </c>
      <c r="F7" s="7"/>
      <c r="G7" s="79" t="s">
        <v>45</v>
      </c>
      <c r="H7" s="232"/>
      <c r="I7" s="232">
        <v>2.1</v>
      </c>
      <c r="J7" s="220"/>
      <c r="K7" s="220"/>
      <c r="L7" s="232"/>
      <c r="M7" s="220"/>
      <c r="O7" s="81">
        <f t="shared" si="0"/>
        <v>2.1</v>
      </c>
      <c r="P7" s="81">
        <f>IF(F7="X",0,IF(G7="X",0,VLOOKUP(G7,'16'!$K$3:$L$16,2,FALSE)))</f>
        <v>200</v>
      </c>
      <c r="Q7" s="81">
        <f t="shared" si="1"/>
        <v>420</v>
      </c>
      <c r="S7" s="81"/>
      <c r="T7" s="81"/>
      <c r="U7" s="81">
        <v>15</v>
      </c>
    </row>
    <row r="8" spans="1:25">
      <c r="A8" s="6" t="s">
        <v>328</v>
      </c>
      <c r="B8" s="79"/>
      <c r="C8" s="79"/>
      <c r="D8" s="218" t="s">
        <v>316</v>
      </c>
      <c r="E8" s="215" t="s">
        <v>302</v>
      </c>
      <c r="F8" s="7"/>
      <c r="G8" s="79" t="s">
        <v>47</v>
      </c>
      <c r="H8" s="232"/>
      <c r="I8" s="232">
        <v>23.5</v>
      </c>
      <c r="J8" s="220"/>
      <c r="K8" s="220"/>
      <c r="L8" s="232"/>
      <c r="M8" s="220"/>
      <c r="O8" s="81">
        <f t="shared" si="0"/>
        <v>23.5</v>
      </c>
      <c r="P8" s="81">
        <f>IF(F8="X",0,IF(G8="X",0,VLOOKUP(G8,'16'!$K$3:$L$16,2,FALSE)))</f>
        <v>200</v>
      </c>
      <c r="Q8" s="81">
        <f t="shared" si="1"/>
        <v>4700</v>
      </c>
      <c r="S8" s="81">
        <v>5.55</v>
      </c>
      <c r="T8" s="81">
        <v>5.55</v>
      </c>
      <c r="U8" s="81">
        <v>34.6</v>
      </c>
    </row>
    <row r="9" spans="1:25">
      <c r="A9" s="6" t="s">
        <v>328</v>
      </c>
      <c r="B9" s="79"/>
      <c r="C9" s="79"/>
      <c r="D9" s="218" t="s">
        <v>295</v>
      </c>
      <c r="E9" s="215" t="s">
        <v>339</v>
      </c>
      <c r="F9" s="7"/>
      <c r="G9" s="79" t="s">
        <v>44</v>
      </c>
      <c r="H9" s="219"/>
      <c r="I9" s="219">
        <v>54.5</v>
      </c>
      <c r="J9" s="219"/>
      <c r="K9" s="219"/>
      <c r="L9" s="219"/>
      <c r="M9" s="219"/>
      <c r="O9" s="81">
        <f t="shared" si="0"/>
        <v>54.5</v>
      </c>
      <c r="P9" s="81">
        <f>IF(F9="X",0,IF(G9="X",0,VLOOKUP(G9,'16'!$K$3:$L$16,2,FALSE)))</f>
        <v>200</v>
      </c>
      <c r="Q9" s="81">
        <f t="shared" si="1"/>
        <v>10900</v>
      </c>
      <c r="S9" s="81">
        <v>8.4</v>
      </c>
      <c r="T9" s="81">
        <v>8.4</v>
      </c>
      <c r="U9" s="81">
        <v>27.6</v>
      </c>
    </row>
    <row r="10" spans="1:25">
      <c r="A10" s="6" t="s">
        <v>328</v>
      </c>
      <c r="B10" s="79"/>
      <c r="C10" s="79"/>
      <c r="D10" s="218" t="s">
        <v>290</v>
      </c>
      <c r="E10" s="215" t="s">
        <v>289</v>
      </c>
      <c r="F10" s="7"/>
      <c r="G10" s="79" t="s">
        <v>137</v>
      </c>
      <c r="H10" s="219"/>
      <c r="I10" s="219"/>
      <c r="J10" s="219"/>
      <c r="K10" s="219"/>
      <c r="L10" s="219">
        <v>6.55</v>
      </c>
      <c r="M10" s="219"/>
      <c r="O10" s="81">
        <f t="shared" si="0"/>
        <v>6.55</v>
      </c>
      <c r="P10" s="81">
        <f>IF(F10="X",0,IF(G10="X",0,VLOOKUP(G10,'16'!$K$3:$L$16,2,FALSE)))</f>
        <v>200</v>
      </c>
      <c r="Q10" s="81">
        <f t="shared" si="1"/>
        <v>1310</v>
      </c>
      <c r="S10" s="81"/>
      <c r="T10" s="81"/>
      <c r="U10" s="81">
        <v>1.2</v>
      </c>
    </row>
    <row r="11" spans="1:25">
      <c r="A11" s="6" t="s">
        <v>328</v>
      </c>
      <c r="B11" s="79"/>
      <c r="C11" s="79"/>
      <c r="D11" s="218" t="s">
        <v>303</v>
      </c>
      <c r="E11" s="214" t="s">
        <v>312</v>
      </c>
      <c r="F11" s="7"/>
      <c r="G11" s="79" t="s">
        <v>48</v>
      </c>
      <c r="H11" s="219"/>
      <c r="I11" s="219">
        <v>75.5</v>
      </c>
      <c r="J11" s="219"/>
      <c r="K11" s="219"/>
      <c r="L11" s="219"/>
      <c r="M11" s="219"/>
      <c r="O11" s="81">
        <f t="shared" si="0"/>
        <v>75.5</v>
      </c>
      <c r="P11" s="81">
        <f>IF(F11="X",0,IF(G11="X",0,VLOOKUP(G11,'16'!$K$3:$L$16,2,FALSE)))</f>
        <v>200</v>
      </c>
      <c r="Q11" s="81">
        <f t="shared" si="1"/>
        <v>15100</v>
      </c>
      <c r="S11" s="81">
        <v>19.5</v>
      </c>
      <c r="T11" s="81">
        <v>19.5</v>
      </c>
      <c r="U11" s="81">
        <v>1.2</v>
      </c>
    </row>
    <row r="12" spans="1:25">
      <c r="A12" s="6" t="s">
        <v>328</v>
      </c>
      <c r="B12" s="79"/>
      <c r="C12" s="79"/>
      <c r="D12" s="222" t="s">
        <v>301</v>
      </c>
      <c r="E12" s="221" t="s">
        <v>343</v>
      </c>
      <c r="F12" s="7"/>
      <c r="G12" s="79" t="s">
        <v>50</v>
      </c>
      <c r="H12" s="219"/>
      <c r="I12" s="219">
        <v>27.1</v>
      </c>
      <c r="J12" s="219"/>
      <c r="K12" s="219"/>
      <c r="L12" s="219"/>
      <c r="M12" s="219"/>
      <c r="O12" s="81">
        <f t="shared" si="0"/>
        <v>27.1</v>
      </c>
      <c r="P12" s="81">
        <f>IF(F12="X",0,IF(G12="X",0,VLOOKUP(G12,'16'!$K$3:$L$16,2,FALSE)))</f>
        <v>12</v>
      </c>
      <c r="Q12" s="81">
        <f t="shared" si="1"/>
        <v>325.20000000000005</v>
      </c>
      <c r="S12" s="81"/>
      <c r="T12" s="81"/>
      <c r="U12" s="81"/>
    </row>
    <row r="13" spans="1:25">
      <c r="A13" s="6" t="s">
        <v>328</v>
      </c>
      <c r="B13" s="79"/>
      <c r="C13" s="79" t="s">
        <v>329</v>
      </c>
      <c r="D13" s="222" t="s">
        <v>305</v>
      </c>
      <c r="E13" s="116" t="s">
        <v>694</v>
      </c>
      <c r="F13" s="7"/>
      <c r="G13" s="79" t="s">
        <v>51</v>
      </c>
      <c r="H13" s="219"/>
      <c r="I13" s="219">
        <v>60.6</v>
      </c>
      <c r="J13" s="219"/>
      <c r="K13" s="219"/>
      <c r="L13" s="219"/>
      <c r="M13" s="219"/>
      <c r="O13" s="81">
        <f t="shared" si="0"/>
        <v>60.6</v>
      </c>
      <c r="P13" s="81">
        <f>IF(F13="X",0,IF(G13="X",0,VLOOKUP(G13,'16'!$K$3:$L$16,2,FALSE)))</f>
        <v>200</v>
      </c>
      <c r="Q13" s="81">
        <f t="shared" si="1"/>
        <v>12120</v>
      </c>
      <c r="S13" s="81">
        <v>12.3</v>
      </c>
      <c r="T13" s="81">
        <v>12.3</v>
      </c>
      <c r="U13" s="81"/>
    </row>
    <row r="14" spans="1:25">
      <c r="A14" s="6" t="s">
        <v>328</v>
      </c>
      <c r="B14" s="79"/>
      <c r="C14" s="79" t="s">
        <v>329</v>
      </c>
      <c r="D14" s="218" t="s">
        <v>314</v>
      </c>
      <c r="E14" s="214" t="s">
        <v>284</v>
      </c>
      <c r="F14" s="7"/>
      <c r="G14" s="79" t="s">
        <v>45</v>
      </c>
      <c r="H14" s="219">
        <v>4</v>
      </c>
      <c r="I14" s="219"/>
      <c r="J14" s="219"/>
      <c r="K14" s="219"/>
      <c r="L14" s="219"/>
      <c r="M14" s="219"/>
      <c r="O14" s="81">
        <f t="shared" si="0"/>
        <v>4</v>
      </c>
      <c r="P14" s="81">
        <f>IF(F14="X",0,IF(G14="X",0,VLOOKUP(G14,'16'!$K$3:$L$16,2,FALSE)))</f>
        <v>200</v>
      </c>
      <c r="Q14" s="81">
        <f t="shared" si="1"/>
        <v>800</v>
      </c>
      <c r="S14" s="81">
        <v>3.95</v>
      </c>
      <c r="T14" s="81">
        <v>3.95</v>
      </c>
      <c r="U14" s="81">
        <v>4.9000000000000004</v>
      </c>
    </row>
    <row r="15" spans="1:25">
      <c r="A15" s="6" t="s">
        <v>328</v>
      </c>
      <c r="B15" s="79"/>
      <c r="C15" s="79" t="s">
        <v>329</v>
      </c>
      <c r="D15" s="215" t="s">
        <v>304</v>
      </c>
      <c r="E15" s="221" t="s">
        <v>633</v>
      </c>
      <c r="F15" s="7"/>
      <c r="G15" s="79" t="s">
        <v>137</v>
      </c>
      <c r="H15" s="219"/>
      <c r="I15" s="225"/>
      <c r="J15" s="219"/>
      <c r="K15" s="219"/>
      <c r="L15" s="219">
        <v>4.95</v>
      </c>
      <c r="M15" s="219"/>
      <c r="O15" s="81">
        <f t="shared" si="0"/>
        <v>4.95</v>
      </c>
      <c r="P15" s="81">
        <f>IF(F15="X",0,IF(G15="X",0,VLOOKUP(G15,'16'!$K$3:$L$16,2,FALSE)))</f>
        <v>200</v>
      </c>
      <c r="Q15" s="81">
        <f t="shared" si="1"/>
        <v>990</v>
      </c>
      <c r="S15" s="81"/>
      <c r="T15" s="81"/>
      <c r="U15" s="81">
        <v>1.2</v>
      </c>
    </row>
    <row r="16" spans="1:25">
      <c r="A16" s="6" t="s">
        <v>328</v>
      </c>
      <c r="B16" s="79"/>
      <c r="C16" s="79"/>
      <c r="D16" s="215" t="s">
        <v>306</v>
      </c>
      <c r="E16" s="221" t="s">
        <v>319</v>
      </c>
      <c r="F16" s="7"/>
      <c r="G16" s="79" t="s">
        <v>50</v>
      </c>
      <c r="H16" s="219"/>
      <c r="I16" s="219"/>
      <c r="J16" s="219"/>
      <c r="K16" s="219"/>
      <c r="L16" s="219">
        <v>1.71</v>
      </c>
      <c r="M16" s="219"/>
      <c r="O16" s="81">
        <f t="shared" si="0"/>
        <v>1.71</v>
      </c>
      <c r="P16" s="81">
        <f>IF(F16="X",0,IF(G16="X",0,VLOOKUP(G16,'16'!$K$3:$L$16,2,FALSE)))</f>
        <v>12</v>
      </c>
      <c r="Q16" s="81">
        <f t="shared" si="1"/>
        <v>20.52</v>
      </c>
      <c r="S16" s="81"/>
      <c r="T16" s="81"/>
      <c r="U16" s="81"/>
    </row>
    <row r="17" spans="1:21">
      <c r="A17" s="6" t="s">
        <v>328</v>
      </c>
      <c r="B17" s="79"/>
      <c r="C17" s="79"/>
      <c r="D17" s="215" t="s">
        <v>308</v>
      </c>
      <c r="E17" s="221" t="s">
        <v>339</v>
      </c>
      <c r="F17" s="7"/>
      <c r="G17" s="79" t="s">
        <v>44</v>
      </c>
      <c r="H17" s="219"/>
      <c r="I17" s="219">
        <v>67.95</v>
      </c>
      <c r="J17" s="219"/>
      <c r="K17" s="219"/>
      <c r="L17" s="219"/>
      <c r="M17" s="219"/>
      <c r="O17" s="81">
        <f t="shared" si="0"/>
        <v>67.95</v>
      </c>
      <c r="P17" s="81">
        <f>IF(F17="X",0,IF(G17="X",0,VLOOKUP(G17,'16'!$K$3:$L$16,2,FALSE)))</f>
        <v>200</v>
      </c>
      <c r="Q17" s="81">
        <f t="shared" si="1"/>
        <v>13590</v>
      </c>
      <c r="S17" s="81">
        <v>8.1999999999999993</v>
      </c>
      <c r="T17" s="81">
        <v>8.1999999999999993</v>
      </c>
      <c r="U17" s="81">
        <v>28.2</v>
      </c>
    </row>
    <row r="18" spans="1:21">
      <c r="A18" s="6" t="s">
        <v>328</v>
      </c>
      <c r="B18" s="79"/>
      <c r="C18" s="79"/>
      <c r="D18" s="215" t="s">
        <v>310</v>
      </c>
      <c r="E18" s="221" t="s">
        <v>345</v>
      </c>
      <c r="F18" s="7"/>
      <c r="G18" s="79" t="s">
        <v>50</v>
      </c>
      <c r="H18" s="219"/>
      <c r="I18" s="219">
        <v>4.95</v>
      </c>
      <c r="J18" s="219"/>
      <c r="K18" s="219"/>
      <c r="L18" s="219"/>
      <c r="M18" s="219"/>
      <c r="O18" s="81">
        <f t="shared" si="0"/>
        <v>4.95</v>
      </c>
      <c r="P18" s="81">
        <f>IF(F18="X",0,IF(G18="X",0,VLOOKUP(G18,'16'!$K$3:$L$16,2,FALSE)))</f>
        <v>12</v>
      </c>
      <c r="Q18" s="81">
        <f t="shared" si="1"/>
        <v>59.400000000000006</v>
      </c>
      <c r="T18" s="81"/>
      <c r="U18" s="81"/>
    </row>
    <row r="19" spans="1:21">
      <c r="A19" s="6" t="s">
        <v>328</v>
      </c>
      <c r="B19" s="79"/>
      <c r="C19" s="79"/>
      <c r="D19" s="215" t="s">
        <v>294</v>
      </c>
      <c r="E19" s="221" t="s">
        <v>341</v>
      </c>
      <c r="F19" s="7"/>
      <c r="G19" s="79" t="s">
        <v>45</v>
      </c>
      <c r="H19" s="219"/>
      <c r="I19" s="219">
        <v>4.6500000000000004</v>
      </c>
      <c r="J19" s="219"/>
      <c r="K19" s="219"/>
      <c r="L19" s="219"/>
      <c r="M19" s="219"/>
      <c r="O19" s="81">
        <f t="shared" si="0"/>
        <v>4.6500000000000004</v>
      </c>
      <c r="P19" s="81">
        <f>IF(F19="X",0,IF(G19="X",0,VLOOKUP(G19,'16'!$K$3:$L$16,2,FALSE)))</f>
        <v>200</v>
      </c>
      <c r="Q19" s="81">
        <f t="shared" si="1"/>
        <v>930.00000000000011</v>
      </c>
      <c r="T19" s="81"/>
      <c r="U19" s="81"/>
    </row>
    <row r="20" spans="1:21">
      <c r="A20" s="6" t="s">
        <v>328</v>
      </c>
      <c r="B20" s="79"/>
      <c r="C20" s="79"/>
      <c r="D20" s="215" t="s">
        <v>346</v>
      </c>
      <c r="E20" s="221" t="s">
        <v>323</v>
      </c>
      <c r="F20" s="7"/>
      <c r="G20" s="79" t="s">
        <v>137</v>
      </c>
      <c r="H20" s="219"/>
      <c r="I20" s="225"/>
      <c r="J20" s="219"/>
      <c r="K20" s="219"/>
      <c r="L20" s="219">
        <v>1.9</v>
      </c>
      <c r="M20" s="219"/>
      <c r="O20" s="81">
        <f t="shared" si="0"/>
        <v>1.9</v>
      </c>
      <c r="P20" s="81">
        <f>IF(F20="X",0,IF(G20="X",0,VLOOKUP(G20,'16'!$K$3:$L$16,2,FALSE)))</f>
        <v>200</v>
      </c>
      <c r="Q20" s="81">
        <f t="shared" si="1"/>
        <v>380</v>
      </c>
    </row>
    <row r="21" spans="1:21">
      <c r="A21" s="6" t="s">
        <v>328</v>
      </c>
      <c r="B21" s="79"/>
      <c r="C21" s="79"/>
      <c r="D21" s="215" t="s">
        <v>309</v>
      </c>
      <c r="E21" s="221" t="s">
        <v>287</v>
      </c>
      <c r="F21" s="7"/>
      <c r="G21" s="79" t="s">
        <v>137</v>
      </c>
      <c r="H21" s="219"/>
      <c r="I21" s="225"/>
      <c r="J21" s="219"/>
      <c r="K21" s="219"/>
      <c r="L21" s="219">
        <v>4</v>
      </c>
      <c r="M21" s="219"/>
      <c r="O21" s="81">
        <f t="shared" si="0"/>
        <v>4</v>
      </c>
      <c r="P21" s="81">
        <f>IF(F21="X",0,IF(G21="X",0,VLOOKUP(G21,'16'!$K$3:$L$16,2,FALSE)))</f>
        <v>200</v>
      </c>
      <c r="Q21" s="81">
        <f t="shared" si="1"/>
        <v>800</v>
      </c>
    </row>
    <row r="22" spans="1:21">
      <c r="A22" s="6" t="s">
        <v>328</v>
      </c>
      <c r="B22" s="79"/>
      <c r="C22" s="79"/>
      <c r="D22" s="226"/>
      <c r="E22" s="221" t="s">
        <v>347</v>
      </c>
      <c r="F22" s="7"/>
      <c r="G22" s="79" t="s">
        <v>45</v>
      </c>
      <c r="H22" s="219"/>
      <c r="I22" s="225"/>
      <c r="J22" s="219"/>
      <c r="K22" s="219"/>
      <c r="L22" s="219"/>
      <c r="M22" s="219">
        <v>7.5</v>
      </c>
      <c r="O22" s="81">
        <f t="shared" si="0"/>
        <v>7.5</v>
      </c>
      <c r="P22" s="81">
        <f>IF(F22="X",0,IF(G22="X",0,VLOOKUP(G22,'16'!$K$3:$L$16,2,FALSE)))</f>
        <v>200</v>
      </c>
      <c r="Q22" s="81">
        <f t="shared" si="1"/>
        <v>1500</v>
      </c>
    </row>
    <row r="23" spans="1:21">
      <c r="A23" s="6"/>
      <c r="B23" s="79"/>
      <c r="C23" s="79"/>
      <c r="D23" s="79"/>
      <c r="E23" s="7"/>
      <c r="F23" s="7"/>
      <c r="G23" s="79"/>
      <c r="H23" s="81"/>
      <c r="I23" s="81"/>
      <c r="J23" s="81"/>
      <c r="K23" s="81"/>
      <c r="O23" s="81"/>
      <c r="P23" s="81"/>
      <c r="Q23" s="81"/>
    </row>
    <row r="24" spans="1:21">
      <c r="A24" s="6" t="s">
        <v>367</v>
      </c>
      <c r="B24" s="79"/>
      <c r="C24" s="79"/>
      <c r="D24" s="218" t="s">
        <v>348</v>
      </c>
      <c r="E24" s="215" t="s">
        <v>349</v>
      </c>
      <c r="F24" s="7"/>
      <c r="G24" s="79" t="s">
        <v>45</v>
      </c>
      <c r="H24" s="232"/>
      <c r="I24" s="232">
        <v>33.549999999999997</v>
      </c>
      <c r="J24" s="220"/>
      <c r="K24" s="220"/>
      <c r="L24" s="232"/>
      <c r="M24" s="220"/>
      <c r="O24" s="81">
        <f t="shared" ref="O24:O34" si="2">SUM(H24:N24)</f>
        <v>33.549999999999997</v>
      </c>
      <c r="P24" s="81">
        <f>IF(F24="X",0,IF(G24="X",0,VLOOKUP(G24,'16'!$K$3:$L$16,2,FALSE)))</f>
        <v>200</v>
      </c>
      <c r="Q24" s="81">
        <f t="shared" si="1"/>
        <v>6709.9999999999991</v>
      </c>
    </row>
    <row r="25" spans="1:21">
      <c r="A25" s="6" t="s">
        <v>367</v>
      </c>
      <c r="B25" s="79"/>
      <c r="C25" s="79"/>
      <c r="D25" s="218" t="s">
        <v>350</v>
      </c>
      <c r="E25" s="215" t="s">
        <v>351</v>
      </c>
      <c r="F25" s="7"/>
      <c r="G25" s="79" t="s">
        <v>45</v>
      </c>
      <c r="H25" s="232"/>
      <c r="I25" s="232">
        <v>70.55</v>
      </c>
      <c r="J25" s="220"/>
      <c r="K25" s="220"/>
      <c r="L25" s="232"/>
      <c r="M25" s="220"/>
      <c r="O25" s="81">
        <f t="shared" si="2"/>
        <v>70.55</v>
      </c>
      <c r="P25" s="81">
        <f>IF(F25="X",0,IF(G25="X",0,VLOOKUP(G25,'16'!$K$3:$L$16,2,FALSE)))</f>
        <v>200</v>
      </c>
      <c r="Q25" s="81">
        <f t="shared" si="1"/>
        <v>14110</v>
      </c>
    </row>
    <row r="26" spans="1:21">
      <c r="A26" s="6" t="s">
        <v>367</v>
      </c>
      <c r="B26" s="79"/>
      <c r="C26" s="79"/>
      <c r="D26" s="218"/>
      <c r="E26" s="215" t="s">
        <v>347</v>
      </c>
      <c r="F26" s="7"/>
      <c r="G26" s="79" t="s">
        <v>45</v>
      </c>
      <c r="H26" s="232"/>
      <c r="I26" s="232"/>
      <c r="J26" s="220"/>
      <c r="K26" s="220">
        <v>8.9499999999999993</v>
      </c>
      <c r="L26" s="232"/>
      <c r="M26" s="220"/>
      <c r="O26" s="81">
        <f t="shared" si="2"/>
        <v>8.9499999999999993</v>
      </c>
      <c r="P26" s="81">
        <f>IF(F26="X",0,IF(G26="X",0,VLOOKUP(G26,'16'!$K$3:$L$16,2,FALSE)))</f>
        <v>200</v>
      </c>
      <c r="Q26" s="81">
        <f t="shared" si="1"/>
        <v>1789.9999999999998</v>
      </c>
    </row>
    <row r="27" spans="1:21">
      <c r="A27" s="6" t="s">
        <v>367</v>
      </c>
      <c r="B27" s="79"/>
      <c r="C27" s="79"/>
      <c r="D27" s="218" t="s">
        <v>352</v>
      </c>
      <c r="E27" s="215" t="s">
        <v>339</v>
      </c>
      <c r="F27" s="7"/>
      <c r="G27" s="79" t="s">
        <v>44</v>
      </c>
      <c r="H27" s="232"/>
      <c r="I27" s="232">
        <v>55.6</v>
      </c>
      <c r="J27" s="220"/>
      <c r="K27" s="220"/>
      <c r="L27" s="232"/>
      <c r="M27" s="220"/>
      <c r="O27" s="81">
        <f t="shared" si="2"/>
        <v>55.6</v>
      </c>
      <c r="P27" s="81">
        <f>IF(F27="X",0,IF(G27="X",0,VLOOKUP(G27,'16'!$K$3:$L$16,2,FALSE)))</f>
        <v>200</v>
      </c>
      <c r="Q27" s="81">
        <f t="shared" si="1"/>
        <v>11120</v>
      </c>
    </row>
    <row r="28" spans="1:21">
      <c r="A28" s="6" t="s">
        <v>367</v>
      </c>
      <c r="B28" s="79"/>
      <c r="C28" s="79"/>
      <c r="D28" s="218" t="s">
        <v>353</v>
      </c>
      <c r="E28" s="215" t="s">
        <v>289</v>
      </c>
      <c r="F28" s="7"/>
      <c r="G28" s="79" t="s">
        <v>137</v>
      </c>
      <c r="H28" s="232"/>
      <c r="I28" s="232"/>
      <c r="J28" s="220"/>
      <c r="K28" s="220"/>
      <c r="L28" s="232">
        <v>5.12</v>
      </c>
      <c r="M28" s="220"/>
      <c r="O28" s="81">
        <f t="shared" si="2"/>
        <v>5.12</v>
      </c>
      <c r="P28" s="81">
        <f>IF(F28="X",0,IF(G28="X",0,VLOOKUP(G28,'16'!$K$3:$L$16,2,FALSE)))</f>
        <v>200</v>
      </c>
      <c r="Q28" s="81">
        <f t="shared" si="1"/>
        <v>1024</v>
      </c>
    </row>
    <row r="29" spans="1:21">
      <c r="A29" s="6" t="s">
        <v>367</v>
      </c>
      <c r="B29" s="79"/>
      <c r="C29" s="79"/>
      <c r="D29" s="218" t="s">
        <v>354</v>
      </c>
      <c r="E29" s="215" t="s">
        <v>339</v>
      </c>
      <c r="F29" s="7"/>
      <c r="G29" s="79" t="s">
        <v>44</v>
      </c>
      <c r="H29" s="232"/>
      <c r="I29" s="232">
        <v>53.25</v>
      </c>
      <c r="J29" s="220"/>
      <c r="K29" s="220"/>
      <c r="L29" s="232"/>
      <c r="M29" s="220"/>
      <c r="O29" s="81">
        <f t="shared" si="2"/>
        <v>53.25</v>
      </c>
      <c r="P29" s="81">
        <f>IF(F29="X",0,IF(G29="X",0,VLOOKUP(G29,'16'!$K$3:$L$16,2,FALSE)))</f>
        <v>200</v>
      </c>
      <c r="Q29" s="81">
        <f t="shared" si="1"/>
        <v>10650</v>
      </c>
    </row>
    <row r="30" spans="1:21">
      <c r="A30" s="6" t="s">
        <v>367</v>
      </c>
      <c r="B30" s="79"/>
      <c r="C30" s="79"/>
      <c r="D30" s="218" t="s">
        <v>355</v>
      </c>
      <c r="E30" s="215" t="s">
        <v>302</v>
      </c>
      <c r="F30" s="7"/>
      <c r="G30" s="79" t="s">
        <v>47</v>
      </c>
      <c r="H30" s="232"/>
      <c r="I30" s="232">
        <v>16.600000000000001</v>
      </c>
      <c r="J30" s="220"/>
      <c r="K30" s="220"/>
      <c r="L30" s="232"/>
      <c r="M30" s="220"/>
      <c r="O30" s="81">
        <f t="shared" si="2"/>
        <v>16.600000000000001</v>
      </c>
      <c r="P30" s="81">
        <f>IF(F30="X",0,IF(G30="X",0,VLOOKUP(G30,'16'!$K$3:$L$16,2,FALSE)))</f>
        <v>200</v>
      </c>
      <c r="Q30" s="81">
        <f t="shared" si="1"/>
        <v>3320.0000000000005</v>
      </c>
    </row>
    <row r="31" spans="1:21">
      <c r="A31" s="6" t="s">
        <v>367</v>
      </c>
      <c r="B31" s="79"/>
      <c r="C31" s="79"/>
      <c r="D31" s="218" t="s">
        <v>356</v>
      </c>
      <c r="E31" s="215" t="s">
        <v>357</v>
      </c>
      <c r="F31" s="7"/>
      <c r="G31" s="79" t="s">
        <v>44</v>
      </c>
      <c r="H31" s="232"/>
      <c r="I31" s="232">
        <v>13.65</v>
      </c>
      <c r="J31" s="220"/>
      <c r="K31" s="220"/>
      <c r="L31" s="232"/>
      <c r="M31" s="220"/>
      <c r="O31" s="81">
        <f t="shared" si="2"/>
        <v>13.65</v>
      </c>
      <c r="P31" s="81">
        <f>IF(F31="X",0,IF(G31="X",0,VLOOKUP(G31,'16'!$K$3:$L$16,2,FALSE)))</f>
        <v>200</v>
      </c>
      <c r="Q31" s="81">
        <f t="shared" si="1"/>
        <v>2730</v>
      </c>
    </row>
    <row r="32" spans="1:21">
      <c r="A32" s="6" t="s">
        <v>367</v>
      </c>
      <c r="B32" s="79"/>
      <c r="C32" s="79"/>
      <c r="D32" s="218" t="s">
        <v>358</v>
      </c>
      <c r="E32" s="215" t="s">
        <v>339</v>
      </c>
      <c r="F32" s="7"/>
      <c r="G32" s="79" t="s">
        <v>44</v>
      </c>
      <c r="H32" s="232"/>
      <c r="I32" s="219">
        <v>53</v>
      </c>
      <c r="J32" s="219"/>
      <c r="K32" s="219"/>
      <c r="L32" s="219"/>
      <c r="M32" s="219"/>
      <c r="O32" s="81">
        <f t="shared" si="2"/>
        <v>53</v>
      </c>
      <c r="P32" s="81">
        <f>IF(F32="X",0,IF(G32="X",0,VLOOKUP(G32,'16'!$K$3:$L$16,2,FALSE)))</f>
        <v>200</v>
      </c>
      <c r="Q32" s="81">
        <f t="shared" si="1"/>
        <v>10600</v>
      </c>
    </row>
    <row r="33" spans="1:17">
      <c r="A33" s="6" t="s">
        <v>367</v>
      </c>
      <c r="B33" s="79"/>
      <c r="C33" s="79"/>
      <c r="D33" s="218" t="s">
        <v>353</v>
      </c>
      <c r="E33" s="221" t="s">
        <v>359</v>
      </c>
      <c r="F33" s="7"/>
      <c r="G33" s="79" t="s">
        <v>50</v>
      </c>
      <c r="H33" s="219"/>
      <c r="I33" s="219">
        <v>5.46</v>
      </c>
      <c r="J33" s="219"/>
      <c r="K33" s="219"/>
      <c r="L33" s="219"/>
      <c r="M33" s="219"/>
      <c r="O33" s="81">
        <f t="shared" si="2"/>
        <v>5.46</v>
      </c>
      <c r="P33" s="81">
        <f>IF(F33="X",0,IF(G33="X",0,VLOOKUP(G33,'16'!$K$3:$L$16,2,FALSE)))</f>
        <v>12</v>
      </c>
      <c r="Q33" s="81">
        <f t="shared" si="1"/>
        <v>65.52</v>
      </c>
    </row>
    <row r="34" spans="1:17">
      <c r="A34" s="6" t="s">
        <v>367</v>
      </c>
      <c r="B34" s="79"/>
      <c r="C34" s="79"/>
      <c r="D34" s="218" t="s">
        <v>360</v>
      </c>
      <c r="E34" s="221" t="s">
        <v>339</v>
      </c>
      <c r="F34" s="7"/>
      <c r="G34" s="79" t="s">
        <v>44</v>
      </c>
      <c r="H34" s="219"/>
      <c r="I34" s="219">
        <v>55.6</v>
      </c>
      <c r="J34" s="219"/>
      <c r="K34" s="219"/>
      <c r="L34" s="219"/>
      <c r="M34" s="219"/>
      <c r="O34" s="81">
        <f t="shared" si="2"/>
        <v>55.6</v>
      </c>
      <c r="P34" s="81">
        <f>IF(F34="X",0,IF(G34="X",0,VLOOKUP(G34,'16'!$K$3:$L$16,2,FALSE)))</f>
        <v>200</v>
      </c>
      <c r="Q34" s="81">
        <f t="shared" si="1"/>
        <v>11120</v>
      </c>
    </row>
    <row r="35" spans="1:17">
      <c r="A35" s="6" t="s">
        <v>367</v>
      </c>
      <c r="B35" s="79"/>
      <c r="C35" s="79"/>
      <c r="D35" s="218" t="s">
        <v>361</v>
      </c>
      <c r="E35" s="221" t="s">
        <v>339</v>
      </c>
      <c r="F35" s="7"/>
      <c r="G35" s="79" t="s">
        <v>44</v>
      </c>
      <c r="H35" s="219"/>
      <c r="I35" s="219">
        <v>55.1</v>
      </c>
      <c r="J35" s="219"/>
      <c r="K35" s="219"/>
      <c r="L35" s="219"/>
      <c r="M35" s="219"/>
      <c r="O35" s="81"/>
      <c r="P35" s="81"/>
      <c r="Q35" s="81"/>
    </row>
    <row r="36" spans="1:17">
      <c r="A36" s="6" t="s">
        <v>367</v>
      </c>
      <c r="B36" s="79"/>
      <c r="C36" s="79"/>
      <c r="D36" s="218" t="s">
        <v>362</v>
      </c>
      <c r="E36" s="221" t="s">
        <v>363</v>
      </c>
      <c r="F36" s="7"/>
      <c r="G36" s="79" t="s">
        <v>50</v>
      </c>
      <c r="H36" s="91"/>
      <c r="I36" s="219">
        <v>12.5</v>
      </c>
      <c r="J36" s="91"/>
      <c r="K36" s="91"/>
      <c r="L36" s="91"/>
      <c r="M36" s="91"/>
      <c r="O36" s="81">
        <f>SUM(H36:N36)</f>
        <v>12.5</v>
      </c>
      <c r="P36" s="81">
        <f>IF(F36="X",0,IF(G36="X",0,VLOOKUP(G36,'16'!$K$3:$L$16,2,FALSE)))</f>
        <v>12</v>
      </c>
      <c r="Q36" s="81">
        <f t="shared" si="1"/>
        <v>150</v>
      </c>
    </row>
    <row r="37" spans="1:17">
      <c r="A37" s="6" t="s">
        <v>367</v>
      </c>
      <c r="B37" s="79"/>
      <c r="C37" s="79"/>
      <c r="D37" s="218" t="s">
        <v>364</v>
      </c>
      <c r="E37" s="221" t="s">
        <v>289</v>
      </c>
      <c r="F37" s="7"/>
      <c r="G37" s="79" t="s">
        <v>137</v>
      </c>
      <c r="H37" s="219"/>
      <c r="I37" s="219"/>
      <c r="J37" s="219"/>
      <c r="K37" s="219"/>
      <c r="L37" s="219">
        <v>12.3</v>
      </c>
      <c r="M37" s="219"/>
      <c r="O37" s="81">
        <f>SUM(H37:N37)</f>
        <v>12.3</v>
      </c>
      <c r="P37" s="81">
        <f>IF(F37="X",0,IF(G37="X",0,VLOOKUP(G37,'16'!$K$3:$L$16,2,FALSE)))</f>
        <v>200</v>
      </c>
      <c r="Q37" s="81">
        <f t="shared" si="1"/>
        <v>2460</v>
      </c>
    </row>
    <row r="38" spans="1:17">
      <c r="A38" s="6" t="s">
        <v>367</v>
      </c>
      <c r="B38" s="79"/>
      <c r="C38" s="79"/>
      <c r="D38" s="218" t="s">
        <v>365</v>
      </c>
      <c r="E38" s="221" t="s">
        <v>319</v>
      </c>
      <c r="F38" s="7"/>
      <c r="G38" s="79" t="s">
        <v>50</v>
      </c>
      <c r="H38" s="219"/>
      <c r="I38" s="219">
        <v>7.45</v>
      </c>
      <c r="J38" s="219"/>
      <c r="K38" s="219"/>
      <c r="L38" s="219"/>
      <c r="M38" s="219"/>
      <c r="O38" s="81">
        <f>SUM(H38:N38)</f>
        <v>7.45</v>
      </c>
      <c r="P38" s="81">
        <f>IF(F38="X",0,IF(G38="X",0,VLOOKUP(G38,'16'!$K$3:$L$16,2,FALSE)))</f>
        <v>12</v>
      </c>
      <c r="Q38" s="81">
        <f t="shared" si="1"/>
        <v>89.4</v>
      </c>
    </row>
    <row r="39" spans="1:17">
      <c r="A39" s="6" t="s">
        <v>367</v>
      </c>
      <c r="B39" s="79"/>
      <c r="C39" s="79"/>
      <c r="D39" s="218" t="s">
        <v>366</v>
      </c>
      <c r="E39" s="221" t="s">
        <v>333</v>
      </c>
      <c r="F39" s="7"/>
      <c r="G39" s="79" t="s">
        <v>48</v>
      </c>
      <c r="H39" s="219"/>
      <c r="I39" s="219">
        <v>39.1</v>
      </c>
      <c r="J39" s="219"/>
      <c r="K39" s="219"/>
      <c r="L39" s="219"/>
      <c r="M39" s="219"/>
      <c r="O39" s="81">
        <f>SUM(H39:N39)</f>
        <v>39.1</v>
      </c>
      <c r="P39" s="81">
        <f>IF(F39="X",0,IF(G39="X",0,VLOOKUP(G39,'16'!$K$3:$L$16,2,FALSE)))</f>
        <v>200</v>
      </c>
      <c r="Q39" s="81">
        <f t="shared" si="1"/>
        <v>7820</v>
      </c>
    </row>
    <row r="40" spans="1:17" ht="15" hidden="1" customHeight="1">
      <c r="A40" s="6"/>
      <c r="B40" s="79"/>
      <c r="C40" s="79"/>
      <c r="D40" s="79"/>
      <c r="E40" s="7"/>
      <c r="F40" s="7"/>
      <c r="G40" s="79"/>
      <c r="H40" s="81"/>
      <c r="I40" s="81"/>
      <c r="J40" s="81"/>
      <c r="K40" s="81"/>
      <c r="L40" s="81"/>
      <c r="O40" s="81"/>
      <c r="P40" s="81"/>
      <c r="Q40" s="81"/>
    </row>
    <row r="41" spans="1:17" hidden="1">
      <c r="A41" s="6"/>
      <c r="B41" s="79"/>
      <c r="C41" s="79"/>
      <c r="D41" s="79"/>
      <c r="E41" s="7"/>
      <c r="F41" s="7"/>
      <c r="G41" s="79"/>
      <c r="H41" s="81"/>
      <c r="I41" s="81"/>
      <c r="J41" s="81"/>
      <c r="K41" s="81"/>
      <c r="L41" s="81"/>
      <c r="O41" s="81"/>
      <c r="P41" s="81"/>
      <c r="Q41" s="81"/>
    </row>
    <row r="42" spans="1:17" hidden="1">
      <c r="A42" s="6"/>
      <c r="B42" s="79"/>
      <c r="C42" s="79"/>
      <c r="D42" s="79"/>
      <c r="E42" s="7"/>
      <c r="F42" s="7"/>
      <c r="G42" s="79"/>
      <c r="H42" s="81"/>
      <c r="I42" s="81"/>
      <c r="J42" s="81"/>
      <c r="K42" s="81"/>
      <c r="L42" s="81"/>
      <c r="O42" s="81"/>
      <c r="P42" s="81"/>
      <c r="Q42" s="81"/>
    </row>
    <row r="43" spans="1:17" hidden="1">
      <c r="A43" s="6"/>
      <c r="B43" s="79"/>
      <c r="C43" s="79"/>
      <c r="D43" s="79"/>
      <c r="E43" s="7"/>
      <c r="F43" s="7"/>
      <c r="G43" s="79"/>
      <c r="H43" s="81"/>
      <c r="I43" s="81"/>
      <c r="J43" s="81"/>
      <c r="K43" s="81"/>
      <c r="L43" s="81"/>
      <c r="O43" s="81"/>
      <c r="P43" s="81"/>
      <c r="Q43" s="81"/>
    </row>
    <row r="44" spans="1:17" hidden="1">
      <c r="A44" s="6"/>
      <c r="B44" s="79"/>
      <c r="C44" s="79"/>
      <c r="D44" s="79"/>
      <c r="E44" s="7"/>
      <c r="F44" s="7"/>
      <c r="G44" s="79"/>
      <c r="H44" s="81"/>
      <c r="I44" s="81"/>
      <c r="J44" s="81"/>
      <c r="K44" s="81"/>
      <c r="L44" s="81"/>
      <c r="O44" s="81"/>
      <c r="P44" s="81"/>
      <c r="Q44" s="81"/>
    </row>
    <row r="45" spans="1:17" hidden="1">
      <c r="A45" s="6"/>
      <c r="B45" s="79"/>
      <c r="C45" s="79"/>
      <c r="D45" s="79"/>
      <c r="E45" s="7"/>
      <c r="F45" s="7"/>
      <c r="G45" s="79"/>
      <c r="H45" s="81"/>
      <c r="I45" s="81"/>
      <c r="J45" s="81"/>
      <c r="K45" s="81"/>
      <c r="L45" s="81"/>
      <c r="O45" s="81"/>
      <c r="P45" s="81"/>
      <c r="Q45" s="81"/>
    </row>
    <row r="46" spans="1:17" hidden="1">
      <c r="A46" s="6"/>
      <c r="B46" s="79"/>
      <c r="C46" s="79"/>
      <c r="D46" s="79"/>
      <c r="E46" s="7"/>
      <c r="F46" s="7"/>
      <c r="G46" s="79"/>
      <c r="H46" s="81"/>
      <c r="I46" s="81"/>
      <c r="J46" s="81"/>
      <c r="K46" s="81"/>
      <c r="L46" s="81"/>
      <c r="O46" s="81"/>
      <c r="P46" s="81"/>
      <c r="Q46" s="81"/>
    </row>
    <row r="47" spans="1:17" hidden="1">
      <c r="A47" s="6"/>
      <c r="B47" s="79"/>
      <c r="C47" s="79"/>
      <c r="D47" s="79"/>
      <c r="E47" s="7"/>
      <c r="F47" s="7"/>
      <c r="G47" s="79"/>
      <c r="H47" s="81"/>
      <c r="I47" s="81"/>
      <c r="J47" s="81"/>
      <c r="K47" s="81"/>
      <c r="L47" s="81"/>
      <c r="O47" s="81"/>
      <c r="P47" s="81"/>
      <c r="Q47" s="81"/>
    </row>
    <row r="48" spans="1:17" hidden="1">
      <c r="A48" s="6"/>
      <c r="B48" s="79"/>
      <c r="C48" s="79"/>
      <c r="D48" s="79"/>
      <c r="E48" s="7"/>
      <c r="F48" s="7"/>
      <c r="G48" s="79"/>
      <c r="H48" s="81"/>
      <c r="I48" s="81"/>
      <c r="J48" s="81"/>
      <c r="K48" s="81"/>
      <c r="L48" s="81"/>
      <c r="O48" s="81"/>
      <c r="P48" s="81"/>
      <c r="Q48" s="81"/>
    </row>
    <row r="49" spans="1:17" hidden="1">
      <c r="A49" s="6"/>
      <c r="B49" s="79"/>
      <c r="C49" s="79"/>
      <c r="D49" s="79"/>
      <c r="E49" s="7"/>
      <c r="F49" s="7"/>
      <c r="G49" s="79"/>
      <c r="H49" s="81"/>
      <c r="I49" s="81"/>
      <c r="J49" s="81"/>
      <c r="K49" s="81"/>
      <c r="L49" s="81"/>
      <c r="O49" s="81"/>
      <c r="P49" s="81"/>
      <c r="Q49" s="81"/>
    </row>
    <row r="50" spans="1:17" hidden="1">
      <c r="A50" s="6"/>
      <c r="B50" s="79"/>
      <c r="C50" s="79"/>
      <c r="D50" s="79"/>
      <c r="E50" s="7"/>
      <c r="F50" s="7"/>
      <c r="G50" s="79"/>
      <c r="H50" s="81"/>
      <c r="I50" s="81"/>
      <c r="J50" s="81"/>
      <c r="K50" s="81"/>
      <c r="L50" s="81"/>
      <c r="O50" s="81"/>
      <c r="P50" s="81"/>
      <c r="Q50" s="81"/>
    </row>
    <row r="51" spans="1:17" hidden="1">
      <c r="A51" s="6"/>
      <c r="B51" s="79"/>
      <c r="C51" s="79"/>
      <c r="D51" s="79"/>
      <c r="E51" s="7"/>
      <c r="F51" s="7"/>
      <c r="G51" s="79"/>
      <c r="H51" s="81"/>
      <c r="I51" s="81"/>
      <c r="J51" s="81"/>
      <c r="K51" s="81"/>
      <c r="L51" s="81"/>
      <c r="O51" s="81"/>
      <c r="P51" s="81"/>
      <c r="Q51" s="81"/>
    </row>
    <row r="52" spans="1:17" hidden="1">
      <c r="A52" s="6"/>
      <c r="B52" s="79"/>
      <c r="C52" s="79"/>
      <c r="D52" s="79"/>
      <c r="E52" s="7"/>
      <c r="F52" s="7"/>
      <c r="G52" s="79"/>
      <c r="H52" s="81"/>
      <c r="I52" s="81"/>
      <c r="J52" s="81"/>
      <c r="K52" s="81"/>
      <c r="L52" s="81"/>
      <c r="O52" s="81"/>
      <c r="P52" s="81"/>
      <c r="Q52" s="81"/>
    </row>
    <row r="53" spans="1:17" hidden="1">
      <c r="A53" s="6"/>
      <c r="B53" s="79"/>
      <c r="C53" s="79"/>
      <c r="D53" s="79"/>
      <c r="E53" s="7"/>
      <c r="F53" s="7"/>
      <c r="G53" s="79"/>
      <c r="H53" s="81"/>
      <c r="I53" s="81"/>
      <c r="J53" s="81"/>
      <c r="K53" s="81"/>
      <c r="L53" s="81"/>
      <c r="O53" s="81"/>
      <c r="P53" s="81"/>
      <c r="Q53" s="81"/>
    </row>
    <row r="54" spans="1:17" hidden="1">
      <c r="A54" s="6"/>
      <c r="B54" s="79"/>
      <c r="C54" s="79"/>
      <c r="D54" s="79"/>
      <c r="E54" s="7"/>
      <c r="F54" s="7"/>
      <c r="G54" s="79"/>
      <c r="H54" s="81"/>
      <c r="I54" s="81"/>
      <c r="J54" s="81"/>
      <c r="K54" s="81"/>
      <c r="L54" s="81"/>
      <c r="O54" s="81"/>
      <c r="P54" s="81"/>
      <c r="Q54" s="81"/>
    </row>
    <row r="55" spans="1:17" hidden="1">
      <c r="A55" s="6"/>
      <c r="B55" s="79"/>
      <c r="C55" s="79"/>
      <c r="D55" s="79"/>
      <c r="E55" s="7"/>
      <c r="F55" s="7"/>
      <c r="G55" s="79"/>
      <c r="H55" s="81"/>
      <c r="I55" s="81"/>
      <c r="J55" s="81"/>
      <c r="K55" s="81"/>
      <c r="L55" s="81"/>
      <c r="O55" s="81"/>
      <c r="P55" s="81"/>
      <c r="Q55" s="81"/>
    </row>
    <row r="56" spans="1:17" hidden="1">
      <c r="A56" s="6"/>
      <c r="B56" s="79"/>
      <c r="C56" s="79"/>
      <c r="D56" s="79"/>
      <c r="E56" s="7"/>
      <c r="F56" s="7"/>
      <c r="G56" s="79"/>
      <c r="H56" s="81"/>
      <c r="I56" s="81"/>
      <c r="J56" s="81"/>
      <c r="K56" s="81"/>
      <c r="L56" s="81"/>
      <c r="O56" s="81"/>
      <c r="P56" s="81"/>
      <c r="Q56" s="81"/>
    </row>
    <row r="57" spans="1:17" hidden="1">
      <c r="A57" s="6"/>
      <c r="B57" s="79"/>
      <c r="C57" s="79"/>
      <c r="D57" s="79"/>
      <c r="E57" s="7"/>
      <c r="F57" s="7"/>
      <c r="G57" s="79"/>
      <c r="H57" s="81"/>
      <c r="I57" s="81"/>
      <c r="J57" s="81"/>
      <c r="K57" s="81"/>
      <c r="L57" s="81"/>
      <c r="O57" s="81"/>
      <c r="P57" s="81"/>
      <c r="Q57" s="81"/>
    </row>
    <row r="58" spans="1:17" hidden="1">
      <c r="A58" s="6"/>
      <c r="B58" s="79"/>
      <c r="C58" s="79"/>
      <c r="D58" s="79"/>
      <c r="E58" s="7"/>
      <c r="F58" s="7"/>
      <c r="G58" s="79"/>
      <c r="H58" s="81"/>
      <c r="I58" s="81"/>
      <c r="J58" s="81"/>
      <c r="K58" s="81"/>
      <c r="L58" s="81"/>
      <c r="O58" s="81"/>
      <c r="P58" s="81"/>
      <c r="Q58" s="81"/>
    </row>
    <row r="59" spans="1:17" hidden="1">
      <c r="A59" s="6"/>
      <c r="B59" s="79"/>
      <c r="C59" s="79"/>
      <c r="D59" s="79"/>
      <c r="E59" s="7"/>
      <c r="F59" s="7"/>
      <c r="G59" s="79"/>
      <c r="H59" s="81"/>
      <c r="I59" s="81"/>
      <c r="J59" s="81"/>
      <c r="K59" s="81"/>
      <c r="L59" s="81"/>
      <c r="O59" s="81"/>
      <c r="P59" s="81"/>
      <c r="Q59" s="81"/>
    </row>
    <row r="60" spans="1:17" hidden="1">
      <c r="A60" s="6"/>
      <c r="B60" s="79"/>
      <c r="C60" s="79"/>
      <c r="D60" s="79"/>
      <c r="E60" s="7"/>
      <c r="F60" s="7"/>
      <c r="G60" s="79"/>
      <c r="H60" s="81"/>
      <c r="I60" s="81"/>
      <c r="J60" s="81"/>
      <c r="K60" s="81"/>
      <c r="L60" s="81"/>
      <c r="O60" s="81"/>
      <c r="P60" s="81"/>
      <c r="Q60" s="81"/>
    </row>
    <row r="61" spans="1:17" hidden="1">
      <c r="A61" s="6"/>
      <c r="B61" s="79"/>
      <c r="C61" s="79"/>
      <c r="D61" s="79"/>
      <c r="E61" s="7"/>
      <c r="F61" s="7"/>
      <c r="G61" s="79"/>
      <c r="H61" s="81"/>
      <c r="I61" s="81"/>
      <c r="J61" s="81"/>
      <c r="K61" s="81"/>
      <c r="L61" s="81"/>
      <c r="O61" s="81"/>
      <c r="P61" s="81"/>
      <c r="Q61" s="81"/>
    </row>
    <row r="62" spans="1:17" hidden="1">
      <c r="A62" s="6"/>
      <c r="B62" s="79"/>
      <c r="C62" s="79"/>
      <c r="D62" s="79"/>
      <c r="E62" s="7"/>
      <c r="F62" s="7"/>
      <c r="G62" s="79"/>
      <c r="H62" s="81"/>
      <c r="I62" s="81"/>
      <c r="J62" s="81"/>
      <c r="K62" s="81"/>
      <c r="L62" s="81"/>
      <c r="O62" s="81"/>
      <c r="P62" s="81"/>
      <c r="Q62" s="81"/>
    </row>
    <row r="63" spans="1:17" hidden="1">
      <c r="A63" s="6"/>
      <c r="B63" s="79"/>
      <c r="C63" s="79"/>
      <c r="D63" s="79"/>
      <c r="E63" s="89"/>
      <c r="F63" s="89"/>
      <c r="G63" s="90"/>
      <c r="H63" s="91"/>
      <c r="I63" s="91"/>
      <c r="J63" s="91"/>
      <c r="K63" s="91"/>
      <c r="L63" s="91"/>
      <c r="M63" s="91"/>
      <c r="N63" s="91"/>
      <c r="O63" s="81"/>
      <c r="P63" s="81"/>
      <c r="Q63" s="81"/>
    </row>
    <row r="64" spans="1:17" hidden="1">
      <c r="A64" s="6"/>
      <c r="B64" s="79"/>
      <c r="C64" s="79"/>
      <c r="D64" s="79"/>
      <c r="E64" s="7"/>
      <c r="F64" s="7"/>
      <c r="G64" s="79"/>
      <c r="H64" s="81"/>
      <c r="I64" s="81"/>
      <c r="J64" s="81"/>
      <c r="K64" s="81"/>
      <c r="L64" s="81"/>
      <c r="O64" s="81"/>
      <c r="P64" s="81"/>
      <c r="Q64" s="81"/>
    </row>
    <row r="65" spans="1:17" hidden="1">
      <c r="A65" s="6"/>
      <c r="B65" s="79"/>
      <c r="C65" s="79"/>
      <c r="D65" s="79"/>
      <c r="E65" s="80"/>
      <c r="F65" s="7"/>
      <c r="G65" s="79"/>
      <c r="H65" s="81"/>
      <c r="I65" s="81"/>
      <c r="J65" s="81"/>
      <c r="K65" s="81"/>
      <c r="L65" s="81"/>
      <c r="O65" s="81"/>
      <c r="P65" s="81"/>
      <c r="Q65" s="81"/>
    </row>
    <row r="66" spans="1:17" hidden="1">
      <c r="A66" s="6"/>
      <c r="B66" s="79"/>
      <c r="C66" s="79"/>
      <c r="D66" s="79"/>
      <c r="E66" s="7"/>
      <c r="F66" s="7"/>
      <c r="G66" s="79"/>
      <c r="H66" s="81"/>
      <c r="I66" s="81"/>
      <c r="J66" s="81"/>
      <c r="K66" s="81"/>
      <c r="L66" s="81"/>
      <c r="O66" s="81"/>
      <c r="P66" s="81"/>
      <c r="Q66" s="81"/>
    </row>
    <row r="67" spans="1:17" hidden="1">
      <c r="A67" s="6"/>
      <c r="B67" s="79"/>
      <c r="C67" s="79"/>
      <c r="D67" s="79"/>
      <c r="E67" s="7"/>
      <c r="F67" s="7"/>
      <c r="G67" s="79"/>
      <c r="H67" s="81"/>
      <c r="I67" s="81"/>
      <c r="J67" s="81"/>
      <c r="K67" s="81"/>
      <c r="L67" s="81"/>
      <c r="O67" s="81"/>
      <c r="P67" s="81"/>
      <c r="Q67" s="81"/>
    </row>
    <row r="68" spans="1:17" hidden="1">
      <c r="A68" s="6"/>
      <c r="B68" s="79"/>
      <c r="C68" s="79"/>
      <c r="D68" s="79"/>
      <c r="E68" s="7"/>
      <c r="F68" s="7"/>
      <c r="G68" s="79"/>
      <c r="H68" s="81"/>
      <c r="I68" s="81"/>
      <c r="J68" s="81"/>
      <c r="K68" s="81"/>
      <c r="L68" s="81"/>
      <c r="O68" s="81"/>
      <c r="P68" s="81"/>
      <c r="Q68" s="81"/>
    </row>
    <row r="69" spans="1:17" hidden="1">
      <c r="A69" s="6"/>
      <c r="B69" s="79"/>
      <c r="C69" s="79"/>
      <c r="D69" s="79"/>
      <c r="E69" s="7"/>
      <c r="F69" s="7"/>
      <c r="G69" s="79"/>
      <c r="H69" s="81"/>
      <c r="I69" s="81"/>
      <c r="J69" s="81"/>
      <c r="K69" s="81"/>
      <c r="L69" s="81"/>
      <c r="O69" s="81"/>
      <c r="P69" s="81"/>
      <c r="Q69" s="81"/>
    </row>
    <row r="70" spans="1:17" hidden="1">
      <c r="A70" s="6"/>
      <c r="B70" s="79"/>
      <c r="C70" s="79"/>
      <c r="D70" s="79"/>
      <c r="E70" s="7"/>
      <c r="F70" s="7"/>
      <c r="G70" s="79"/>
      <c r="H70" s="81"/>
      <c r="I70" s="81"/>
      <c r="J70" s="81"/>
      <c r="K70" s="81"/>
      <c r="L70" s="81"/>
      <c r="O70" s="81"/>
      <c r="P70" s="81"/>
      <c r="Q70" s="81"/>
    </row>
    <row r="71" spans="1:17" hidden="1">
      <c r="A71" s="6"/>
      <c r="B71" s="79"/>
      <c r="C71" s="79"/>
      <c r="D71" s="79"/>
      <c r="E71" s="7"/>
      <c r="F71" s="7"/>
      <c r="G71" s="79"/>
      <c r="H71" s="81"/>
      <c r="I71" s="81"/>
      <c r="J71" s="81"/>
      <c r="K71" s="81"/>
      <c r="L71" s="81"/>
      <c r="O71" s="81"/>
      <c r="P71" s="81"/>
      <c r="Q71" s="81"/>
    </row>
    <row r="72" spans="1:17" hidden="1">
      <c r="A72" s="6"/>
      <c r="B72" s="79"/>
      <c r="C72" s="79"/>
      <c r="D72" s="79"/>
      <c r="E72" s="7"/>
      <c r="F72" s="7"/>
      <c r="G72" s="79"/>
      <c r="H72" s="81"/>
      <c r="I72" s="81"/>
      <c r="J72" s="81"/>
      <c r="K72" s="81"/>
      <c r="L72" s="81"/>
      <c r="O72" s="81"/>
      <c r="P72" s="81"/>
      <c r="Q72" s="81"/>
    </row>
    <row r="73" spans="1:17" hidden="1">
      <c r="A73" s="6"/>
      <c r="B73" s="79"/>
      <c r="C73" s="79"/>
      <c r="D73" s="79"/>
      <c r="E73" s="7"/>
      <c r="F73" s="7"/>
      <c r="G73" s="79"/>
      <c r="H73" s="81"/>
      <c r="I73" s="81"/>
      <c r="J73" s="81"/>
      <c r="K73" s="81"/>
      <c r="L73" s="81"/>
      <c r="O73" s="81"/>
      <c r="P73" s="81"/>
      <c r="Q73" s="81"/>
    </row>
    <row r="74" spans="1:17" hidden="1">
      <c r="A74" s="6"/>
      <c r="B74" s="79"/>
      <c r="C74" s="79"/>
      <c r="D74" s="79"/>
      <c r="E74" s="7"/>
      <c r="F74" s="7"/>
      <c r="G74" s="79"/>
      <c r="H74" s="81"/>
      <c r="I74" s="81"/>
      <c r="J74" s="81"/>
      <c r="K74" s="81"/>
      <c r="L74" s="81"/>
      <c r="O74" s="81"/>
      <c r="P74" s="81"/>
      <c r="Q74" s="81"/>
    </row>
    <row r="75" spans="1:17" hidden="1">
      <c r="A75" s="6"/>
      <c r="B75" s="79"/>
      <c r="C75" s="79"/>
      <c r="D75" s="79"/>
      <c r="E75" s="7"/>
      <c r="F75" s="7"/>
      <c r="G75" s="79"/>
      <c r="H75" s="81"/>
      <c r="I75" s="81"/>
      <c r="J75" s="81"/>
      <c r="K75" s="81"/>
      <c r="L75" s="81"/>
      <c r="O75" s="81"/>
      <c r="P75" s="81"/>
      <c r="Q75" s="81"/>
    </row>
    <row r="76" spans="1:17" hidden="1">
      <c r="A76" s="6"/>
      <c r="B76" s="79"/>
      <c r="C76" s="79"/>
      <c r="D76" s="79"/>
      <c r="E76" s="7"/>
      <c r="F76" s="7"/>
      <c r="G76" s="79"/>
      <c r="H76" s="81"/>
      <c r="I76" s="81"/>
      <c r="J76" s="81"/>
      <c r="K76" s="81"/>
      <c r="L76" s="81"/>
      <c r="O76" s="81"/>
      <c r="P76" s="81"/>
      <c r="Q76" s="81"/>
    </row>
    <row r="77" spans="1:17" hidden="1">
      <c r="A77" s="6"/>
      <c r="B77" s="79"/>
      <c r="C77" s="79"/>
      <c r="D77" s="79"/>
      <c r="E77" s="7"/>
      <c r="F77" s="7"/>
      <c r="G77" s="79"/>
      <c r="H77" s="81"/>
      <c r="I77" s="81"/>
      <c r="J77" s="81"/>
      <c r="K77" s="81"/>
      <c r="L77" s="81"/>
      <c r="O77" s="81"/>
      <c r="P77" s="81"/>
      <c r="Q77" s="81"/>
    </row>
    <row r="78" spans="1:17" hidden="1">
      <c r="A78" s="6"/>
      <c r="B78" s="79"/>
      <c r="C78" s="79"/>
      <c r="D78" s="79"/>
      <c r="E78" s="7"/>
      <c r="F78" s="7"/>
      <c r="G78" s="79"/>
      <c r="H78" s="81"/>
      <c r="I78" s="81"/>
      <c r="J78" s="81"/>
      <c r="K78" s="81"/>
      <c r="L78" s="81"/>
      <c r="O78" s="81"/>
      <c r="P78" s="81"/>
      <c r="Q78" s="81"/>
    </row>
    <row r="79" spans="1:17" hidden="1">
      <c r="A79" s="6"/>
      <c r="B79" s="79"/>
      <c r="C79" s="79"/>
      <c r="D79" s="79"/>
      <c r="E79" s="7"/>
      <c r="F79" s="7"/>
      <c r="G79" s="79"/>
      <c r="H79" s="81"/>
      <c r="I79" s="81"/>
      <c r="J79" s="81"/>
      <c r="K79" s="81"/>
      <c r="L79" s="81"/>
      <c r="O79" s="81"/>
      <c r="P79" s="81"/>
      <c r="Q79" s="81"/>
    </row>
    <row r="80" spans="1:17" hidden="1">
      <c r="A80" s="6"/>
      <c r="B80" s="79"/>
      <c r="C80" s="79"/>
      <c r="D80" s="79"/>
      <c r="E80" s="7"/>
      <c r="F80" s="7"/>
      <c r="G80" s="79"/>
      <c r="H80" s="81"/>
      <c r="I80" s="81"/>
      <c r="J80" s="81"/>
      <c r="K80" s="81"/>
      <c r="L80" s="81"/>
      <c r="O80" s="81"/>
      <c r="P80" s="81"/>
      <c r="Q80" s="81"/>
    </row>
    <row r="81" spans="1:17" hidden="1">
      <c r="A81" s="6"/>
      <c r="B81" s="79"/>
      <c r="C81" s="79"/>
      <c r="D81" s="79"/>
      <c r="E81" s="7"/>
      <c r="F81" s="7"/>
      <c r="G81" s="79"/>
      <c r="H81" s="81"/>
      <c r="I81" s="81"/>
      <c r="J81" s="81"/>
      <c r="K81" s="81"/>
      <c r="L81" s="81"/>
      <c r="O81" s="81"/>
      <c r="P81" s="81"/>
      <c r="Q81" s="81"/>
    </row>
    <row r="82" spans="1:17" hidden="1">
      <c r="A82" s="6"/>
      <c r="B82" s="79"/>
      <c r="C82" s="79"/>
      <c r="D82" s="79"/>
      <c r="E82" s="7"/>
      <c r="F82" s="7"/>
      <c r="G82" s="79"/>
      <c r="H82" s="81"/>
      <c r="I82" s="81"/>
      <c r="J82" s="81"/>
      <c r="K82" s="81"/>
      <c r="L82" s="81"/>
      <c r="O82" s="81"/>
      <c r="P82" s="81"/>
      <c r="Q82" s="81"/>
    </row>
    <row r="83" spans="1:17" hidden="1">
      <c r="A83" s="6"/>
      <c r="B83" s="79"/>
      <c r="C83" s="79"/>
      <c r="D83" s="79"/>
      <c r="E83" s="7"/>
      <c r="F83" s="7"/>
      <c r="G83" s="79"/>
      <c r="H83" s="81"/>
      <c r="I83" s="81"/>
      <c r="J83" s="81"/>
      <c r="K83" s="81"/>
      <c r="L83" s="81"/>
      <c r="O83" s="81"/>
      <c r="P83" s="81"/>
      <c r="Q83" s="81"/>
    </row>
    <row r="84" spans="1:17" hidden="1">
      <c r="A84" s="6"/>
      <c r="B84" s="79"/>
      <c r="C84" s="79"/>
      <c r="D84" s="79"/>
      <c r="E84" s="7"/>
      <c r="F84" s="7"/>
      <c r="G84" s="79"/>
      <c r="H84" s="81"/>
      <c r="I84" s="81"/>
      <c r="J84" s="81"/>
      <c r="K84" s="81"/>
      <c r="L84" s="81"/>
      <c r="O84" s="81"/>
      <c r="P84" s="81"/>
      <c r="Q84" s="81"/>
    </row>
    <row r="85" spans="1:17" hidden="1">
      <c r="A85" s="6"/>
      <c r="B85" s="79"/>
      <c r="C85" s="79"/>
      <c r="D85" s="79"/>
      <c r="E85" s="7"/>
      <c r="F85" s="7"/>
      <c r="G85" s="79"/>
      <c r="H85" s="81"/>
      <c r="I85" s="81"/>
      <c r="J85" s="81"/>
      <c r="K85" s="81"/>
      <c r="L85" s="81"/>
      <c r="O85" s="81"/>
      <c r="P85" s="81"/>
      <c r="Q85" s="81"/>
    </row>
    <row r="86" spans="1:17" hidden="1">
      <c r="A86" s="6"/>
      <c r="B86" s="79"/>
      <c r="C86" s="79"/>
      <c r="D86" s="79"/>
      <c r="E86" s="7"/>
      <c r="F86" s="7"/>
      <c r="G86" s="79"/>
      <c r="H86" s="81"/>
      <c r="I86" s="81"/>
      <c r="J86" s="81"/>
      <c r="K86" s="81"/>
      <c r="L86" s="81"/>
      <c r="O86" s="81"/>
      <c r="P86" s="81"/>
      <c r="Q86" s="81"/>
    </row>
    <row r="87" spans="1:17" hidden="1">
      <c r="A87" s="6"/>
      <c r="B87" s="79"/>
      <c r="C87" s="79"/>
      <c r="D87" s="79"/>
      <c r="E87" s="7"/>
      <c r="F87" s="7"/>
      <c r="G87" s="79"/>
      <c r="H87" s="81"/>
      <c r="I87" s="81"/>
      <c r="J87" s="81"/>
      <c r="K87" s="81"/>
      <c r="L87" s="81"/>
      <c r="O87" s="81"/>
      <c r="P87" s="81"/>
      <c r="Q87" s="81"/>
    </row>
    <row r="88" spans="1:17" hidden="1">
      <c r="A88" s="6"/>
      <c r="B88" s="79"/>
      <c r="C88" s="79"/>
      <c r="D88" s="79"/>
      <c r="E88" s="7"/>
      <c r="F88" s="7"/>
      <c r="G88" s="79"/>
      <c r="H88" s="81"/>
      <c r="I88" s="81"/>
      <c r="J88" s="81"/>
      <c r="K88" s="81"/>
      <c r="L88" s="81"/>
      <c r="O88" s="81"/>
      <c r="P88" s="81"/>
      <c r="Q88" s="81"/>
    </row>
    <row r="89" spans="1:17" hidden="1">
      <c r="A89" s="6"/>
      <c r="B89" s="79"/>
      <c r="C89" s="79"/>
      <c r="D89" s="79"/>
      <c r="E89" s="7"/>
      <c r="F89" s="7"/>
      <c r="G89" s="79"/>
      <c r="H89" s="81"/>
      <c r="I89" s="81"/>
      <c r="J89" s="81"/>
      <c r="K89" s="81"/>
      <c r="L89" s="81"/>
      <c r="O89" s="81"/>
      <c r="P89" s="81"/>
      <c r="Q89" s="81"/>
    </row>
    <row r="90" spans="1:17" hidden="1">
      <c r="A90" s="6"/>
      <c r="B90" s="79"/>
      <c r="C90" s="79"/>
      <c r="D90" s="79"/>
      <c r="E90" s="7"/>
      <c r="F90" s="7"/>
      <c r="G90" s="79"/>
      <c r="H90" s="81"/>
      <c r="I90" s="81"/>
      <c r="J90" s="81"/>
      <c r="K90" s="81"/>
      <c r="L90" s="81"/>
      <c r="O90" s="81"/>
      <c r="P90" s="81"/>
      <c r="Q90" s="81"/>
    </row>
    <row r="91" spans="1:17" hidden="1">
      <c r="A91" s="6"/>
      <c r="B91" s="79"/>
      <c r="C91" s="79"/>
      <c r="D91" s="79"/>
      <c r="E91" s="7"/>
      <c r="F91" s="7"/>
      <c r="G91" s="79"/>
      <c r="H91" s="81"/>
      <c r="I91" s="81"/>
      <c r="J91" s="81"/>
      <c r="K91" s="81"/>
      <c r="L91" s="81"/>
      <c r="O91" s="81"/>
      <c r="P91" s="81"/>
      <c r="Q91" s="81"/>
    </row>
    <row r="92" spans="1:17" hidden="1">
      <c r="A92" s="6"/>
      <c r="B92" s="79"/>
      <c r="C92" s="79"/>
      <c r="D92" s="79"/>
      <c r="E92" s="7"/>
      <c r="F92" s="7"/>
      <c r="G92" s="79"/>
      <c r="H92" s="81"/>
      <c r="I92" s="81"/>
      <c r="J92" s="81"/>
      <c r="K92" s="81"/>
      <c r="L92" s="81"/>
      <c r="O92" s="81"/>
      <c r="P92" s="81"/>
      <c r="Q92" s="81"/>
    </row>
    <row r="93" spans="1:17" hidden="1">
      <c r="A93" s="6"/>
      <c r="B93" s="79"/>
      <c r="C93" s="79"/>
      <c r="D93" s="79"/>
      <c r="E93" s="7"/>
      <c r="F93" s="7"/>
      <c r="G93" s="79"/>
      <c r="H93" s="81"/>
      <c r="I93" s="81"/>
      <c r="J93" s="81"/>
      <c r="K93" s="81"/>
      <c r="L93" s="81"/>
      <c r="O93" s="81"/>
      <c r="P93" s="81"/>
      <c r="Q93" s="81"/>
    </row>
    <row r="94" spans="1:17" hidden="1">
      <c r="A94" s="6"/>
      <c r="B94" s="79"/>
      <c r="C94" s="79"/>
      <c r="D94" s="79"/>
      <c r="E94" s="7"/>
      <c r="F94" s="7"/>
      <c r="G94" s="79"/>
      <c r="H94" s="81"/>
      <c r="I94" s="81"/>
      <c r="J94" s="81"/>
      <c r="K94" s="81"/>
      <c r="L94" s="81"/>
      <c r="O94" s="81"/>
      <c r="P94" s="81"/>
      <c r="Q94" s="81"/>
    </row>
    <row r="95" spans="1:17" hidden="1">
      <c r="A95" s="6"/>
      <c r="B95" s="79"/>
      <c r="C95" s="79"/>
      <c r="D95" s="79"/>
      <c r="E95" s="7"/>
      <c r="F95" s="7"/>
      <c r="G95" s="79"/>
      <c r="H95" s="81"/>
      <c r="I95" s="81"/>
      <c r="J95" s="81"/>
      <c r="K95" s="81"/>
      <c r="L95" s="81"/>
      <c r="O95" s="81"/>
      <c r="P95" s="81"/>
      <c r="Q95" s="81"/>
    </row>
    <row r="96" spans="1:17" hidden="1">
      <c r="A96" s="6"/>
      <c r="B96" s="79"/>
      <c r="C96" s="79"/>
      <c r="D96" s="79"/>
      <c r="E96" s="7"/>
      <c r="F96" s="7"/>
      <c r="G96" s="79"/>
      <c r="H96" s="81"/>
      <c r="I96" s="81"/>
      <c r="J96" s="81"/>
      <c r="K96" s="81"/>
      <c r="L96" s="81"/>
      <c r="O96" s="81"/>
      <c r="P96" s="81"/>
      <c r="Q96" s="81"/>
    </row>
    <row r="97" spans="1:17" hidden="1">
      <c r="A97" s="6"/>
      <c r="B97" s="79"/>
      <c r="C97" s="79"/>
      <c r="D97" s="79"/>
      <c r="E97" s="7"/>
      <c r="F97" s="7"/>
      <c r="G97" s="79"/>
      <c r="H97" s="81"/>
      <c r="I97" s="81"/>
      <c r="J97" s="81"/>
      <c r="K97" s="81"/>
      <c r="L97" s="81"/>
      <c r="O97" s="81"/>
      <c r="P97" s="81"/>
      <c r="Q97" s="81"/>
    </row>
    <row r="98" spans="1:17" hidden="1">
      <c r="A98" s="6"/>
      <c r="B98" s="79"/>
      <c r="C98" s="79"/>
      <c r="D98" s="79"/>
      <c r="E98" s="7"/>
      <c r="F98" s="7"/>
      <c r="G98" s="79"/>
      <c r="H98" s="81"/>
      <c r="I98" s="81"/>
      <c r="J98" s="81"/>
      <c r="K98" s="81"/>
      <c r="L98" s="81"/>
      <c r="O98" s="81"/>
      <c r="P98" s="81"/>
      <c r="Q98" s="81"/>
    </row>
    <row r="99" spans="1:17" hidden="1">
      <c r="A99" s="6"/>
      <c r="B99" s="79"/>
      <c r="C99" s="79"/>
      <c r="D99" s="79"/>
      <c r="E99" s="7"/>
      <c r="F99" s="7"/>
      <c r="G99" s="79"/>
      <c r="H99" s="81"/>
      <c r="I99" s="81"/>
      <c r="J99" s="81"/>
      <c r="K99" s="81"/>
      <c r="L99" s="81"/>
      <c r="O99" s="81"/>
      <c r="P99" s="81"/>
      <c r="Q99" s="81"/>
    </row>
    <row r="100" spans="1:17" hidden="1">
      <c r="A100" s="6"/>
      <c r="B100" s="79"/>
      <c r="C100" s="79"/>
      <c r="D100" s="79"/>
      <c r="E100" s="7"/>
      <c r="F100" s="7"/>
      <c r="G100" s="79"/>
      <c r="H100" s="81"/>
      <c r="I100" s="81"/>
      <c r="J100" s="81"/>
      <c r="K100" s="81"/>
      <c r="L100" s="81"/>
      <c r="O100" s="81"/>
      <c r="P100" s="81"/>
      <c r="Q100" s="81"/>
    </row>
    <row r="101" spans="1:17" hidden="1">
      <c r="A101" s="6"/>
      <c r="B101" s="79"/>
      <c r="C101" s="79"/>
      <c r="D101" s="79"/>
      <c r="E101" s="7"/>
      <c r="F101" s="7"/>
      <c r="G101" s="79"/>
      <c r="H101" s="81"/>
      <c r="I101" s="81"/>
      <c r="J101" s="81"/>
      <c r="K101" s="81"/>
      <c r="L101" s="81"/>
      <c r="O101" s="81"/>
      <c r="P101" s="81"/>
      <c r="Q101" s="81"/>
    </row>
    <row r="102" spans="1:17" hidden="1">
      <c r="A102" s="6"/>
      <c r="B102" s="79"/>
      <c r="C102" s="79"/>
      <c r="D102" s="79"/>
      <c r="E102" s="7"/>
      <c r="F102" s="7"/>
      <c r="G102" s="79"/>
      <c r="H102" s="81"/>
      <c r="I102" s="81"/>
      <c r="J102" s="81"/>
      <c r="K102" s="81"/>
      <c r="L102" s="81"/>
      <c r="O102" s="81"/>
      <c r="P102" s="81"/>
      <c r="Q102" s="81"/>
    </row>
    <row r="103" spans="1:17" hidden="1">
      <c r="A103" s="6"/>
      <c r="B103" s="79"/>
      <c r="C103" s="79"/>
      <c r="D103" s="79"/>
      <c r="E103" s="7"/>
      <c r="F103" s="7"/>
      <c r="G103" s="79"/>
      <c r="H103" s="81"/>
      <c r="I103" s="81"/>
      <c r="J103" s="81"/>
      <c r="K103" s="81"/>
      <c r="L103" s="81"/>
      <c r="O103" s="81"/>
      <c r="P103" s="81"/>
      <c r="Q103" s="81"/>
    </row>
    <row r="104" spans="1:17" hidden="1">
      <c r="A104" s="6"/>
      <c r="B104" s="79"/>
      <c r="C104" s="79"/>
      <c r="D104" s="79"/>
      <c r="E104" s="7"/>
      <c r="F104" s="7"/>
      <c r="G104" s="79"/>
      <c r="H104" s="81"/>
      <c r="I104" s="81"/>
      <c r="J104" s="81"/>
      <c r="K104" s="81"/>
      <c r="L104" s="81"/>
      <c r="O104" s="81"/>
      <c r="P104" s="81"/>
      <c r="Q104" s="81"/>
    </row>
    <row r="105" spans="1:17" hidden="1">
      <c r="A105" s="6"/>
      <c r="B105" s="79"/>
      <c r="C105" s="79"/>
      <c r="D105" s="79"/>
      <c r="E105" s="7"/>
      <c r="F105" s="7"/>
      <c r="G105" s="79"/>
      <c r="H105" s="81"/>
      <c r="I105" s="81"/>
      <c r="J105" s="81"/>
      <c r="K105" s="81"/>
      <c r="L105" s="81"/>
      <c r="O105" s="81"/>
      <c r="P105" s="81"/>
      <c r="Q105" s="81"/>
    </row>
    <row r="106" spans="1:17" hidden="1">
      <c r="A106" s="6"/>
      <c r="B106" s="79"/>
      <c r="C106" s="79"/>
      <c r="D106" s="79"/>
      <c r="E106" s="89"/>
      <c r="F106" s="89"/>
      <c r="G106" s="90"/>
      <c r="H106" s="91"/>
      <c r="I106" s="91"/>
      <c r="J106" s="91"/>
      <c r="K106" s="91"/>
      <c r="L106" s="91"/>
      <c r="M106" s="91"/>
      <c r="N106" s="91"/>
      <c r="O106" s="81"/>
      <c r="P106" s="81"/>
      <c r="Q106" s="81"/>
    </row>
    <row r="107" spans="1:17" hidden="1">
      <c r="A107" s="83"/>
      <c r="B107" s="230"/>
      <c r="C107" s="230"/>
      <c r="D107" s="79"/>
      <c r="E107" s="7"/>
      <c r="F107" s="7"/>
      <c r="G107" s="79"/>
      <c r="H107" s="81"/>
      <c r="I107" s="81"/>
      <c r="J107" s="81"/>
      <c r="K107" s="81"/>
      <c r="L107" s="81"/>
      <c r="O107" s="81"/>
      <c r="P107" s="81"/>
      <c r="Q107" s="81"/>
    </row>
    <row r="108" spans="1:17" hidden="1">
      <c r="A108" s="83"/>
      <c r="B108" s="230"/>
      <c r="C108" s="230"/>
      <c r="D108" s="79"/>
      <c r="E108" s="80"/>
      <c r="F108" s="7"/>
      <c r="G108" s="79"/>
      <c r="H108" s="81"/>
      <c r="I108" s="81"/>
      <c r="J108" s="81"/>
      <c r="K108" s="81"/>
      <c r="L108" s="81"/>
      <c r="O108" s="81"/>
      <c r="P108" s="81"/>
      <c r="Q108" s="81"/>
    </row>
    <row r="109" spans="1:17" hidden="1">
      <c r="A109" s="83"/>
      <c r="B109" s="230"/>
      <c r="C109" s="230"/>
      <c r="D109" s="79"/>
      <c r="E109" s="7"/>
      <c r="F109" s="7"/>
      <c r="G109" s="79"/>
      <c r="H109" s="81"/>
      <c r="I109" s="81"/>
      <c r="J109" s="81"/>
      <c r="K109" s="81"/>
      <c r="L109" s="81"/>
      <c r="O109" s="81"/>
      <c r="P109" s="81"/>
      <c r="Q109" s="81"/>
    </row>
    <row r="110" spans="1:17" hidden="1">
      <c r="A110" s="83"/>
      <c r="B110" s="230"/>
      <c r="C110" s="230"/>
      <c r="D110" s="79"/>
      <c r="E110" s="7"/>
      <c r="F110" s="7"/>
      <c r="G110" s="79"/>
      <c r="H110" s="81"/>
      <c r="I110" s="81"/>
      <c r="J110" s="81"/>
      <c r="K110" s="81"/>
      <c r="L110" s="81"/>
      <c r="O110" s="81"/>
      <c r="P110" s="81"/>
      <c r="Q110" s="81"/>
    </row>
    <row r="111" spans="1:17" hidden="1">
      <c r="A111" s="83"/>
      <c r="B111" s="230"/>
      <c r="C111" s="230"/>
      <c r="D111" s="79"/>
      <c r="E111" s="7"/>
      <c r="F111" s="7"/>
      <c r="G111" s="79"/>
      <c r="H111" s="81"/>
      <c r="I111" s="81"/>
      <c r="J111" s="81"/>
      <c r="K111" s="81"/>
      <c r="L111" s="81"/>
      <c r="O111" s="81"/>
      <c r="P111" s="81"/>
      <c r="Q111" s="81"/>
    </row>
    <row r="112" spans="1:17" hidden="1">
      <c r="A112" s="83"/>
      <c r="B112" s="230"/>
      <c r="C112" s="230"/>
      <c r="D112" s="79"/>
      <c r="E112" s="7"/>
      <c r="F112" s="7"/>
      <c r="G112" s="79"/>
      <c r="H112" s="81"/>
      <c r="I112" s="81"/>
      <c r="J112" s="81"/>
      <c r="K112" s="81"/>
      <c r="L112" s="81"/>
      <c r="O112" s="81"/>
      <c r="P112" s="81"/>
      <c r="Q112" s="81"/>
    </row>
    <row r="113" spans="1:17" hidden="1">
      <c r="A113" s="83"/>
      <c r="B113" s="230"/>
      <c r="C113" s="230"/>
      <c r="D113" s="79"/>
      <c r="E113" s="7"/>
      <c r="F113" s="7"/>
      <c r="G113" s="79"/>
      <c r="H113" s="81"/>
      <c r="I113" s="81"/>
      <c r="J113" s="81"/>
      <c r="K113" s="81"/>
      <c r="L113" s="81"/>
      <c r="O113" s="81"/>
      <c r="P113" s="81"/>
      <c r="Q113" s="81"/>
    </row>
    <row r="114" spans="1:17" hidden="1">
      <c r="A114" s="83"/>
      <c r="B114" s="230"/>
      <c r="C114" s="230"/>
      <c r="D114" s="79"/>
      <c r="E114" s="7"/>
      <c r="F114" s="7"/>
      <c r="G114" s="79"/>
      <c r="H114" s="81"/>
      <c r="I114" s="81"/>
      <c r="J114" s="81"/>
      <c r="K114" s="81"/>
      <c r="L114" s="81"/>
      <c r="O114" s="81"/>
      <c r="P114" s="81"/>
      <c r="Q114" s="81"/>
    </row>
    <row r="115" spans="1:17" hidden="1">
      <c r="A115" s="83"/>
      <c r="B115" s="230"/>
      <c r="C115" s="230"/>
      <c r="D115" s="79"/>
      <c r="E115" s="89"/>
      <c r="F115" s="89"/>
      <c r="G115" s="89"/>
      <c r="H115" s="91"/>
      <c r="I115" s="91"/>
      <c r="J115" s="91"/>
      <c r="K115" s="91"/>
      <c r="L115" s="91"/>
      <c r="M115" s="91"/>
      <c r="N115" s="91"/>
      <c r="O115" s="81"/>
      <c r="P115" s="81"/>
      <c r="Q115" s="81"/>
    </row>
    <row r="116" spans="1:17" hidden="1">
      <c r="O116" s="81"/>
      <c r="P116" s="81"/>
      <c r="Q116" s="81"/>
    </row>
    <row r="117" spans="1:17" hidden="1">
      <c r="O117" s="81"/>
      <c r="P117" s="81"/>
      <c r="Q117" s="81"/>
    </row>
    <row r="118" spans="1:17" hidden="1">
      <c r="O118" s="81"/>
      <c r="P118" s="81"/>
      <c r="Q118" s="81"/>
    </row>
    <row r="119" spans="1:17" hidden="1">
      <c r="O119" s="81"/>
      <c r="P119" s="81"/>
      <c r="Q119" s="81"/>
    </row>
    <row r="120" spans="1:17" hidden="1">
      <c r="O120" s="81"/>
      <c r="P120" s="81"/>
      <c r="Q120" s="81"/>
    </row>
    <row r="121" spans="1:17" hidden="1">
      <c r="O121" s="81"/>
      <c r="P121" s="81"/>
      <c r="Q121" s="81"/>
    </row>
    <row r="122" spans="1:17" hidden="1">
      <c r="O122" s="81"/>
      <c r="P122" s="81"/>
      <c r="Q122" s="81"/>
    </row>
    <row r="123" spans="1:17" hidden="1">
      <c r="O123" s="81"/>
      <c r="P123" s="81"/>
      <c r="Q123" s="81"/>
    </row>
    <row r="124" spans="1:17" hidden="1">
      <c r="O124" s="81"/>
      <c r="P124" s="81"/>
      <c r="Q124" s="81"/>
    </row>
    <row r="125" spans="1:17" hidden="1">
      <c r="O125" s="81"/>
      <c r="P125" s="81"/>
      <c r="Q125" s="81"/>
    </row>
    <row r="126" spans="1:17" hidden="1">
      <c r="O126" s="81"/>
      <c r="P126" s="81"/>
      <c r="Q126" s="81"/>
    </row>
    <row r="127" spans="1:17" hidden="1">
      <c r="O127" s="81"/>
      <c r="P127" s="81"/>
      <c r="Q127" s="81"/>
    </row>
    <row r="128" spans="1:17" hidden="1">
      <c r="O128" s="81"/>
      <c r="P128" s="81"/>
      <c r="Q128" s="81"/>
    </row>
    <row r="129" spans="15:17" hidden="1">
      <c r="O129" s="81"/>
      <c r="P129" s="81"/>
      <c r="Q129" s="81"/>
    </row>
    <row r="130" spans="15:17" hidden="1">
      <c r="O130" s="81"/>
      <c r="P130" s="81"/>
      <c r="Q130" s="81"/>
    </row>
    <row r="131" spans="15:17" hidden="1">
      <c r="O131" s="81"/>
      <c r="P131" s="81"/>
      <c r="Q131" s="81"/>
    </row>
    <row r="132" spans="15:17" hidden="1">
      <c r="O132" s="81"/>
      <c r="P132" s="81"/>
      <c r="Q132" s="81"/>
    </row>
    <row r="133" spans="15:17" hidden="1">
      <c r="O133" s="81"/>
      <c r="P133" s="81"/>
      <c r="Q133" s="81"/>
    </row>
    <row r="134" spans="15:17" hidden="1">
      <c r="O134" s="81"/>
      <c r="P134" s="81"/>
      <c r="Q134" s="81"/>
    </row>
    <row r="135" spans="15:17" hidden="1">
      <c r="O135" s="81"/>
      <c r="P135" s="81"/>
      <c r="Q135" s="81"/>
    </row>
    <row r="136" spans="15:17" hidden="1">
      <c r="O136" s="81"/>
      <c r="P136" s="81"/>
      <c r="Q136" s="81"/>
    </row>
    <row r="137" spans="15:17" hidden="1">
      <c r="O137" s="81"/>
      <c r="P137" s="81"/>
      <c r="Q137" s="81"/>
    </row>
    <row r="138" spans="15:17" hidden="1">
      <c r="O138" s="81"/>
      <c r="P138" s="81"/>
      <c r="Q138" s="81"/>
    </row>
    <row r="139" spans="15:17" hidden="1">
      <c r="O139" s="81"/>
      <c r="P139" s="81"/>
      <c r="Q139" s="81"/>
    </row>
    <row r="140" spans="15:17" hidden="1">
      <c r="O140" s="81"/>
      <c r="P140" s="81"/>
      <c r="Q140" s="81"/>
    </row>
    <row r="141" spans="15:17" hidden="1">
      <c r="O141" s="81"/>
      <c r="P141" s="81"/>
      <c r="Q141" s="81"/>
    </row>
    <row r="142" spans="15:17" hidden="1">
      <c r="O142" s="81"/>
      <c r="P142" s="81"/>
      <c r="Q142" s="81"/>
    </row>
    <row r="143" spans="15:17" hidden="1">
      <c r="O143" s="81"/>
      <c r="P143" s="81"/>
      <c r="Q143" s="81"/>
    </row>
    <row r="144" spans="15:17" hidden="1">
      <c r="O144" s="81"/>
      <c r="P144" s="81"/>
      <c r="Q144" s="81"/>
    </row>
    <row r="145" spans="15:17" hidden="1">
      <c r="O145" s="81"/>
      <c r="P145" s="81"/>
      <c r="Q145" s="81"/>
    </row>
    <row r="146" spans="15:17" hidden="1">
      <c r="O146" s="81"/>
      <c r="P146" s="81"/>
      <c r="Q146" s="81"/>
    </row>
    <row r="147" spans="15:17" hidden="1">
      <c r="O147" s="81"/>
      <c r="P147" s="81"/>
      <c r="Q147" s="81"/>
    </row>
    <row r="148" spans="15:17" hidden="1">
      <c r="O148" s="81"/>
      <c r="P148" s="81"/>
      <c r="Q148" s="81"/>
    </row>
    <row r="149" spans="15:17" hidden="1">
      <c r="O149" s="81"/>
      <c r="P149" s="81"/>
      <c r="Q149" s="81"/>
    </row>
    <row r="150" spans="15:17" hidden="1">
      <c r="O150" s="81"/>
      <c r="P150" s="81"/>
      <c r="Q150" s="81"/>
    </row>
    <row r="151" spans="15:17" hidden="1">
      <c r="O151" s="81"/>
      <c r="P151" s="81"/>
      <c r="Q151" s="81"/>
    </row>
    <row r="152" spans="15:17" hidden="1">
      <c r="O152" s="81"/>
      <c r="P152" s="81"/>
      <c r="Q152" s="81"/>
    </row>
    <row r="153" spans="15:17" hidden="1">
      <c r="O153" s="81"/>
      <c r="P153" s="81"/>
      <c r="Q153" s="81"/>
    </row>
    <row r="154" spans="15:17" hidden="1">
      <c r="O154" s="81"/>
      <c r="P154" s="81"/>
      <c r="Q154" s="81"/>
    </row>
    <row r="155" spans="15:17" hidden="1">
      <c r="O155" s="81"/>
      <c r="P155" s="81"/>
      <c r="Q155" s="81"/>
    </row>
    <row r="156" spans="15:17" hidden="1">
      <c r="O156" s="81"/>
      <c r="P156" s="81"/>
      <c r="Q156" s="81"/>
    </row>
    <row r="157" spans="15:17" hidden="1">
      <c r="O157" s="81"/>
      <c r="P157" s="81"/>
      <c r="Q157" s="81"/>
    </row>
    <row r="158" spans="15:17" hidden="1">
      <c r="O158" s="81"/>
      <c r="P158" s="81"/>
      <c r="Q158" s="81"/>
    </row>
    <row r="159" spans="15:17" hidden="1">
      <c r="O159" s="81"/>
      <c r="P159" s="81"/>
      <c r="Q159" s="81"/>
    </row>
    <row r="160" spans="15:17" hidden="1">
      <c r="O160" s="81"/>
      <c r="P160" s="81"/>
      <c r="Q160" s="81"/>
    </row>
    <row r="161" spans="15:17" hidden="1">
      <c r="O161" s="81"/>
      <c r="P161" s="81"/>
      <c r="Q161" s="81"/>
    </row>
    <row r="162" spans="15:17" hidden="1">
      <c r="O162" s="81"/>
      <c r="P162" s="81"/>
      <c r="Q162" s="81"/>
    </row>
    <row r="163" spans="15:17" hidden="1">
      <c r="O163" s="81"/>
      <c r="P163" s="81"/>
      <c r="Q163" s="81"/>
    </row>
    <row r="164" spans="15:17" hidden="1">
      <c r="O164" s="81"/>
      <c r="P164" s="81"/>
      <c r="Q164" s="81"/>
    </row>
    <row r="165" spans="15:17" hidden="1">
      <c r="O165" s="81"/>
      <c r="P165" s="81"/>
      <c r="Q165" s="81"/>
    </row>
    <row r="166" spans="15:17" hidden="1">
      <c r="O166" s="81"/>
      <c r="P166" s="81"/>
      <c r="Q166" s="81"/>
    </row>
    <row r="167" spans="15:17" hidden="1">
      <c r="O167" s="81"/>
      <c r="P167" s="81"/>
      <c r="Q167" s="81"/>
    </row>
    <row r="168" spans="15:17" hidden="1">
      <c r="O168" s="81"/>
      <c r="P168" s="81"/>
      <c r="Q168" s="81"/>
    </row>
    <row r="169" spans="15:17" hidden="1">
      <c r="O169" s="81"/>
      <c r="P169" s="81"/>
      <c r="Q169" s="81"/>
    </row>
    <row r="170" spans="15:17" hidden="1">
      <c r="O170" s="81"/>
      <c r="P170" s="81"/>
      <c r="Q170" s="81"/>
    </row>
    <row r="171" spans="15:17" hidden="1">
      <c r="O171" s="81"/>
      <c r="P171" s="81"/>
      <c r="Q171" s="81"/>
    </row>
    <row r="172" spans="15:17" hidden="1">
      <c r="O172" s="81"/>
      <c r="P172" s="81"/>
      <c r="Q172" s="81"/>
    </row>
    <row r="173" spans="15:17" hidden="1">
      <c r="O173" s="81"/>
      <c r="P173" s="81"/>
      <c r="Q173" s="81"/>
    </row>
    <row r="174" spans="15:17" hidden="1">
      <c r="O174" s="81"/>
      <c r="P174" s="81"/>
      <c r="Q174" s="81"/>
    </row>
    <row r="175" spans="15:17" hidden="1">
      <c r="O175" s="81"/>
      <c r="P175" s="81"/>
      <c r="Q175" s="81"/>
    </row>
    <row r="176" spans="15:17" hidden="1">
      <c r="O176" s="81"/>
      <c r="P176" s="81"/>
      <c r="Q176" s="81"/>
    </row>
    <row r="177" spans="15:17" hidden="1">
      <c r="O177" s="81"/>
      <c r="P177" s="81"/>
      <c r="Q177" s="81"/>
    </row>
    <row r="178" spans="15:17" hidden="1">
      <c r="O178" s="81"/>
      <c r="P178" s="81"/>
      <c r="Q178" s="81"/>
    </row>
    <row r="179" spans="15:17" hidden="1">
      <c r="O179" s="81"/>
      <c r="P179" s="81"/>
      <c r="Q179" s="81"/>
    </row>
    <row r="180" spans="15:17" hidden="1">
      <c r="O180" s="81"/>
      <c r="P180" s="81"/>
      <c r="Q180" s="81"/>
    </row>
    <row r="181" spans="15:17" hidden="1">
      <c r="O181" s="81"/>
      <c r="P181" s="81"/>
      <c r="Q181" s="81"/>
    </row>
    <row r="182" spans="15:17" hidden="1">
      <c r="O182" s="81"/>
      <c r="P182" s="81"/>
      <c r="Q182" s="81"/>
    </row>
    <row r="183" spans="15:17" hidden="1">
      <c r="O183" s="81"/>
      <c r="P183" s="81"/>
      <c r="Q183" s="81"/>
    </row>
    <row r="184" spans="15:17" hidden="1">
      <c r="O184" s="81"/>
      <c r="P184" s="81"/>
      <c r="Q184" s="81"/>
    </row>
    <row r="185" spans="15:17" hidden="1">
      <c r="O185" s="81"/>
      <c r="P185" s="81"/>
      <c r="Q185" s="81"/>
    </row>
    <row r="186" spans="15:17" hidden="1">
      <c r="O186" s="81"/>
      <c r="P186" s="81"/>
      <c r="Q186" s="81"/>
    </row>
    <row r="187" spans="15:17" hidden="1">
      <c r="O187" s="81"/>
      <c r="P187" s="81"/>
      <c r="Q187" s="81"/>
    </row>
    <row r="188" spans="15:17" hidden="1">
      <c r="O188" s="81"/>
      <c r="P188" s="81"/>
      <c r="Q188" s="81"/>
    </row>
    <row r="189" spans="15:17" hidden="1">
      <c r="O189" s="81"/>
      <c r="P189" s="81"/>
      <c r="Q189" s="81"/>
    </row>
    <row r="190" spans="15:17" hidden="1">
      <c r="O190" s="81"/>
      <c r="P190" s="81"/>
      <c r="Q190" s="81"/>
    </row>
    <row r="191" spans="15:17" hidden="1">
      <c r="O191" s="81"/>
      <c r="P191" s="81"/>
      <c r="Q191" s="81"/>
    </row>
    <row r="192" spans="15:17" hidden="1">
      <c r="O192" s="81"/>
      <c r="P192" s="81"/>
      <c r="Q192" s="81"/>
    </row>
    <row r="193" spans="15:17" hidden="1">
      <c r="O193" s="81"/>
      <c r="P193" s="81"/>
      <c r="Q193" s="81"/>
    </row>
    <row r="194" spans="15:17" hidden="1">
      <c r="O194" s="81"/>
      <c r="P194" s="81"/>
      <c r="Q194" s="81"/>
    </row>
    <row r="195" spans="15:17" hidden="1">
      <c r="O195" s="81"/>
      <c r="P195" s="81"/>
      <c r="Q195" s="81"/>
    </row>
    <row r="196" spans="15:17" hidden="1">
      <c r="O196" s="81"/>
      <c r="P196" s="81"/>
      <c r="Q196" s="81"/>
    </row>
    <row r="197" spans="15:17" hidden="1">
      <c r="O197" s="81"/>
      <c r="P197" s="81"/>
      <c r="Q197" s="81"/>
    </row>
    <row r="198" spans="15:17" hidden="1">
      <c r="O198" s="81"/>
      <c r="P198" s="81"/>
      <c r="Q198" s="81"/>
    </row>
    <row r="199" spans="15:17" hidden="1">
      <c r="O199" s="81"/>
      <c r="P199" s="81"/>
      <c r="Q199" s="81"/>
    </row>
    <row r="200" spans="15:17" hidden="1">
      <c r="O200" s="81"/>
      <c r="P200" s="81"/>
      <c r="Q200" s="81"/>
    </row>
    <row r="201" spans="15:17" hidden="1">
      <c r="O201" s="81"/>
      <c r="P201" s="81"/>
      <c r="Q201" s="81"/>
    </row>
    <row r="202" spans="15:17" hidden="1">
      <c r="O202" s="81"/>
      <c r="P202" s="81"/>
      <c r="Q202" s="81"/>
    </row>
    <row r="203" spans="15:17" hidden="1">
      <c r="O203" s="81"/>
      <c r="P203" s="81"/>
      <c r="Q203" s="81"/>
    </row>
    <row r="204" spans="15:17" hidden="1">
      <c r="O204" s="81"/>
      <c r="P204" s="81"/>
      <c r="Q204" s="81"/>
    </row>
    <row r="205" spans="15:17" hidden="1">
      <c r="O205" s="81"/>
      <c r="P205" s="81"/>
      <c r="Q205" s="81"/>
    </row>
    <row r="206" spans="15:17" hidden="1">
      <c r="O206" s="81"/>
      <c r="P206" s="81"/>
      <c r="Q206" s="81"/>
    </row>
    <row r="207" spans="15:17" hidden="1">
      <c r="O207" s="81"/>
      <c r="P207" s="81"/>
      <c r="Q207" s="81"/>
    </row>
    <row r="208" spans="15:17" hidden="1">
      <c r="O208" s="81"/>
      <c r="P208" s="81"/>
      <c r="Q208" s="81"/>
    </row>
    <row r="209" spans="15:17" hidden="1">
      <c r="O209" s="81"/>
      <c r="P209" s="81"/>
      <c r="Q209" s="81"/>
    </row>
    <row r="210" spans="15:17" hidden="1">
      <c r="O210" s="81"/>
      <c r="P210" s="81"/>
      <c r="Q210" s="81"/>
    </row>
    <row r="211" spans="15:17" hidden="1">
      <c r="O211" s="81"/>
      <c r="P211" s="81"/>
      <c r="Q211" s="81"/>
    </row>
    <row r="212" spans="15:17" hidden="1">
      <c r="O212" s="81"/>
      <c r="P212" s="81"/>
      <c r="Q212" s="81"/>
    </row>
    <row r="213" spans="15:17" hidden="1">
      <c r="O213" s="81"/>
      <c r="P213" s="81"/>
      <c r="Q213" s="81"/>
    </row>
    <row r="214" spans="15:17" hidden="1">
      <c r="O214" s="81"/>
      <c r="P214" s="81"/>
      <c r="Q214" s="81"/>
    </row>
    <row r="215" spans="15:17" hidden="1">
      <c r="O215" s="81"/>
      <c r="P215" s="81"/>
      <c r="Q215" s="81"/>
    </row>
    <row r="216" spans="15:17" hidden="1">
      <c r="O216" s="81"/>
      <c r="P216" s="81"/>
      <c r="Q216" s="81"/>
    </row>
    <row r="217" spans="15:17" hidden="1">
      <c r="O217" s="81"/>
      <c r="P217" s="81"/>
      <c r="Q217" s="81"/>
    </row>
    <row r="218" spans="15:17" hidden="1">
      <c r="O218" s="81"/>
      <c r="P218" s="81"/>
      <c r="Q218" s="81"/>
    </row>
    <row r="219" spans="15:17" hidden="1">
      <c r="O219" s="81"/>
      <c r="P219" s="81"/>
      <c r="Q219" s="81"/>
    </row>
    <row r="220" spans="15:17" hidden="1">
      <c r="O220" s="81"/>
      <c r="P220" s="81"/>
      <c r="Q220" s="81"/>
    </row>
    <row r="221" spans="15:17" hidden="1">
      <c r="O221" s="81"/>
      <c r="P221" s="81"/>
      <c r="Q221" s="81"/>
    </row>
    <row r="222" spans="15:17" hidden="1">
      <c r="O222" s="81"/>
      <c r="P222" s="81"/>
      <c r="Q222" s="81"/>
    </row>
    <row r="223" spans="15:17" hidden="1">
      <c r="O223" s="81"/>
      <c r="P223" s="81"/>
      <c r="Q223" s="81"/>
    </row>
    <row r="224" spans="15:17" hidden="1">
      <c r="O224" s="81"/>
      <c r="P224" s="81"/>
      <c r="Q224" s="81"/>
    </row>
    <row r="225" spans="15:17" hidden="1">
      <c r="O225" s="81"/>
      <c r="P225" s="81"/>
      <c r="Q225" s="81"/>
    </row>
    <row r="226" spans="15:17" hidden="1">
      <c r="O226" s="81"/>
      <c r="P226" s="81"/>
      <c r="Q226" s="81"/>
    </row>
    <row r="227" spans="15:17" hidden="1">
      <c r="O227" s="81"/>
      <c r="P227" s="81"/>
      <c r="Q227" s="81"/>
    </row>
    <row r="228" spans="15:17" hidden="1">
      <c r="O228" s="81"/>
      <c r="P228" s="81"/>
      <c r="Q228" s="81"/>
    </row>
    <row r="229" spans="15:17" hidden="1">
      <c r="O229" s="81"/>
      <c r="P229" s="81"/>
      <c r="Q229" s="81"/>
    </row>
    <row r="230" spans="15:17" hidden="1">
      <c r="O230" s="81"/>
      <c r="P230" s="81"/>
      <c r="Q230" s="81"/>
    </row>
    <row r="231" spans="15:17" hidden="1">
      <c r="O231" s="81"/>
      <c r="P231" s="81"/>
      <c r="Q231" s="81"/>
    </row>
    <row r="232" spans="15:17" hidden="1">
      <c r="O232" s="81"/>
      <c r="P232" s="81"/>
      <c r="Q232" s="81"/>
    </row>
    <row r="233" spans="15:17" hidden="1">
      <c r="O233" s="81"/>
      <c r="P233" s="81"/>
      <c r="Q233" s="81"/>
    </row>
    <row r="234" spans="15:17" hidden="1">
      <c r="O234" s="81"/>
      <c r="P234" s="81"/>
      <c r="Q234" s="81"/>
    </row>
    <row r="235" spans="15:17" hidden="1">
      <c r="O235" s="81"/>
      <c r="P235" s="81"/>
      <c r="Q235" s="81"/>
    </row>
    <row r="236" spans="15:17" hidden="1">
      <c r="O236" s="81"/>
      <c r="P236" s="81"/>
      <c r="Q236" s="81"/>
    </row>
    <row r="237" spans="15:17" hidden="1">
      <c r="O237" s="81"/>
      <c r="P237" s="81"/>
      <c r="Q237" s="81"/>
    </row>
    <row r="238" spans="15:17" hidden="1">
      <c r="O238" s="81"/>
      <c r="P238" s="81"/>
      <c r="Q238" s="81"/>
    </row>
    <row r="239" spans="15:17" hidden="1">
      <c r="O239" s="81"/>
      <c r="P239" s="81"/>
      <c r="Q239" s="81"/>
    </row>
    <row r="240" spans="15:17" hidden="1">
      <c r="O240" s="81"/>
      <c r="P240" s="81"/>
      <c r="Q240" s="81"/>
    </row>
    <row r="241" spans="15:17" hidden="1">
      <c r="O241" s="81"/>
      <c r="P241" s="81"/>
      <c r="Q241" s="81"/>
    </row>
    <row r="242" spans="15:17" hidden="1">
      <c r="O242" s="81"/>
      <c r="P242" s="81"/>
      <c r="Q242" s="81"/>
    </row>
    <row r="243" spans="15:17" hidden="1">
      <c r="O243" s="81"/>
      <c r="P243" s="81"/>
      <c r="Q243" s="81"/>
    </row>
    <row r="244" spans="15:17" hidden="1">
      <c r="O244" s="81"/>
      <c r="P244" s="81"/>
      <c r="Q244" s="81"/>
    </row>
    <row r="245" spans="15:17" hidden="1">
      <c r="O245" s="81"/>
      <c r="P245" s="81"/>
      <c r="Q245" s="81"/>
    </row>
    <row r="246" spans="15:17" hidden="1">
      <c r="O246" s="81"/>
      <c r="P246" s="81"/>
      <c r="Q246" s="81"/>
    </row>
    <row r="247" spans="15:17" hidden="1">
      <c r="O247" s="81"/>
      <c r="P247" s="81"/>
      <c r="Q247" s="81"/>
    </row>
    <row r="248" spans="15:17" hidden="1">
      <c r="O248" s="81"/>
      <c r="P248" s="81"/>
      <c r="Q248" s="81"/>
    </row>
    <row r="249" spans="15:17" hidden="1">
      <c r="O249" s="81"/>
      <c r="P249" s="81"/>
      <c r="Q249" s="81"/>
    </row>
    <row r="250" spans="15:17" hidden="1">
      <c r="O250" s="81"/>
      <c r="P250" s="81"/>
      <c r="Q250" s="81"/>
    </row>
    <row r="251" spans="15:17" hidden="1">
      <c r="O251" s="81"/>
      <c r="P251" s="81"/>
      <c r="Q251" s="81"/>
    </row>
    <row r="252" spans="15:17" hidden="1">
      <c r="O252" s="81"/>
      <c r="P252" s="81"/>
      <c r="Q252" s="81"/>
    </row>
    <row r="253" spans="15:17" hidden="1">
      <c r="O253" s="81"/>
      <c r="P253" s="81"/>
      <c r="Q253" s="81"/>
    </row>
    <row r="254" spans="15:17" hidden="1">
      <c r="O254" s="81"/>
      <c r="P254" s="81"/>
      <c r="Q254" s="81"/>
    </row>
    <row r="255" spans="15:17" hidden="1">
      <c r="O255" s="81"/>
      <c r="P255" s="81"/>
      <c r="Q255" s="81"/>
    </row>
    <row r="256" spans="15:17" hidden="1">
      <c r="O256" s="81"/>
      <c r="P256" s="81"/>
      <c r="Q256" s="81"/>
    </row>
    <row r="257" spans="15:17" hidden="1">
      <c r="O257" s="81"/>
      <c r="P257" s="81"/>
      <c r="Q257" s="81"/>
    </row>
    <row r="258" spans="15:17" hidden="1">
      <c r="O258" s="81"/>
      <c r="P258" s="81"/>
      <c r="Q258" s="81"/>
    </row>
    <row r="259" spans="15:17" hidden="1">
      <c r="O259" s="81"/>
      <c r="P259" s="81"/>
      <c r="Q259" s="81"/>
    </row>
    <row r="260" spans="15:17" hidden="1">
      <c r="O260" s="81"/>
      <c r="P260" s="81"/>
      <c r="Q260" s="81"/>
    </row>
    <row r="261" spans="15:17" hidden="1">
      <c r="O261" s="81"/>
      <c r="P261" s="81"/>
      <c r="Q261" s="81"/>
    </row>
    <row r="262" spans="15:17" hidden="1">
      <c r="O262" s="81"/>
      <c r="P262" s="81"/>
      <c r="Q262" s="81"/>
    </row>
    <row r="263" spans="15:17" hidden="1">
      <c r="O263" s="81"/>
      <c r="P263" s="81"/>
      <c r="Q263" s="81"/>
    </row>
    <row r="264" spans="15:17" hidden="1">
      <c r="O264" s="81"/>
      <c r="P264" s="81"/>
      <c r="Q264" s="81"/>
    </row>
    <row r="265" spans="15:17" hidden="1">
      <c r="O265" s="81"/>
      <c r="P265" s="81"/>
      <c r="Q265" s="81"/>
    </row>
    <row r="266" spans="15:17" hidden="1">
      <c r="O266" s="81"/>
      <c r="P266" s="81"/>
      <c r="Q266" s="81"/>
    </row>
    <row r="267" spans="15:17" hidden="1">
      <c r="O267" s="81"/>
      <c r="P267" s="81"/>
      <c r="Q267" s="81"/>
    </row>
    <row r="268" spans="15:17" hidden="1">
      <c r="O268" s="81"/>
      <c r="P268" s="81"/>
      <c r="Q268" s="81"/>
    </row>
    <row r="269" spans="15:17" hidden="1">
      <c r="O269" s="81"/>
      <c r="P269" s="81"/>
      <c r="Q269" s="81"/>
    </row>
    <row r="270" spans="15:17" hidden="1">
      <c r="O270" s="81"/>
      <c r="P270" s="81"/>
      <c r="Q270" s="81"/>
    </row>
    <row r="271" spans="15:17" hidden="1">
      <c r="O271" s="81"/>
      <c r="P271" s="81"/>
      <c r="Q271" s="81"/>
    </row>
    <row r="272" spans="15:17" hidden="1">
      <c r="O272" s="81"/>
      <c r="P272" s="81"/>
      <c r="Q272" s="81"/>
    </row>
    <row r="273" spans="15:17" hidden="1">
      <c r="O273" s="81"/>
      <c r="P273" s="81"/>
      <c r="Q273" s="81"/>
    </row>
    <row r="274" spans="15:17" hidden="1">
      <c r="O274" s="81"/>
      <c r="P274" s="81"/>
      <c r="Q274" s="81"/>
    </row>
    <row r="275" spans="15:17" hidden="1">
      <c r="O275" s="81"/>
      <c r="P275" s="81"/>
      <c r="Q275" s="81"/>
    </row>
    <row r="276" spans="15:17" hidden="1">
      <c r="O276" s="81"/>
      <c r="P276" s="81"/>
      <c r="Q276" s="81"/>
    </row>
    <row r="277" spans="15:17" hidden="1">
      <c r="O277" s="81"/>
      <c r="P277" s="81"/>
      <c r="Q277" s="81"/>
    </row>
    <row r="278" spans="15:17" hidden="1">
      <c r="O278" s="81"/>
      <c r="P278" s="81"/>
      <c r="Q278" s="81"/>
    </row>
    <row r="279" spans="15:17" hidden="1">
      <c r="O279" s="81"/>
      <c r="P279" s="81"/>
      <c r="Q279" s="81"/>
    </row>
    <row r="280" spans="15:17" hidden="1">
      <c r="O280" s="81"/>
      <c r="P280" s="81"/>
      <c r="Q280" s="81"/>
    </row>
    <row r="281" spans="15:17" hidden="1">
      <c r="O281" s="81"/>
      <c r="P281" s="81"/>
      <c r="Q281" s="81"/>
    </row>
    <row r="282" spans="15:17" hidden="1">
      <c r="O282" s="81"/>
      <c r="P282" s="81"/>
      <c r="Q282" s="81"/>
    </row>
    <row r="283" spans="15:17" hidden="1">
      <c r="O283" s="81"/>
      <c r="P283" s="81"/>
      <c r="Q283" s="81"/>
    </row>
    <row r="284" spans="15:17" hidden="1">
      <c r="O284" s="81"/>
      <c r="P284" s="81"/>
      <c r="Q284" s="81"/>
    </row>
    <row r="285" spans="15:17" hidden="1">
      <c r="O285" s="81"/>
      <c r="P285" s="81"/>
      <c r="Q285" s="81"/>
    </row>
    <row r="286" spans="15:17" hidden="1">
      <c r="O286" s="81"/>
      <c r="P286" s="81"/>
      <c r="Q286" s="81"/>
    </row>
    <row r="287" spans="15:17" hidden="1">
      <c r="O287" s="81"/>
      <c r="P287" s="81"/>
      <c r="Q287" s="81"/>
    </row>
    <row r="288" spans="15:17" hidden="1">
      <c r="O288" s="81"/>
      <c r="P288" s="81"/>
      <c r="Q288" s="81"/>
    </row>
    <row r="289" spans="15:17" hidden="1">
      <c r="O289" s="81"/>
      <c r="P289" s="81"/>
      <c r="Q289" s="81"/>
    </row>
    <row r="290" spans="15:17" hidden="1">
      <c r="O290" s="81"/>
      <c r="P290" s="81"/>
      <c r="Q290" s="81"/>
    </row>
    <row r="291" spans="15:17" hidden="1">
      <c r="O291" s="81"/>
      <c r="P291" s="81"/>
      <c r="Q291" s="81"/>
    </row>
    <row r="292" spans="15:17" hidden="1">
      <c r="O292" s="81"/>
      <c r="P292" s="81"/>
      <c r="Q292" s="81"/>
    </row>
    <row r="293" spans="15:17" hidden="1">
      <c r="O293" s="81"/>
      <c r="P293" s="81"/>
      <c r="Q293" s="81"/>
    </row>
    <row r="294" spans="15:17" hidden="1">
      <c r="O294" s="81"/>
      <c r="P294" s="81"/>
      <c r="Q294" s="81"/>
    </row>
    <row r="295" spans="15:17" hidden="1">
      <c r="O295" s="81"/>
      <c r="P295" s="81"/>
      <c r="Q295" s="81"/>
    </row>
    <row r="296" spans="15:17" hidden="1">
      <c r="O296" s="81"/>
      <c r="P296" s="81"/>
      <c r="Q296" s="81"/>
    </row>
    <row r="297" spans="15:17" hidden="1">
      <c r="O297" s="81"/>
      <c r="P297" s="81"/>
      <c r="Q297" s="81"/>
    </row>
    <row r="298" spans="15:17" hidden="1">
      <c r="O298" s="81"/>
      <c r="P298" s="81"/>
      <c r="Q298" s="81"/>
    </row>
    <row r="299" spans="15:17" hidden="1">
      <c r="O299" s="81"/>
      <c r="P299" s="81"/>
      <c r="Q299" s="81"/>
    </row>
    <row r="300" spans="15:17" hidden="1">
      <c r="O300" s="81"/>
      <c r="P300" s="81"/>
      <c r="Q300" s="81"/>
    </row>
    <row r="301" spans="15:17" hidden="1">
      <c r="O301" s="81"/>
      <c r="P301" s="81"/>
      <c r="Q301" s="81"/>
    </row>
    <row r="302" spans="15:17" hidden="1">
      <c r="O302" s="81"/>
      <c r="P302" s="81"/>
      <c r="Q302" s="81"/>
    </row>
    <row r="303" spans="15:17" hidden="1">
      <c r="O303" s="81"/>
      <c r="P303" s="81"/>
      <c r="Q303" s="81"/>
    </row>
    <row r="304" spans="15:17" hidden="1">
      <c r="O304" s="81"/>
      <c r="P304" s="81"/>
      <c r="Q304" s="81"/>
    </row>
    <row r="305" spans="15:17" hidden="1">
      <c r="O305" s="81"/>
      <c r="P305" s="81"/>
      <c r="Q305" s="81"/>
    </row>
    <row r="306" spans="15:17" hidden="1">
      <c r="O306" s="81"/>
      <c r="P306" s="81"/>
      <c r="Q306" s="81"/>
    </row>
    <row r="307" spans="15:17" hidden="1">
      <c r="O307" s="81"/>
      <c r="P307" s="81"/>
      <c r="Q307" s="81"/>
    </row>
    <row r="308" spans="15:17" hidden="1">
      <c r="O308" s="81"/>
      <c r="P308" s="81"/>
      <c r="Q308" s="81"/>
    </row>
    <row r="309" spans="15:17" hidden="1">
      <c r="O309" s="81"/>
      <c r="P309" s="81"/>
      <c r="Q309" s="81"/>
    </row>
    <row r="310" spans="15:17" hidden="1">
      <c r="O310" s="81"/>
      <c r="P310" s="81"/>
      <c r="Q310" s="81"/>
    </row>
    <row r="311" spans="15:17" hidden="1">
      <c r="O311" s="81"/>
      <c r="P311" s="81"/>
      <c r="Q311" s="81"/>
    </row>
    <row r="312" spans="15:17" hidden="1">
      <c r="O312" s="81"/>
      <c r="P312" s="81"/>
      <c r="Q312" s="81"/>
    </row>
    <row r="313" spans="15:17" hidden="1">
      <c r="O313" s="81"/>
      <c r="P313" s="81"/>
      <c r="Q313" s="81"/>
    </row>
    <row r="314" spans="15:17" hidden="1">
      <c r="O314" s="81"/>
      <c r="P314" s="81"/>
      <c r="Q314" s="81"/>
    </row>
    <row r="315" spans="15:17" hidden="1">
      <c r="O315" s="81"/>
      <c r="P315" s="81"/>
      <c r="Q315" s="81"/>
    </row>
    <row r="316" spans="15:17" hidden="1">
      <c r="O316" s="81"/>
      <c r="P316" s="81"/>
      <c r="Q316" s="81"/>
    </row>
    <row r="317" spans="15:17" hidden="1">
      <c r="O317" s="81"/>
      <c r="P317" s="81"/>
      <c r="Q317" s="81"/>
    </row>
    <row r="318" spans="15:17" hidden="1">
      <c r="O318" s="81"/>
      <c r="P318" s="81"/>
      <c r="Q318" s="81"/>
    </row>
    <row r="319" spans="15:17" hidden="1">
      <c r="O319" s="81"/>
      <c r="P319" s="81"/>
      <c r="Q319" s="81"/>
    </row>
    <row r="320" spans="15:17" hidden="1">
      <c r="O320" s="81"/>
      <c r="P320" s="81"/>
      <c r="Q320" s="81"/>
    </row>
    <row r="321" spans="15:17" hidden="1">
      <c r="O321" s="81"/>
      <c r="P321" s="81"/>
      <c r="Q321" s="81"/>
    </row>
    <row r="322" spans="15:17" hidden="1">
      <c r="O322" s="81"/>
      <c r="P322" s="81"/>
      <c r="Q322" s="81"/>
    </row>
    <row r="323" spans="15:17" hidden="1">
      <c r="O323" s="81"/>
      <c r="P323" s="81"/>
      <c r="Q323" s="81"/>
    </row>
    <row r="324" spans="15:17" hidden="1">
      <c r="O324" s="81"/>
      <c r="P324" s="81"/>
      <c r="Q324" s="81"/>
    </row>
    <row r="325" spans="15:17" hidden="1">
      <c r="O325" s="81"/>
      <c r="P325" s="81"/>
      <c r="Q325" s="81"/>
    </row>
    <row r="326" spans="15:17" hidden="1">
      <c r="O326" s="81"/>
      <c r="P326" s="81"/>
      <c r="Q326" s="81"/>
    </row>
    <row r="327" spans="15:17" hidden="1">
      <c r="O327" s="81"/>
      <c r="P327" s="81"/>
      <c r="Q327" s="81"/>
    </row>
    <row r="328" spans="15:17" hidden="1">
      <c r="O328" s="81"/>
      <c r="P328" s="81"/>
      <c r="Q328" s="81"/>
    </row>
    <row r="329" spans="15:17" hidden="1">
      <c r="O329" s="81"/>
      <c r="P329" s="81"/>
      <c r="Q329" s="81"/>
    </row>
    <row r="330" spans="15:17" hidden="1">
      <c r="O330" s="81"/>
      <c r="P330" s="81"/>
      <c r="Q330" s="81"/>
    </row>
    <row r="331" spans="15:17" hidden="1">
      <c r="O331" s="81"/>
      <c r="P331" s="81"/>
      <c r="Q331" s="81"/>
    </row>
    <row r="332" spans="15:17" hidden="1">
      <c r="O332" s="81"/>
      <c r="P332" s="81"/>
      <c r="Q332" s="81"/>
    </row>
    <row r="333" spans="15:17" hidden="1">
      <c r="O333" s="81"/>
      <c r="P333" s="81"/>
      <c r="Q333" s="81"/>
    </row>
    <row r="334" spans="15:17" hidden="1">
      <c r="O334" s="81"/>
      <c r="P334" s="81"/>
      <c r="Q334" s="81"/>
    </row>
    <row r="335" spans="15:17" hidden="1">
      <c r="O335" s="81"/>
      <c r="P335" s="81"/>
      <c r="Q335" s="81"/>
    </row>
    <row r="336" spans="15:17" hidden="1">
      <c r="O336" s="81"/>
      <c r="P336" s="81"/>
      <c r="Q336" s="81"/>
    </row>
    <row r="337" spans="15:17" hidden="1">
      <c r="O337" s="81"/>
      <c r="P337" s="81"/>
      <c r="Q337" s="81"/>
    </row>
    <row r="338" spans="15:17" hidden="1">
      <c r="O338" s="81"/>
      <c r="P338" s="81"/>
      <c r="Q338" s="81"/>
    </row>
    <row r="339" spans="15:17" hidden="1">
      <c r="O339" s="81"/>
      <c r="P339" s="81"/>
      <c r="Q339" s="81"/>
    </row>
    <row r="340" spans="15:17" hidden="1">
      <c r="O340" s="81"/>
      <c r="P340" s="81"/>
      <c r="Q340" s="81"/>
    </row>
    <row r="341" spans="15:17" hidden="1">
      <c r="O341" s="81"/>
      <c r="P341" s="81"/>
      <c r="Q341" s="81"/>
    </row>
    <row r="342" spans="15:17" hidden="1">
      <c r="O342" s="81"/>
      <c r="P342" s="81"/>
      <c r="Q342" s="81"/>
    </row>
    <row r="343" spans="15:17" hidden="1">
      <c r="O343" s="81"/>
      <c r="P343" s="81"/>
      <c r="Q343" s="81"/>
    </row>
    <row r="344" spans="15:17" hidden="1">
      <c r="O344" s="81"/>
      <c r="P344" s="81"/>
      <c r="Q344" s="81"/>
    </row>
    <row r="345" spans="15:17" hidden="1">
      <c r="O345" s="81"/>
      <c r="P345" s="81"/>
      <c r="Q345" s="81"/>
    </row>
    <row r="346" spans="15:17" hidden="1">
      <c r="O346" s="81"/>
      <c r="P346" s="81"/>
      <c r="Q346" s="81"/>
    </row>
    <row r="347" spans="15:17" hidden="1">
      <c r="O347" s="81"/>
      <c r="P347" s="81"/>
      <c r="Q347" s="81"/>
    </row>
    <row r="348" spans="15:17" hidden="1">
      <c r="O348" s="81"/>
      <c r="P348" s="81"/>
      <c r="Q348" s="81"/>
    </row>
    <row r="349" spans="15:17" hidden="1">
      <c r="O349" s="81"/>
      <c r="P349" s="81"/>
      <c r="Q349" s="81"/>
    </row>
    <row r="350" spans="15:17" hidden="1">
      <c r="O350" s="81"/>
      <c r="P350" s="81"/>
      <c r="Q350" s="81"/>
    </row>
    <row r="351" spans="15:17" hidden="1">
      <c r="O351" s="81"/>
      <c r="P351" s="81"/>
      <c r="Q351" s="81"/>
    </row>
    <row r="352" spans="15:17" hidden="1">
      <c r="O352" s="81"/>
      <c r="P352" s="81"/>
      <c r="Q352" s="81"/>
    </row>
    <row r="353" spans="15:17" hidden="1">
      <c r="O353" s="81"/>
      <c r="P353" s="81"/>
      <c r="Q353" s="81"/>
    </row>
    <row r="354" spans="15:17" hidden="1">
      <c r="O354" s="81"/>
      <c r="P354" s="81"/>
      <c r="Q354" s="81"/>
    </row>
    <row r="355" spans="15:17" hidden="1">
      <c r="O355" s="81"/>
      <c r="P355" s="81"/>
      <c r="Q355" s="81"/>
    </row>
    <row r="356" spans="15:17" hidden="1">
      <c r="O356" s="81"/>
      <c r="P356" s="81"/>
      <c r="Q356" s="81"/>
    </row>
    <row r="357" spans="15:17" hidden="1">
      <c r="O357" s="81"/>
      <c r="P357" s="81"/>
      <c r="Q357" s="81"/>
    </row>
    <row r="358" spans="15:17" hidden="1">
      <c r="O358" s="81"/>
      <c r="P358" s="81"/>
      <c r="Q358" s="81"/>
    </row>
    <row r="359" spans="15:17" hidden="1">
      <c r="O359" s="81"/>
      <c r="P359" s="81"/>
      <c r="Q359" s="81"/>
    </row>
    <row r="360" spans="15:17" hidden="1">
      <c r="O360" s="81"/>
      <c r="P360" s="81"/>
      <c r="Q360" s="81"/>
    </row>
    <row r="361" spans="15:17" hidden="1">
      <c r="O361" s="81"/>
      <c r="P361" s="81"/>
      <c r="Q361" s="81"/>
    </row>
    <row r="362" spans="15:17" hidden="1">
      <c r="O362" s="81"/>
      <c r="P362" s="81"/>
      <c r="Q362" s="81"/>
    </row>
    <row r="363" spans="15:17" hidden="1">
      <c r="O363" s="81"/>
      <c r="P363" s="81"/>
      <c r="Q363" s="81"/>
    </row>
    <row r="364" spans="15:17" hidden="1">
      <c r="O364" s="81"/>
      <c r="P364" s="81"/>
      <c r="Q364" s="81"/>
    </row>
    <row r="365" spans="15:17" hidden="1">
      <c r="O365" s="81"/>
      <c r="P365" s="81"/>
      <c r="Q365" s="81"/>
    </row>
    <row r="366" spans="15:17" hidden="1">
      <c r="O366" s="81"/>
      <c r="P366" s="81"/>
      <c r="Q366" s="81"/>
    </row>
    <row r="367" spans="15:17" hidden="1">
      <c r="O367" s="81"/>
      <c r="P367" s="81"/>
      <c r="Q367" s="81"/>
    </row>
    <row r="368" spans="15:17" hidden="1">
      <c r="O368" s="81"/>
      <c r="P368" s="81"/>
      <c r="Q368" s="81"/>
    </row>
    <row r="369" spans="15:17" hidden="1">
      <c r="O369" s="81"/>
      <c r="P369" s="81"/>
      <c r="Q369" s="81"/>
    </row>
    <row r="370" spans="15:17" hidden="1">
      <c r="O370" s="81"/>
      <c r="P370" s="81"/>
      <c r="Q370" s="81"/>
    </row>
    <row r="371" spans="15:17" hidden="1">
      <c r="O371" s="81"/>
      <c r="P371" s="81"/>
      <c r="Q371" s="81"/>
    </row>
    <row r="372" spans="15:17" hidden="1">
      <c r="O372" s="81"/>
      <c r="P372" s="81"/>
      <c r="Q372" s="81"/>
    </row>
    <row r="373" spans="15:17" hidden="1">
      <c r="O373" s="81"/>
      <c r="P373" s="81"/>
      <c r="Q373" s="81"/>
    </row>
    <row r="374" spans="15:17" hidden="1">
      <c r="O374" s="81"/>
      <c r="P374" s="81"/>
      <c r="Q374" s="81"/>
    </row>
    <row r="375" spans="15:17" hidden="1">
      <c r="O375" s="81"/>
      <c r="P375" s="81"/>
      <c r="Q375" s="81"/>
    </row>
    <row r="376" spans="15:17" hidden="1">
      <c r="O376" s="81"/>
      <c r="P376" s="81"/>
      <c r="Q376" s="81"/>
    </row>
    <row r="377" spans="15:17" hidden="1">
      <c r="O377" s="81"/>
      <c r="P377" s="81"/>
      <c r="Q377" s="81"/>
    </row>
    <row r="378" spans="15:17" hidden="1">
      <c r="O378" s="81"/>
      <c r="P378" s="81"/>
      <c r="Q378" s="81"/>
    </row>
    <row r="379" spans="15:17" hidden="1">
      <c r="O379" s="81"/>
      <c r="P379" s="81"/>
      <c r="Q379" s="81"/>
    </row>
    <row r="380" spans="15:17" hidden="1">
      <c r="O380" s="81"/>
      <c r="P380" s="81"/>
      <c r="Q380" s="81"/>
    </row>
    <row r="381" spans="15:17" hidden="1">
      <c r="O381" s="81"/>
      <c r="P381" s="81"/>
      <c r="Q381" s="81"/>
    </row>
    <row r="382" spans="15:17" hidden="1">
      <c r="O382" s="81"/>
      <c r="P382" s="81"/>
      <c r="Q382" s="81"/>
    </row>
    <row r="383" spans="15:17" hidden="1">
      <c r="O383" s="81"/>
      <c r="P383" s="81"/>
      <c r="Q383" s="81"/>
    </row>
    <row r="384" spans="15:17" hidden="1">
      <c r="O384" s="81"/>
      <c r="P384" s="81"/>
      <c r="Q384" s="81"/>
    </row>
    <row r="385" spans="15:17" hidden="1">
      <c r="O385" s="81"/>
      <c r="P385" s="81"/>
      <c r="Q385" s="81"/>
    </row>
    <row r="386" spans="15:17" hidden="1">
      <c r="O386" s="81"/>
      <c r="P386" s="81"/>
      <c r="Q386" s="81"/>
    </row>
    <row r="387" spans="15:17" hidden="1">
      <c r="O387" s="81"/>
      <c r="P387" s="81"/>
      <c r="Q387" s="81"/>
    </row>
    <row r="388" spans="15:17" hidden="1">
      <c r="O388" s="81"/>
      <c r="P388" s="81"/>
      <c r="Q388" s="81"/>
    </row>
    <row r="389" spans="15:17" hidden="1">
      <c r="O389" s="81"/>
      <c r="P389" s="81"/>
      <c r="Q389" s="81"/>
    </row>
    <row r="390" spans="15:17" hidden="1">
      <c r="O390" s="81"/>
      <c r="P390" s="81"/>
      <c r="Q390" s="81"/>
    </row>
    <row r="391" spans="15:17" hidden="1">
      <c r="O391" s="81"/>
      <c r="P391" s="81"/>
      <c r="Q391" s="81"/>
    </row>
    <row r="392" spans="15:17" hidden="1">
      <c r="O392" s="81"/>
      <c r="P392" s="81"/>
      <c r="Q392" s="81"/>
    </row>
    <row r="393" spans="15:17" hidden="1">
      <c r="O393" s="81"/>
      <c r="P393" s="81"/>
      <c r="Q393" s="81"/>
    </row>
    <row r="394" spans="15:17" hidden="1">
      <c r="O394" s="81"/>
      <c r="P394" s="81"/>
      <c r="Q394" s="81"/>
    </row>
    <row r="395" spans="15:17" hidden="1">
      <c r="O395" s="81"/>
      <c r="P395" s="81"/>
      <c r="Q395" s="81"/>
    </row>
    <row r="396" spans="15:17" hidden="1">
      <c r="O396" s="81"/>
      <c r="P396" s="81"/>
      <c r="Q396" s="81"/>
    </row>
    <row r="397" spans="15:17" hidden="1">
      <c r="O397" s="81"/>
      <c r="P397" s="81"/>
      <c r="Q397" s="81"/>
    </row>
    <row r="398" spans="15:17" hidden="1">
      <c r="O398" s="81"/>
      <c r="P398" s="81"/>
      <c r="Q398" s="81"/>
    </row>
    <row r="399" spans="15:17" hidden="1">
      <c r="O399" s="81"/>
      <c r="P399" s="81"/>
      <c r="Q399" s="81"/>
    </row>
    <row r="400" spans="15:17" hidden="1">
      <c r="O400" s="81"/>
      <c r="P400" s="81"/>
      <c r="Q400" s="81"/>
    </row>
    <row r="401" spans="15:17" hidden="1">
      <c r="O401" s="81"/>
      <c r="P401" s="81"/>
      <c r="Q401" s="81"/>
    </row>
    <row r="402" spans="15:17" hidden="1">
      <c r="O402" s="81"/>
      <c r="P402" s="81"/>
      <c r="Q402" s="81"/>
    </row>
    <row r="403" spans="15:17" hidden="1">
      <c r="O403" s="81"/>
      <c r="P403" s="81"/>
      <c r="Q403" s="81"/>
    </row>
    <row r="404" spans="15:17" hidden="1">
      <c r="O404" s="81"/>
      <c r="P404" s="81"/>
      <c r="Q404" s="81"/>
    </row>
    <row r="405" spans="15:17" hidden="1">
      <c r="O405" s="81"/>
      <c r="P405" s="81"/>
      <c r="Q405" s="81"/>
    </row>
    <row r="406" spans="15:17" hidden="1">
      <c r="O406" s="81"/>
      <c r="P406" s="81"/>
      <c r="Q406" s="81"/>
    </row>
    <row r="407" spans="15:17" hidden="1">
      <c r="O407" s="81"/>
      <c r="P407" s="81"/>
      <c r="Q407" s="81"/>
    </row>
    <row r="408" spans="15:17" hidden="1">
      <c r="O408" s="81"/>
      <c r="P408" s="81"/>
      <c r="Q408" s="81"/>
    </row>
    <row r="409" spans="15:17" hidden="1">
      <c r="O409" s="81"/>
      <c r="P409" s="81"/>
      <c r="Q409" s="81"/>
    </row>
    <row r="410" spans="15:17" hidden="1">
      <c r="O410" s="81"/>
      <c r="P410" s="81"/>
      <c r="Q410" s="81"/>
    </row>
    <row r="411" spans="15:17" hidden="1">
      <c r="O411" s="81"/>
      <c r="P411" s="81"/>
      <c r="Q411" s="81"/>
    </row>
    <row r="412" spans="15:17" hidden="1">
      <c r="O412" s="81"/>
      <c r="P412" s="81"/>
      <c r="Q412" s="81"/>
    </row>
    <row r="413" spans="15:17" hidden="1">
      <c r="O413" s="81"/>
      <c r="P413" s="81"/>
      <c r="Q413" s="81"/>
    </row>
    <row r="414" spans="15:17" hidden="1">
      <c r="O414" s="81"/>
      <c r="P414" s="81"/>
      <c r="Q414" s="81"/>
    </row>
    <row r="415" spans="15:17" hidden="1">
      <c r="O415" s="81"/>
      <c r="P415" s="81"/>
      <c r="Q415" s="81"/>
    </row>
    <row r="416" spans="15:17" hidden="1">
      <c r="O416" s="81"/>
      <c r="P416" s="81"/>
      <c r="Q416" s="81"/>
    </row>
    <row r="417" spans="15:17" hidden="1">
      <c r="O417" s="81"/>
      <c r="P417" s="81"/>
      <c r="Q417" s="81"/>
    </row>
    <row r="418" spans="15:17" hidden="1">
      <c r="O418" s="81"/>
      <c r="P418" s="81"/>
      <c r="Q418" s="81"/>
    </row>
    <row r="419" spans="15:17" hidden="1">
      <c r="O419" s="81"/>
      <c r="P419" s="81"/>
      <c r="Q419" s="81"/>
    </row>
    <row r="420" spans="15:17" hidden="1">
      <c r="O420" s="81"/>
      <c r="P420" s="81"/>
      <c r="Q420" s="81"/>
    </row>
    <row r="421" spans="15:17" hidden="1">
      <c r="O421" s="81"/>
      <c r="P421" s="81"/>
      <c r="Q421" s="81"/>
    </row>
    <row r="422" spans="15:17" hidden="1">
      <c r="O422" s="81"/>
      <c r="P422" s="81"/>
      <c r="Q422" s="81"/>
    </row>
    <row r="423" spans="15:17" hidden="1">
      <c r="O423" s="81"/>
      <c r="P423" s="81"/>
      <c r="Q423" s="81"/>
    </row>
    <row r="424" spans="15:17" hidden="1">
      <c r="O424" s="81"/>
      <c r="P424" s="81"/>
      <c r="Q424" s="81"/>
    </row>
    <row r="425" spans="15:17" hidden="1">
      <c r="O425" s="81"/>
      <c r="P425" s="81"/>
      <c r="Q425" s="81"/>
    </row>
    <row r="426" spans="15:17" hidden="1">
      <c r="O426" s="81"/>
      <c r="P426" s="81"/>
      <c r="Q426" s="81"/>
    </row>
    <row r="427" spans="15:17" hidden="1">
      <c r="O427" s="81"/>
      <c r="P427" s="81"/>
      <c r="Q427" s="81"/>
    </row>
    <row r="428" spans="15:17" hidden="1">
      <c r="O428" s="81"/>
      <c r="P428" s="81"/>
      <c r="Q428" s="81"/>
    </row>
    <row r="429" spans="15:17" hidden="1">
      <c r="O429" s="81"/>
      <c r="P429" s="81"/>
      <c r="Q429" s="81"/>
    </row>
    <row r="430" spans="15:17" hidden="1">
      <c r="O430" s="81"/>
      <c r="P430" s="81"/>
      <c r="Q430" s="81"/>
    </row>
    <row r="431" spans="15:17" hidden="1">
      <c r="O431" s="81"/>
      <c r="P431" s="81"/>
      <c r="Q431" s="81"/>
    </row>
    <row r="432" spans="15:17" hidden="1">
      <c r="O432" s="81"/>
      <c r="P432" s="81"/>
      <c r="Q432" s="81"/>
    </row>
    <row r="433" spans="15:17" hidden="1">
      <c r="O433" s="81"/>
      <c r="P433" s="81"/>
      <c r="Q433" s="81"/>
    </row>
    <row r="434" spans="15:17" hidden="1">
      <c r="O434" s="81"/>
      <c r="P434" s="81"/>
      <c r="Q434" s="81"/>
    </row>
    <row r="435" spans="15:17" hidden="1">
      <c r="O435" s="81"/>
      <c r="P435" s="81"/>
      <c r="Q435" s="81"/>
    </row>
    <row r="436" spans="15:17" hidden="1">
      <c r="O436" s="81"/>
      <c r="P436" s="81"/>
      <c r="Q436" s="81"/>
    </row>
    <row r="437" spans="15:17" hidden="1">
      <c r="O437" s="81"/>
      <c r="P437" s="81"/>
      <c r="Q437" s="81"/>
    </row>
    <row r="438" spans="15:17" hidden="1">
      <c r="O438" s="81"/>
      <c r="P438" s="81"/>
      <c r="Q438" s="81"/>
    </row>
    <row r="439" spans="15:17" hidden="1">
      <c r="O439" s="81"/>
      <c r="P439" s="81"/>
      <c r="Q439" s="81"/>
    </row>
    <row r="440" spans="15:17" hidden="1">
      <c r="O440" s="81"/>
      <c r="P440" s="81"/>
      <c r="Q440" s="81"/>
    </row>
    <row r="441" spans="15:17" hidden="1">
      <c r="O441" s="81"/>
      <c r="P441" s="81"/>
      <c r="Q441" s="81"/>
    </row>
    <row r="442" spans="15:17" hidden="1">
      <c r="O442" s="81"/>
      <c r="P442" s="81"/>
      <c r="Q442" s="81"/>
    </row>
    <row r="443" spans="15:17" hidden="1">
      <c r="O443" s="81"/>
      <c r="P443" s="81"/>
      <c r="Q443" s="81"/>
    </row>
    <row r="444" spans="15:17" hidden="1">
      <c r="O444" s="81"/>
      <c r="P444" s="81"/>
      <c r="Q444" s="81"/>
    </row>
    <row r="445" spans="15:17" hidden="1">
      <c r="O445" s="81"/>
      <c r="P445" s="81"/>
      <c r="Q445" s="81"/>
    </row>
    <row r="446" spans="15:17" hidden="1">
      <c r="O446" s="81"/>
      <c r="P446" s="81"/>
      <c r="Q446" s="81"/>
    </row>
    <row r="447" spans="15:17" hidden="1">
      <c r="O447" s="81"/>
      <c r="P447" s="81"/>
      <c r="Q447" s="81"/>
    </row>
    <row r="448" spans="15:17" hidden="1">
      <c r="O448" s="81"/>
      <c r="P448" s="81"/>
      <c r="Q448" s="81"/>
    </row>
    <row r="449" spans="15:17" hidden="1">
      <c r="O449" s="81"/>
      <c r="P449" s="81"/>
      <c r="Q449" s="81"/>
    </row>
    <row r="450" spans="15:17" hidden="1">
      <c r="O450" s="81"/>
      <c r="P450" s="81"/>
      <c r="Q450" s="81"/>
    </row>
    <row r="451" spans="15:17" hidden="1">
      <c r="O451" s="81"/>
      <c r="P451" s="81"/>
      <c r="Q451" s="81"/>
    </row>
    <row r="452" spans="15:17" hidden="1">
      <c r="O452" s="81"/>
      <c r="P452" s="81"/>
      <c r="Q452" s="81"/>
    </row>
    <row r="453" spans="15:17" hidden="1">
      <c r="O453" s="81"/>
      <c r="P453" s="81"/>
      <c r="Q453" s="81"/>
    </row>
    <row r="454" spans="15:17" hidden="1">
      <c r="O454" s="81"/>
      <c r="P454" s="81"/>
      <c r="Q454" s="81"/>
    </row>
    <row r="455" spans="15:17" hidden="1">
      <c r="O455" s="81"/>
      <c r="P455" s="81"/>
      <c r="Q455" s="81"/>
    </row>
    <row r="456" spans="15:17" hidden="1">
      <c r="O456" s="81"/>
      <c r="P456" s="81"/>
      <c r="Q456" s="81"/>
    </row>
    <row r="457" spans="15:17" hidden="1">
      <c r="O457" s="81"/>
      <c r="P457" s="81"/>
      <c r="Q457" s="81"/>
    </row>
    <row r="458" spans="15:17" hidden="1">
      <c r="O458" s="81"/>
      <c r="P458" s="81"/>
      <c r="Q458" s="81"/>
    </row>
    <row r="459" spans="15:17" hidden="1">
      <c r="O459" s="81"/>
      <c r="P459" s="81"/>
      <c r="Q459" s="81"/>
    </row>
    <row r="460" spans="15:17" hidden="1">
      <c r="O460" s="81"/>
      <c r="P460" s="81"/>
      <c r="Q460" s="81"/>
    </row>
    <row r="461" spans="15:17" hidden="1">
      <c r="O461" s="81"/>
      <c r="P461" s="81"/>
      <c r="Q461" s="81"/>
    </row>
    <row r="462" spans="15:17" hidden="1">
      <c r="O462" s="81"/>
      <c r="P462" s="81"/>
      <c r="Q462" s="81"/>
    </row>
    <row r="463" spans="15:17" hidden="1">
      <c r="O463" s="81"/>
      <c r="P463" s="81"/>
      <c r="Q463" s="81"/>
    </row>
    <row r="464" spans="15:17" hidden="1">
      <c r="O464" s="81"/>
      <c r="P464" s="81"/>
      <c r="Q464" s="81"/>
    </row>
    <row r="465" spans="15:17" hidden="1">
      <c r="O465" s="81"/>
      <c r="P465" s="81"/>
      <c r="Q465" s="81"/>
    </row>
    <row r="466" spans="15:17" hidden="1">
      <c r="O466" s="81"/>
      <c r="P466" s="81"/>
      <c r="Q466" s="81"/>
    </row>
    <row r="467" spans="15:17" hidden="1">
      <c r="O467" s="81"/>
      <c r="P467" s="81"/>
      <c r="Q467" s="81"/>
    </row>
    <row r="468" spans="15:17" hidden="1">
      <c r="O468" s="81"/>
      <c r="P468" s="81"/>
      <c r="Q468" s="81"/>
    </row>
    <row r="469" spans="15:17" hidden="1">
      <c r="O469" s="81"/>
      <c r="P469" s="81"/>
      <c r="Q469" s="81"/>
    </row>
    <row r="470" spans="15:17" hidden="1">
      <c r="O470" s="81"/>
      <c r="P470" s="81"/>
      <c r="Q470" s="81"/>
    </row>
    <row r="471" spans="15:17" hidden="1">
      <c r="O471" s="81"/>
      <c r="P471" s="81"/>
      <c r="Q471" s="81"/>
    </row>
    <row r="472" spans="15:17" hidden="1">
      <c r="O472" s="81"/>
      <c r="P472" s="81"/>
      <c r="Q472" s="81"/>
    </row>
    <row r="473" spans="15:17" hidden="1">
      <c r="O473" s="81"/>
      <c r="P473" s="81"/>
      <c r="Q473" s="81"/>
    </row>
    <row r="474" spans="15:17" hidden="1">
      <c r="O474" s="81"/>
      <c r="P474" s="81"/>
      <c r="Q474" s="81"/>
    </row>
    <row r="475" spans="15:17" hidden="1">
      <c r="O475" s="81"/>
      <c r="P475" s="81"/>
      <c r="Q475" s="81"/>
    </row>
    <row r="476" spans="15:17" hidden="1">
      <c r="O476" s="81"/>
      <c r="P476" s="81"/>
      <c r="Q476" s="81"/>
    </row>
    <row r="477" spans="15:17" hidden="1">
      <c r="O477" s="81"/>
      <c r="P477" s="81"/>
      <c r="Q477" s="81"/>
    </row>
    <row r="478" spans="15:17" hidden="1">
      <c r="O478" s="81"/>
      <c r="P478" s="81"/>
      <c r="Q478" s="81"/>
    </row>
    <row r="479" spans="15:17" hidden="1">
      <c r="O479" s="81"/>
      <c r="P479" s="81"/>
      <c r="Q479" s="81"/>
    </row>
    <row r="480" spans="15:17" hidden="1">
      <c r="O480" s="81"/>
      <c r="P480" s="81"/>
      <c r="Q480" s="81"/>
    </row>
    <row r="481" spans="5:24" hidden="1">
      <c r="O481" s="81"/>
      <c r="P481" s="81"/>
      <c r="Q481" s="81"/>
    </row>
    <row r="482" spans="5:24" hidden="1">
      <c r="O482" s="81"/>
      <c r="P482" s="81"/>
      <c r="Q482" s="81"/>
    </row>
    <row r="483" spans="5:24" hidden="1">
      <c r="O483" s="81"/>
      <c r="P483" s="81"/>
      <c r="Q483" s="81"/>
    </row>
    <row r="484" spans="5:24" ht="15.75" thickBot="1">
      <c r="E484" s="82" t="s">
        <v>125</v>
      </c>
      <c r="F484" s="52"/>
      <c r="G484" s="52"/>
      <c r="H484" s="64">
        <f t="shared" ref="H484:N484" si="3">SUM(H4:H483)</f>
        <v>32.549999999999997</v>
      </c>
      <c r="I484" s="64">
        <f t="shared" si="3"/>
        <v>886.96000000000015</v>
      </c>
      <c r="J484" s="64">
        <f t="shared" si="3"/>
        <v>0</v>
      </c>
      <c r="K484" s="64">
        <f t="shared" si="3"/>
        <v>8.9499999999999993</v>
      </c>
      <c r="L484" s="64">
        <f t="shared" si="3"/>
        <v>36.53</v>
      </c>
      <c r="M484" s="64">
        <f t="shared" si="3"/>
        <v>7.5</v>
      </c>
      <c r="N484" s="64">
        <f t="shared" si="3"/>
        <v>0</v>
      </c>
      <c r="R484" s="52" t="s">
        <v>126</v>
      </c>
      <c r="S484" s="64">
        <f t="shared" ref="S484:X484" si="4">SUM(S4:S483)</f>
        <v>66.100000000000009</v>
      </c>
      <c r="T484" s="64">
        <f t="shared" si="4"/>
        <v>66.100000000000009</v>
      </c>
      <c r="U484" s="64">
        <f t="shared" si="4"/>
        <v>125.90000000000002</v>
      </c>
      <c r="V484" s="64">
        <f t="shared" si="4"/>
        <v>0</v>
      </c>
      <c r="W484" s="64">
        <f t="shared" si="4"/>
        <v>0</v>
      </c>
      <c r="X484" s="64">
        <f t="shared" si="4"/>
        <v>0</v>
      </c>
    </row>
    <row r="485" spans="5:24" ht="15.75" thickTop="1"/>
    <row r="487" spans="5:24">
      <c r="E487" s="53" t="s">
        <v>124</v>
      </c>
      <c r="H487" s="7"/>
      <c r="I487" s="7"/>
      <c r="J487" s="7"/>
      <c r="K487" s="7"/>
      <c r="L487" s="7"/>
      <c r="M487" s="7"/>
      <c r="N487" s="7"/>
      <c r="O487" s="54" t="s">
        <v>138</v>
      </c>
      <c r="P487" s="7"/>
      <c r="Q487" s="54" t="s">
        <v>129</v>
      </c>
    </row>
    <row r="488" spans="5:24">
      <c r="E488" s="54" t="str">
        <f>IF('16'!K3="", "Vrije categorie",'16'!K3)</f>
        <v>A</v>
      </c>
      <c r="H488" s="65" cm="1">
        <f t="array" ref="H488">SUMPRODUCT(--($G$4:$G$483=E488),--($F$4:$F$483=""),$H$4:$H$483)</f>
        <v>0</v>
      </c>
      <c r="I488" s="65" cm="1">
        <f t="array" ref="I488">SUMPRODUCT(--($G$4:$G$483=E488),--($F$4:$F$483=""),$I$4:$I$483)</f>
        <v>408.65000000000009</v>
      </c>
      <c r="J488" s="65" cm="1">
        <f t="array" ref="J488">SUMPRODUCT(--($G$4:$G$483=E488),--($F$4:$F$483=""),$J$4:$J$483)</f>
        <v>0</v>
      </c>
      <c r="K488" s="65" cm="1">
        <f t="array" ref="K488">SUMPRODUCT(--($G$4:$G$483=E488),--($F$4:$F$483=""),$K$4:$K$483)</f>
        <v>0</v>
      </c>
      <c r="L488" s="65" cm="1">
        <f t="array" ref="L488">SUMPRODUCT(--($G$4:$G$483=E488),--($F$4:$F$483=""),$L$4:$L$483)</f>
        <v>0</v>
      </c>
      <c r="M488" s="65" cm="1">
        <f t="array" ref="M488">SUMPRODUCT(--($G$4:$G$483=E488),--($F$4:$F$483=""),$M$4:$M$483)</f>
        <v>0</v>
      </c>
      <c r="N488" s="65" cm="1">
        <f t="array" ref="N488">SUMPRODUCT(--($G$4:$G$483=E488),--($F$4:$F$483=""),$N$4:$N$483)</f>
        <v>0</v>
      </c>
      <c r="O488" s="65">
        <f t="shared" ref="O488:O501" si="5">SUM(H488:N488)</f>
        <v>408.65000000000009</v>
      </c>
      <c r="P488" s="54"/>
      <c r="Q488" s="65" cm="1">
        <f t="array" ref="Q488">SUMPRODUCT(--($G$4:$G$483=E488),--($F$4:$F$483=""),$Q$4:$Q$483)</f>
        <v>70710</v>
      </c>
    </row>
    <row r="489" spans="5:24">
      <c r="E489" s="54" t="str">
        <f>IF('16'!K4="", "Vrije categorie",'16'!K4)</f>
        <v>B</v>
      </c>
      <c r="H489" s="65" cm="1">
        <f t="array" ref="H489">SUMPRODUCT(--($G$4:$G$483=E489),--($F$4:$F$483=""),$H$4:$H$483)</f>
        <v>0</v>
      </c>
      <c r="I489" s="65" cm="1">
        <f t="array" ref="I489">SUMPRODUCT(--($G$4:$G$483=E489),--($F$4:$F$483=""),$I$4:$I$483)</f>
        <v>40.1</v>
      </c>
      <c r="J489" s="65" cm="1">
        <f t="array" ref="J489">SUMPRODUCT(--($G$4:$G$483=E489),--($F$4:$F$483=""),$J$4:$J$483)</f>
        <v>0</v>
      </c>
      <c r="K489" s="65" cm="1">
        <f t="array" ref="K489">SUMPRODUCT(--($G$4:$G$483=E489),--($F$4:$F$483=""),$K$4:$K$483)</f>
        <v>0</v>
      </c>
      <c r="L489" s="65" cm="1">
        <f t="array" ref="L489">SUMPRODUCT(--($G$4:$G$483=E489),--($F$4:$F$483=""),$L$4:$L$483)</f>
        <v>0</v>
      </c>
      <c r="M489" s="65" cm="1">
        <f t="array" ref="M489">SUMPRODUCT(--($G$4:$G$483=E489),--($F$4:$F$483=""),$M$4:$M$483)</f>
        <v>0</v>
      </c>
      <c r="N489" s="65" cm="1">
        <f t="array" ref="N489">SUMPRODUCT(--($G$4:$G$483=E489),--($F$4:$F$483=""),$N$4:$N$483)</f>
        <v>0</v>
      </c>
      <c r="O489" s="65">
        <f t="shared" si="5"/>
        <v>40.1</v>
      </c>
      <c r="P489" s="54"/>
      <c r="Q489" s="65" cm="1">
        <f t="array" ref="Q489">SUMPRODUCT(--($G$4:$G$483=E489),--($F$4:$F$483=""),$Q$4:$Q$483)</f>
        <v>8020</v>
      </c>
    </row>
    <row r="490" spans="5:24">
      <c r="E490" s="54" t="str">
        <f>IF('16'!K5="", "Vrije categorie",'16'!K5)</f>
        <v>C</v>
      </c>
      <c r="H490" s="65" cm="1">
        <f t="array" ref="H490">SUMPRODUCT(--($G$4:$G$483=E490),--($F$4:$F$483=""),$H$4:$H$483)</f>
        <v>0</v>
      </c>
      <c r="I490" s="65" cm="1">
        <f t="array" ref="I490">SUMPRODUCT(--($G$4:$G$483=E490),--($F$4:$F$483=""),$I$4:$I$483)</f>
        <v>114.6</v>
      </c>
      <c r="J490" s="65" cm="1">
        <f t="array" ref="J490">SUMPRODUCT(--($G$4:$G$483=E490),--($F$4:$F$483=""),$J$4:$J$483)</f>
        <v>0</v>
      </c>
      <c r="K490" s="65" cm="1">
        <f t="array" ref="K490">SUMPRODUCT(--($G$4:$G$483=E490),--($F$4:$F$483=""),$K$4:$K$483)</f>
        <v>0</v>
      </c>
      <c r="L490" s="65" cm="1">
        <f t="array" ref="L490">SUMPRODUCT(--($G$4:$G$483=E490),--($F$4:$F$483=""),$L$4:$L$483)</f>
        <v>0</v>
      </c>
      <c r="M490" s="65" cm="1">
        <f t="array" ref="M490">SUMPRODUCT(--($G$4:$G$483=E490),--($F$4:$F$483=""),$M$4:$M$483)</f>
        <v>0</v>
      </c>
      <c r="N490" s="65" cm="1">
        <f t="array" ref="N490">SUMPRODUCT(--($G$4:$G$483=E490),--($F$4:$F$483=""),$N$4:$N$483)</f>
        <v>0</v>
      </c>
      <c r="O490" s="65">
        <f t="shared" si="5"/>
        <v>114.6</v>
      </c>
      <c r="P490" s="54"/>
      <c r="Q490" s="65" cm="1">
        <f t="array" ref="Q490">SUMPRODUCT(--($G$4:$G$483=E490),--($F$4:$F$483=""),$Q$4:$Q$483)</f>
        <v>22920</v>
      </c>
    </row>
    <row r="491" spans="5:24">
      <c r="E491" s="54" t="str">
        <f>IF('16'!K6="", "Vrije categorie",'16'!K6)</f>
        <v>D</v>
      </c>
      <c r="H491" s="65" cm="1">
        <f t="array" ref="H491">SUMPRODUCT(--($G$4:$G$483=E491),--($F$4:$F$483=""),$H$4:$H$483)</f>
        <v>0</v>
      </c>
      <c r="I491" s="65" cm="1">
        <f t="array" ref="I491">SUMPRODUCT(--($G$4:$G$483=E491),--($F$4:$F$483=""),$I$4:$I$483)</f>
        <v>0</v>
      </c>
      <c r="J491" s="65" cm="1">
        <f t="array" ref="J491">SUMPRODUCT(--($G$4:$G$483=E491),--($F$4:$F$483=""),$J$4:$J$483)</f>
        <v>0</v>
      </c>
      <c r="K491" s="65" cm="1">
        <f t="array" ref="K491">SUMPRODUCT(--($G$4:$G$483=E491),--($F$4:$F$483=""),$K$4:$K$483)</f>
        <v>0</v>
      </c>
      <c r="L491" s="65" cm="1">
        <f t="array" ref="L491">SUMPRODUCT(--($G$4:$G$483=E491),--($F$4:$F$483=""),$L$4:$L$483)</f>
        <v>0</v>
      </c>
      <c r="M491" s="65" cm="1">
        <f t="array" ref="M491">SUMPRODUCT(--($G$4:$G$483=E491),--($F$4:$F$483=""),$M$4:$M$483)</f>
        <v>0</v>
      </c>
      <c r="N491" s="65" cm="1">
        <f t="array" ref="N491">SUMPRODUCT(--($G$4:$G$483=E491),--($F$4:$F$483=""),$N$4:$N$483)</f>
        <v>0</v>
      </c>
      <c r="O491" s="65">
        <f t="shared" si="5"/>
        <v>0</v>
      </c>
      <c r="P491" s="54"/>
      <c r="Q491" s="65" cm="1">
        <f t="array" ref="Q491">SUMPRODUCT(--($G$4:$G$483=E491),--($F$4:$F$483=""),$Q$4:$Q$483)</f>
        <v>0</v>
      </c>
    </row>
    <row r="492" spans="5:24">
      <c r="E492" s="54" t="str">
        <f>IF('16'!K7="", "Vrije categorie",'16'!K7)</f>
        <v>E</v>
      </c>
      <c r="H492" s="65" cm="1">
        <f t="array" ref="H492">SUMPRODUCT(--($G$4:$G$483=E492),--($F$4:$F$483=""),$H$4:$H$483)</f>
        <v>32.549999999999997</v>
      </c>
      <c r="I492" s="65" cm="1">
        <f t="array" ref="I492">SUMPRODUCT(--($G$4:$G$483=E492),--($F$4:$F$483=""),$I$4:$I$483)</f>
        <v>205.55</v>
      </c>
      <c r="J492" s="65" cm="1">
        <f t="array" ref="J492">SUMPRODUCT(--($G$4:$G$483=E492),--($F$4:$F$483=""),$J$4:$J$483)</f>
        <v>0</v>
      </c>
      <c r="K492" s="65" cm="1">
        <f t="array" ref="K492">SUMPRODUCT(--($G$4:$G$483=E492),--($F$4:$F$483=""),$K$4:$K$483)</f>
        <v>8.9499999999999993</v>
      </c>
      <c r="L492" s="65" cm="1">
        <f t="array" ref="L492">SUMPRODUCT(--($G$4:$G$483=E492),--($F$4:$F$483=""),$L$4:$L$483)</f>
        <v>0</v>
      </c>
      <c r="M492" s="65" cm="1">
        <f t="array" ref="M492">SUMPRODUCT(--($G$4:$G$483=E492),--($F$4:$F$483=""),$M$4:$M$483)</f>
        <v>7.5</v>
      </c>
      <c r="N492" s="65" cm="1">
        <f t="array" ref="N492">SUMPRODUCT(--($G$4:$G$483=E492),--($F$4:$F$483=""),$N$4:$N$483)</f>
        <v>0</v>
      </c>
      <c r="O492" s="65">
        <f t="shared" si="5"/>
        <v>254.55</v>
      </c>
      <c r="P492" s="54"/>
      <c r="Q492" s="65" cm="1">
        <f t="array" ref="Q492">SUMPRODUCT(--($G$4:$G$483=E492),--($F$4:$F$483=""),$Q$4:$Q$483)</f>
        <v>50910</v>
      </c>
    </row>
    <row r="493" spans="5:24">
      <c r="E493" s="54" t="str">
        <f>IF('16'!K8="", "Vrije categorie",'16'!K8)</f>
        <v>F</v>
      </c>
      <c r="H493" s="65" cm="1">
        <f t="array" ref="H493">SUMPRODUCT(--($G$4:$G$483=E493),--($F$4:$F$483=""),$H$4:$H$483)</f>
        <v>0</v>
      </c>
      <c r="I493" s="65" cm="1">
        <f t="array" ref="I493">SUMPRODUCT(--($G$4:$G$483=E493),--($F$4:$F$483=""),$I$4:$I$483)</f>
        <v>57.460000000000008</v>
      </c>
      <c r="J493" s="65" cm="1">
        <f t="array" ref="J493">SUMPRODUCT(--($G$4:$G$483=E493),--($F$4:$F$483=""),$J$4:$J$483)</f>
        <v>0</v>
      </c>
      <c r="K493" s="65" cm="1">
        <f t="array" ref="K493">SUMPRODUCT(--($G$4:$G$483=E493),--($F$4:$F$483=""),$K$4:$K$483)</f>
        <v>0</v>
      </c>
      <c r="L493" s="65" cm="1">
        <f t="array" ref="L493">SUMPRODUCT(--($G$4:$G$483=E493),--($F$4:$F$483=""),$L$4:$L$483)</f>
        <v>1.71</v>
      </c>
      <c r="M493" s="65" cm="1">
        <f t="array" ref="M493">SUMPRODUCT(--($G$4:$G$483=E493),--($F$4:$F$483=""),$M$4:$M$483)</f>
        <v>0</v>
      </c>
      <c r="N493" s="65" cm="1">
        <f t="array" ref="N493">SUMPRODUCT(--($G$4:$G$483=E493),--($F$4:$F$483=""),$N$4:$N$483)</f>
        <v>0</v>
      </c>
      <c r="O493" s="65">
        <f t="shared" si="5"/>
        <v>59.170000000000009</v>
      </c>
      <c r="P493" s="54"/>
      <c r="Q493" s="65" cm="1">
        <f t="array" ref="Q493">SUMPRODUCT(--($G$4:$G$483=E493),--($F$4:$F$483=""),$Q$4:$Q$483)</f>
        <v>710.04</v>
      </c>
    </row>
    <row r="494" spans="5:24">
      <c r="E494" s="54" t="str">
        <f>IF('16'!K9="", "Vrije categorie",'16'!K9)</f>
        <v>G</v>
      </c>
      <c r="H494" s="65" cm="1">
        <f t="array" ref="H494">SUMPRODUCT(--($G$4:$G$483=E494),--($F$4:$F$483=""),$H$4:$H$483)</f>
        <v>0</v>
      </c>
      <c r="I494" s="65" cm="1">
        <f t="array" ref="I494">SUMPRODUCT(--($G$4:$G$483=E494),--($F$4:$F$483=""),$I$4:$I$483)</f>
        <v>0</v>
      </c>
      <c r="J494" s="65" cm="1">
        <f t="array" ref="J494">SUMPRODUCT(--($G$4:$G$483=E494),--($F$4:$F$483=""),$J$4:$J$483)</f>
        <v>0</v>
      </c>
      <c r="K494" s="65" cm="1">
        <f t="array" ref="K494">SUMPRODUCT(--($G$4:$G$483=E494),--($F$4:$F$483=""),$K$4:$K$483)</f>
        <v>0</v>
      </c>
      <c r="L494" s="65" cm="1">
        <f t="array" ref="L494">SUMPRODUCT(--($G$4:$G$483=E494),--($F$4:$F$483=""),$L$4:$L$483)</f>
        <v>34.82</v>
      </c>
      <c r="M494" s="65" cm="1">
        <f t="array" ref="M494">SUMPRODUCT(--($G$4:$G$483=E494),--($F$4:$F$483=""),$M$4:$M$483)</f>
        <v>0</v>
      </c>
      <c r="N494" s="65" cm="1">
        <f t="array" ref="N494">SUMPRODUCT(--($G$4:$G$483=E494),--($F$4:$F$483=""),$N$4:$N$483)</f>
        <v>0</v>
      </c>
      <c r="O494" s="65">
        <f t="shared" si="5"/>
        <v>34.82</v>
      </c>
      <c r="P494" s="54"/>
      <c r="Q494" s="65" cm="1">
        <f t="array" ref="Q494">SUMPRODUCT(--($G$4:$G$483=E494),--($F$4:$F$483=""),$Q$4:$Q$483)</f>
        <v>6964</v>
      </c>
    </row>
    <row r="495" spans="5:24">
      <c r="E495" s="54" t="str">
        <f>IF('16'!K10="", "Vrije categorie",'16'!K10)</f>
        <v>H</v>
      </c>
      <c r="H495" s="65" cm="1">
        <f t="array" ref="H495">SUMPRODUCT(--($G$4:$G$483=E495),--($F$4:$F$483=""),$H$4:$H$483)</f>
        <v>0</v>
      </c>
      <c r="I495" s="65" cm="1">
        <f t="array" ref="I495">SUMPRODUCT(--($G$4:$G$483=E495),--($F$4:$F$483=""),$I$4:$I$483)</f>
        <v>60.6</v>
      </c>
      <c r="J495" s="65" cm="1">
        <f t="array" ref="J495">SUMPRODUCT(--($G$4:$G$483=E495),--($F$4:$F$483=""),$J$4:$J$483)</f>
        <v>0</v>
      </c>
      <c r="K495" s="65" cm="1">
        <f t="array" ref="K495">SUMPRODUCT(--($G$4:$G$483=E495),--($F$4:$F$483=""),$K$4:$K$483)</f>
        <v>0</v>
      </c>
      <c r="L495" s="65" cm="1">
        <f t="array" ref="L495">SUMPRODUCT(--($G$4:$G$483=E495),--($F$4:$F$483=""),$L$4:$L$483)</f>
        <v>0</v>
      </c>
      <c r="M495" s="65" cm="1">
        <f t="array" ref="M495">SUMPRODUCT(--($G$4:$G$483=E495),--($F$4:$F$483=""),$M$4:$M$483)</f>
        <v>0</v>
      </c>
      <c r="N495" s="65" cm="1">
        <f t="array" ref="N495">SUMPRODUCT(--($G$4:$G$483=E495),--($F$4:$F$483=""),$N$4:$N$483)</f>
        <v>0</v>
      </c>
      <c r="O495" s="65">
        <f t="shared" si="5"/>
        <v>60.6</v>
      </c>
      <c r="P495" s="54"/>
      <c r="Q495" s="65" cm="1">
        <f t="array" ref="Q495">SUMPRODUCT(--($G$4:$G$483=E495),--($F$4:$F$483=""),$Q$4:$Q$483)</f>
        <v>12120</v>
      </c>
    </row>
    <row r="496" spans="5:24">
      <c r="E496" s="54" t="str">
        <f>IF('16'!K11="", "Vrije categorie",'16'!K11)</f>
        <v>I</v>
      </c>
      <c r="H496" s="65" cm="1">
        <f t="array" ref="H496">SUMPRODUCT(--($G$4:$G$483=E496),--($F$4:$F$483=""),$H$4:$H$483)</f>
        <v>0</v>
      </c>
      <c r="I496" s="65" cm="1">
        <f t="array" ref="I496">SUMPRODUCT(--($G$4:$G$483=E496),--($F$4:$F$483=""),$I$4:$I$483)</f>
        <v>0</v>
      </c>
      <c r="J496" s="65" cm="1">
        <f t="array" ref="J496">SUMPRODUCT(--($G$4:$G$483=E496),--($F$4:$F$483=""),$J$4:$J$483)</f>
        <v>0</v>
      </c>
      <c r="K496" s="65" cm="1">
        <f t="array" ref="K496">SUMPRODUCT(--($G$4:$G$483=E496),--($F$4:$F$483=""),$K$4:$K$483)</f>
        <v>0</v>
      </c>
      <c r="L496" s="65" cm="1">
        <f t="array" ref="L496">SUMPRODUCT(--($G$4:$G$483=E496),--($F$4:$F$483=""),$L$4:$L$483)</f>
        <v>0</v>
      </c>
      <c r="M496" s="65" cm="1">
        <f t="array" ref="M496">SUMPRODUCT(--($G$4:$G$483=E496),--($F$4:$F$483=""),$M$4:$M$483)</f>
        <v>0</v>
      </c>
      <c r="N496" s="65" cm="1">
        <f t="array" ref="N496">SUMPRODUCT(--($G$4:$G$483=E496),--($F$4:$F$483=""),$N$4:$N$483)</f>
        <v>0</v>
      </c>
      <c r="O496" s="65">
        <f t="shared" si="5"/>
        <v>0</v>
      </c>
      <c r="P496" s="54"/>
      <c r="Q496" s="65" cm="1">
        <f t="array" ref="Q496">SUMPRODUCT(--($G$4:$G$483=E496),--($F$4:$F$483=""),$Q$4:$Q$483)</f>
        <v>0</v>
      </c>
    </row>
    <row r="497" spans="5:17">
      <c r="E497" s="54" t="str">
        <f>IF('16'!K12="", "Vrije categorie",'16'!K12)</f>
        <v>J</v>
      </c>
      <c r="H497" s="65" cm="1">
        <f t="array" ref="H497">SUMPRODUCT(--($G$4:$G$483=E497),--($F$4:$F$483=""),$H$4:$H$483)</f>
        <v>0</v>
      </c>
      <c r="I497" s="65" cm="1">
        <f t="array" ref="I497">SUMPRODUCT(--($G$4:$G$483=E497),--($F$4:$F$483=""),$I$4:$I$483)</f>
        <v>0</v>
      </c>
      <c r="J497" s="65" cm="1">
        <f t="array" ref="J497">SUMPRODUCT(--($G$4:$G$483=E497),--($F$4:$F$483=""),$J$4:$J$483)</f>
        <v>0</v>
      </c>
      <c r="K497" s="65" cm="1">
        <f t="array" ref="K497">SUMPRODUCT(--($G$4:$G$483=E497),--($F$4:$F$483=""),$K$4:$K$483)</f>
        <v>0</v>
      </c>
      <c r="L497" s="65" cm="1">
        <f t="array" ref="L497">SUMPRODUCT(--($G$4:$G$483=E497),--($F$4:$F$483=""),$L$4:$L$483)</f>
        <v>0</v>
      </c>
      <c r="M497" s="65" cm="1">
        <f t="array" ref="M497">SUMPRODUCT(--($G$4:$G$483=E497),--($F$4:$F$483=""),$M$4:$M$483)</f>
        <v>0</v>
      </c>
      <c r="N497" s="65" cm="1">
        <f t="array" ref="N497">SUMPRODUCT(--($G$4:$G$483=E497),--($F$4:$F$483=""),$N$4:$N$483)</f>
        <v>0</v>
      </c>
      <c r="O497" s="65">
        <f t="shared" si="5"/>
        <v>0</v>
      </c>
      <c r="P497" s="54"/>
      <c r="Q497" s="65" cm="1">
        <f t="array" ref="Q497">SUMPRODUCT(--($G$4:$G$483=E497),--($F$4:$F$483=""),$Q$4:$Q$483)</f>
        <v>0</v>
      </c>
    </row>
    <row r="498" spans="5:17">
      <c r="E498" s="54" t="str">
        <f>IF('16'!K13="", "Vrije categorie",'16'!K13)</f>
        <v>K</v>
      </c>
      <c r="H498" s="65" cm="1">
        <f t="array" ref="H498">SUMPRODUCT(--($G$4:$G$483=E498),--($F$4:$F$483=""),$H$4:$H$483)</f>
        <v>0</v>
      </c>
      <c r="I498" s="65" cm="1">
        <f t="array" ref="I498">SUMPRODUCT(--($G$4:$G$483=E498),--($F$4:$F$483=""),$I$4:$I$483)</f>
        <v>0</v>
      </c>
      <c r="J498" s="65" cm="1">
        <f t="array" ref="J498">SUMPRODUCT(--($G$4:$G$483=E498),--($F$4:$F$483=""),$J$4:$J$483)</f>
        <v>0</v>
      </c>
      <c r="K498" s="65" cm="1">
        <f t="array" ref="K498">SUMPRODUCT(--($G$4:$G$483=E498),--($F$4:$F$483=""),$K$4:$K$483)</f>
        <v>0</v>
      </c>
      <c r="L498" s="65" cm="1">
        <f t="array" ref="L498">SUMPRODUCT(--($G$4:$G$483=E498),--($F$4:$F$483=""),$L$4:$L$483)</f>
        <v>0</v>
      </c>
      <c r="M498" s="65" cm="1">
        <f t="array" ref="M498">SUMPRODUCT(--($G$4:$G$483=E498),--($F$4:$F$483=""),$M$4:$M$483)</f>
        <v>0</v>
      </c>
      <c r="N498" s="65" cm="1">
        <f t="array" ref="N498">SUMPRODUCT(--($G$4:$G$483=E498),--($F$4:$F$483=""),$N$4:$N$483)</f>
        <v>0</v>
      </c>
      <c r="O498" s="65">
        <f t="shared" si="5"/>
        <v>0</v>
      </c>
      <c r="P498" s="54"/>
      <c r="Q498" s="65" cm="1">
        <f t="array" ref="Q498">SUMPRODUCT(--($G$4:$G$483=E498),--($F$4:$F$483=""),$Q$4:$Q$483)</f>
        <v>0</v>
      </c>
    </row>
    <row r="499" spans="5:17">
      <c r="E499" s="54" t="str">
        <f>IF('16'!K14="", "Vrije categorie",'16'!K14)</f>
        <v>Vrije categorie</v>
      </c>
      <c r="H499" s="65" cm="1">
        <f t="array" ref="H499">SUMPRODUCT(--($G$4:$G$483=E499),--($F$4:$F$483=""),$H$4:$H$483)</f>
        <v>0</v>
      </c>
      <c r="I499" s="65" cm="1">
        <f t="array" ref="I499">SUMPRODUCT(--($G$4:$G$483=E499),--($F$4:$F$483=""),$I$4:$I$483)</f>
        <v>0</v>
      </c>
      <c r="J499" s="65" cm="1">
        <f t="array" ref="J499">SUMPRODUCT(--($G$4:$G$483=E499),--($F$4:$F$483=""),$J$4:$J$483)</f>
        <v>0</v>
      </c>
      <c r="K499" s="65" cm="1">
        <f t="array" ref="K499">SUMPRODUCT(--($G$4:$G$483=E499),--($F$4:$F$483=""),$K$4:$K$483)</f>
        <v>0</v>
      </c>
      <c r="L499" s="65" cm="1">
        <f t="array" ref="L499">SUMPRODUCT(--($G$4:$G$483=E499),--($F$4:$F$483=""),$L$4:$L$483)</f>
        <v>0</v>
      </c>
      <c r="M499" s="65" cm="1">
        <f t="array" ref="M499">SUMPRODUCT(--($G$4:$G$483=E499),--($F$4:$F$483=""),$M$4:$M$483)</f>
        <v>0</v>
      </c>
      <c r="N499" s="65" cm="1">
        <f t="array" ref="N499">SUMPRODUCT(--($G$4:$G$483=E499),--($F$4:$F$483=""),$N$4:$N$483)</f>
        <v>0</v>
      </c>
      <c r="O499" s="65">
        <f t="shared" si="5"/>
        <v>0</v>
      </c>
      <c r="P499" s="54"/>
      <c r="Q499" s="65" cm="1">
        <f t="array" ref="Q499">SUMPRODUCT(--($G$4:$G$483=E499),--($F$4:$F$483=""),$Q$4:$Q$483)</f>
        <v>0</v>
      </c>
    </row>
    <row r="500" spans="5:17">
      <c r="E500" s="54" t="str">
        <f>IF('16'!K15="", "Vrije categorie",'16'!K15)</f>
        <v>Vrije categorie</v>
      </c>
      <c r="H500" s="65" cm="1">
        <f t="array" ref="H500">SUMPRODUCT(--($G$4:$G$483=E500),--($F$4:$F$483=""),$H$4:$H$483)</f>
        <v>0</v>
      </c>
      <c r="I500" s="65" cm="1">
        <f t="array" ref="I500">SUMPRODUCT(--($G$4:$G$483=E500),--($F$4:$F$483=""),$I$4:$I$483)</f>
        <v>0</v>
      </c>
      <c r="J500" s="65" cm="1">
        <f t="array" ref="J500">SUMPRODUCT(--($G$4:$G$483=E500),--($F$4:$F$483=""),$J$4:$J$483)</f>
        <v>0</v>
      </c>
      <c r="K500" s="65" cm="1">
        <f t="array" ref="K500">SUMPRODUCT(--($G$4:$G$483=E500),--($F$4:$F$483=""),$K$4:$K$483)</f>
        <v>0</v>
      </c>
      <c r="L500" s="65" cm="1">
        <f t="array" ref="L500">SUMPRODUCT(--($G$4:$G$483=E500),--($F$4:$F$483=""),$L$4:$L$483)</f>
        <v>0</v>
      </c>
      <c r="M500" s="65" cm="1">
        <f t="array" ref="M500">SUMPRODUCT(--($G$4:$G$483=E500),--($F$4:$F$483=""),$M$4:$M$483)</f>
        <v>0</v>
      </c>
      <c r="N500" s="65" cm="1">
        <f t="array" ref="N500">SUMPRODUCT(--($G$4:$G$483=E500),--($F$4:$F$483=""),$N$4:$N$483)</f>
        <v>0</v>
      </c>
      <c r="O500" s="65">
        <f t="shared" si="5"/>
        <v>0</v>
      </c>
      <c r="P500" s="54"/>
      <c r="Q500" s="65" cm="1">
        <f t="array" ref="Q500">SUMPRODUCT(--($G$4:$G$483=E500),--($F$4:$F$483=""),$Q$4:$Q$483)</f>
        <v>0</v>
      </c>
    </row>
    <row r="501" spans="5:17" ht="15.75" thickBot="1">
      <c r="E501" s="67" t="s">
        <v>128</v>
      </c>
      <c r="F501" s="63"/>
      <c r="G501" s="63"/>
      <c r="H501" s="66">
        <f>SUM(H488:H500)</f>
        <v>32.549999999999997</v>
      </c>
      <c r="I501" s="66">
        <f t="shared" ref="I501:N501" si="6">SUM(I488:I500)</f>
        <v>886.96000000000015</v>
      </c>
      <c r="J501" s="66">
        <f t="shared" si="6"/>
        <v>0</v>
      </c>
      <c r="K501" s="66">
        <f t="shared" si="6"/>
        <v>8.9499999999999993</v>
      </c>
      <c r="L501" s="66">
        <f t="shared" si="6"/>
        <v>36.53</v>
      </c>
      <c r="M501" s="66">
        <f t="shared" si="6"/>
        <v>7.5</v>
      </c>
      <c r="N501" s="66">
        <f t="shared" si="6"/>
        <v>0</v>
      </c>
      <c r="O501" s="66">
        <f t="shared" si="5"/>
        <v>972.49000000000012</v>
      </c>
      <c r="P501" s="66"/>
      <c r="Q501" s="66">
        <f>SUM(Q488:Q500)</f>
        <v>172354.04</v>
      </c>
    </row>
    <row r="502" spans="5:17" ht="15.75" thickTop="1">
      <c r="E502" s="53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5:17" ht="15.75" thickBot="1">
      <c r="E503" s="67" t="s">
        <v>127</v>
      </c>
      <c r="F503" s="63"/>
      <c r="G503" s="63"/>
      <c r="H503" s="66" cm="1">
        <f t="array" ref="H503">SUMPRODUCT(--($G$4:$G$483="X"),H4:H483)</f>
        <v>0</v>
      </c>
      <c r="I503" s="66" cm="1">
        <f t="array" ref="I503">SUMPRODUCT(--($G$4:$G$483="X"),I4:I483)</f>
        <v>0</v>
      </c>
      <c r="J503" s="66" cm="1">
        <f t="array" ref="J503">SUMPRODUCT(--($G$4:$G$483="X"),J4:J483)</f>
        <v>0</v>
      </c>
      <c r="K503" s="66" cm="1">
        <f t="array" ref="K503">SUMPRODUCT(--($G$4:$G$483="X"),K4:K483)</f>
        <v>0</v>
      </c>
      <c r="L503" s="66" cm="1">
        <f t="array" ref="L503">SUMPRODUCT(--($G$4:$G$483="X"),L4:L483)</f>
        <v>0</v>
      </c>
      <c r="M503" s="66" cm="1">
        <f t="array" ref="M503">SUMPRODUCT(--($G$4:$G$483="X"),M4:M483)</f>
        <v>0</v>
      </c>
      <c r="N503" s="66" cm="1">
        <f t="array" ref="N503">SUMPRODUCT(--($G$4:$G$483="X"),N4:N483)</f>
        <v>0</v>
      </c>
      <c r="O503" s="7"/>
      <c r="P503" s="7"/>
      <c r="Q503" s="7"/>
    </row>
    <row r="504" spans="5:17" ht="15.75" thickTop="1"/>
    <row r="506" spans="5:17">
      <c r="E506" s="68" t="s">
        <v>130</v>
      </c>
      <c r="F506" s="69"/>
      <c r="G506" s="69"/>
      <c r="H506" s="69"/>
      <c r="I506" s="69"/>
      <c r="J506" s="69"/>
      <c r="K506" s="69"/>
      <c r="L506" s="69"/>
      <c r="M506" s="69"/>
      <c r="N506" s="69"/>
      <c r="O506" s="68" t="s">
        <v>138</v>
      </c>
    </row>
    <row r="507" spans="5:17">
      <c r="E507" s="68" t="str">
        <f>E488</f>
        <v>A</v>
      </c>
      <c r="F507" s="69"/>
      <c r="G507" s="69"/>
      <c r="H507" s="72" cm="1">
        <f t="array" ref="H507">SUMPRODUCT(--($G$4:$G$483=E507),--($F$4:$F$483="X"),$H$4:$H$483)</f>
        <v>0</v>
      </c>
      <c r="I507" s="72" cm="1">
        <f t="array" ref="I507">SUMPRODUCT(--($G$4:$G$483=E507),--($F$4:$F$483="X"),$I$4:$I$483)</f>
        <v>0</v>
      </c>
      <c r="J507" s="72" cm="1">
        <f t="array" ref="J507">SUMPRODUCT(--($G$4:$G$483=E507),--($F$4:$F$483="X"),$J$4:$J$483)</f>
        <v>0</v>
      </c>
      <c r="K507" s="72" cm="1">
        <f t="array" ref="K507">SUMPRODUCT(--($G$4:$G$483=E507),--($F$4:$F$483="X"),$K$4:$K$483)</f>
        <v>0</v>
      </c>
      <c r="L507" s="72" cm="1">
        <f t="array" ref="L507">SUMPRODUCT(--($G$4:$G$483=E507),--($F$4:$F$483="X"),$L$4:$L$483)</f>
        <v>0</v>
      </c>
      <c r="M507" s="72" cm="1">
        <f t="array" ref="M507">SUMPRODUCT(--($G$4:$G$483=E507),--($F$4:$F$483="X"),$M$4:$M$483)</f>
        <v>0</v>
      </c>
      <c r="N507" s="72" cm="1">
        <f t="array" ref="N507">SUMPRODUCT(--($G$4:$G$483=E507),--($F$4:$F$483="X"),$N$4:$N$483)</f>
        <v>0</v>
      </c>
      <c r="O507" s="72">
        <f t="shared" ref="O507:O519" si="7">SUM(H507:N507)</f>
        <v>0</v>
      </c>
    </row>
    <row r="508" spans="5:17">
      <c r="E508" s="68" t="str">
        <f t="shared" ref="E508:E519" si="8">E489</f>
        <v>B</v>
      </c>
      <c r="F508" s="69"/>
      <c r="G508" s="69"/>
      <c r="H508" s="72" cm="1">
        <f t="array" ref="H508">SUMPRODUCT(--($G$4:$G$483=E508),--($F$4:$F$483="X"),$H$4:$H$483)</f>
        <v>0</v>
      </c>
      <c r="I508" s="72" cm="1">
        <f t="array" ref="I508">SUMPRODUCT(--($G$4:$G$483=E508),--($F$4:$F$483="X"),$I$4:$I$483)</f>
        <v>0</v>
      </c>
      <c r="J508" s="72" cm="1">
        <f t="array" ref="J508">SUMPRODUCT(--($G$4:$G$483=E508),--($F$4:$F$483="X"),$J$4:$J$483)</f>
        <v>0</v>
      </c>
      <c r="K508" s="72" cm="1">
        <f t="array" ref="K508">SUMPRODUCT(--($G$4:$G$483=E508),--($F$4:$F$483="X"),$K$4:$K$483)</f>
        <v>0</v>
      </c>
      <c r="L508" s="72" cm="1">
        <f t="array" ref="L508">SUMPRODUCT(--($G$4:$G$483=E508),--($F$4:$F$483="X"),$L$4:$L$483)</f>
        <v>0</v>
      </c>
      <c r="M508" s="72" cm="1">
        <f t="array" ref="M508">SUMPRODUCT(--($G$4:$G$483=E508),--($F$4:$F$483="X"),$M$4:$M$483)</f>
        <v>0</v>
      </c>
      <c r="N508" s="72" cm="1">
        <f t="array" ref="N508">SUMPRODUCT(--($G$4:$G$483=E508),--($F$4:$F$483="X"),$N$4:$N$483)</f>
        <v>0</v>
      </c>
      <c r="O508" s="72">
        <f t="shared" si="7"/>
        <v>0</v>
      </c>
    </row>
    <row r="509" spans="5:17">
      <c r="E509" s="68" t="str">
        <f t="shared" si="8"/>
        <v>C</v>
      </c>
      <c r="F509" s="69"/>
      <c r="G509" s="69"/>
      <c r="H509" s="72" cm="1">
        <f t="array" ref="H509">SUMPRODUCT(--($G$4:$G$483=E509),--($F$4:$F$483="X"),$H$4:$H$483)</f>
        <v>0</v>
      </c>
      <c r="I509" s="72" cm="1">
        <f t="array" ref="I509">SUMPRODUCT(--($G$4:$G$483=E509),--($F$4:$F$483="X"),$I$4:$I$483)</f>
        <v>0</v>
      </c>
      <c r="J509" s="72" cm="1">
        <f t="array" ref="J509">SUMPRODUCT(--($G$4:$G$483=E509),--($F$4:$F$483="X"),$J$4:$J$483)</f>
        <v>0</v>
      </c>
      <c r="K509" s="72" cm="1">
        <f t="array" ref="K509">SUMPRODUCT(--($G$4:$G$483=E509),--($F$4:$F$483="X"),$K$4:$K$483)</f>
        <v>0</v>
      </c>
      <c r="L509" s="72" cm="1">
        <f t="array" ref="L509">SUMPRODUCT(--($G$4:$G$483=E509),--($F$4:$F$483="X"),$L$4:$L$483)</f>
        <v>0</v>
      </c>
      <c r="M509" s="72" cm="1">
        <f t="array" ref="M509">SUMPRODUCT(--($G$4:$G$483=E509),--($F$4:$F$483="X"),$M$4:$M$483)</f>
        <v>0</v>
      </c>
      <c r="N509" s="72" cm="1">
        <f t="array" ref="N509">SUMPRODUCT(--($G$4:$G$483=E509),--($F$4:$F$483="X"),$N$4:$N$483)</f>
        <v>0</v>
      </c>
      <c r="O509" s="72">
        <f t="shared" si="7"/>
        <v>0</v>
      </c>
    </row>
    <row r="510" spans="5:17">
      <c r="E510" s="68" t="str">
        <f t="shared" si="8"/>
        <v>D</v>
      </c>
      <c r="F510" s="69"/>
      <c r="G510" s="69"/>
      <c r="H510" s="72" cm="1">
        <f t="array" ref="H510">SUMPRODUCT(--($G$4:$G$483=E510),--($F$4:$F$483="X"),$H$4:$H$483)</f>
        <v>0</v>
      </c>
      <c r="I510" s="72" cm="1">
        <f t="array" ref="I510">SUMPRODUCT(--($G$4:$G$483=E510),--($F$4:$F$483="X"),$I$4:$I$483)</f>
        <v>0</v>
      </c>
      <c r="J510" s="72" cm="1">
        <f t="array" ref="J510">SUMPRODUCT(--($G$4:$G$483=E510),--($F$4:$F$483="X"),$J$4:$J$483)</f>
        <v>0</v>
      </c>
      <c r="K510" s="72" cm="1">
        <f t="array" ref="K510">SUMPRODUCT(--($G$4:$G$483=E510),--($F$4:$F$483="X"),$K$4:$K$483)</f>
        <v>0</v>
      </c>
      <c r="L510" s="72" cm="1">
        <f t="array" ref="L510">SUMPRODUCT(--($G$4:$G$483=E510),--($F$4:$F$483="X"),$L$4:$L$483)</f>
        <v>0</v>
      </c>
      <c r="M510" s="72" cm="1">
        <f t="array" ref="M510">SUMPRODUCT(--($G$4:$G$483=E510),--($F$4:$F$483="X"),$M$4:$M$483)</f>
        <v>0</v>
      </c>
      <c r="N510" s="72" cm="1">
        <f t="array" ref="N510">SUMPRODUCT(--($G$4:$G$483=E510),--($F$4:$F$483="X"),$N$4:$N$483)</f>
        <v>0</v>
      </c>
      <c r="O510" s="72">
        <f t="shared" si="7"/>
        <v>0</v>
      </c>
    </row>
    <row r="511" spans="5:17">
      <c r="E511" s="68" t="str">
        <f t="shared" si="8"/>
        <v>E</v>
      </c>
      <c r="F511" s="69"/>
      <c r="G511" s="69"/>
      <c r="H511" s="72" cm="1">
        <f t="array" ref="H511">SUMPRODUCT(--($G$4:$G$483=E511),--($F$4:$F$483="X"),$H$4:$H$483)</f>
        <v>0</v>
      </c>
      <c r="I511" s="72" cm="1">
        <f t="array" ref="I511">SUMPRODUCT(--($G$4:$G$483=E511),--($F$4:$F$483="X"),$I$4:$I$483)</f>
        <v>0</v>
      </c>
      <c r="J511" s="72" cm="1">
        <f t="array" ref="J511">SUMPRODUCT(--($G$4:$G$483=E511),--($F$4:$F$483="X"),$J$4:$J$483)</f>
        <v>0</v>
      </c>
      <c r="K511" s="72" cm="1">
        <f t="array" ref="K511">SUMPRODUCT(--($G$4:$G$483=E511),--($F$4:$F$483="X"),$K$4:$K$483)</f>
        <v>0</v>
      </c>
      <c r="L511" s="72" cm="1">
        <f t="array" ref="L511">SUMPRODUCT(--($G$4:$G$483=E511),--($F$4:$F$483="X"),$L$4:$L$483)</f>
        <v>0</v>
      </c>
      <c r="M511" s="72" cm="1">
        <f t="array" ref="M511">SUMPRODUCT(--($G$4:$G$483=E511),--($F$4:$F$483="X"),$M$4:$M$483)</f>
        <v>0</v>
      </c>
      <c r="N511" s="72" cm="1">
        <f t="array" ref="N511">SUMPRODUCT(--($G$4:$G$483=E511),--($F$4:$F$483="X"),$N$4:$N$483)</f>
        <v>0</v>
      </c>
      <c r="O511" s="72">
        <f t="shared" si="7"/>
        <v>0</v>
      </c>
    </row>
    <row r="512" spans="5:17">
      <c r="E512" s="68" t="str">
        <f t="shared" si="8"/>
        <v>F</v>
      </c>
      <c r="F512" s="69"/>
      <c r="G512" s="69"/>
      <c r="H512" s="72" cm="1">
        <f t="array" ref="H512">SUMPRODUCT(--($G$4:$G$483=E512),--($F$4:$F$483="X"),$H$4:$H$483)</f>
        <v>0</v>
      </c>
      <c r="I512" s="72" cm="1">
        <f t="array" ref="I512">SUMPRODUCT(--($G$4:$G$483=E512),--($F$4:$F$483="X"),$I$4:$I$483)</f>
        <v>0</v>
      </c>
      <c r="J512" s="72" cm="1">
        <f t="array" ref="J512">SUMPRODUCT(--($G$4:$G$483=E512),--($F$4:$F$483="X"),$J$4:$J$483)</f>
        <v>0</v>
      </c>
      <c r="K512" s="72" cm="1">
        <f t="array" ref="K512">SUMPRODUCT(--($G$4:$G$483=E512),--($F$4:$F$483="X"),$K$4:$K$483)</f>
        <v>0</v>
      </c>
      <c r="L512" s="72" cm="1">
        <f t="array" ref="L512">SUMPRODUCT(--($G$4:$G$483=E512),--($F$4:$F$483="X"),$L$4:$L$483)</f>
        <v>0</v>
      </c>
      <c r="M512" s="72" cm="1">
        <f t="array" ref="M512">SUMPRODUCT(--($G$4:$G$483=E512),--($F$4:$F$483="X"),$M$4:$M$483)</f>
        <v>0</v>
      </c>
      <c r="N512" s="72" cm="1">
        <f t="array" ref="N512">SUMPRODUCT(--($G$4:$G$483=E512),--($F$4:$F$483="X"),$N$4:$N$483)</f>
        <v>0</v>
      </c>
      <c r="O512" s="72">
        <f t="shared" si="7"/>
        <v>0</v>
      </c>
    </row>
    <row r="513" spans="5:15">
      <c r="E513" s="68" t="str">
        <f t="shared" si="8"/>
        <v>G</v>
      </c>
      <c r="F513" s="69"/>
      <c r="G513" s="69"/>
      <c r="H513" s="72" cm="1">
        <f t="array" ref="H513">SUMPRODUCT(--($G$4:$G$483=E513),--($F$4:$F$483="X"),$H$4:$H$483)</f>
        <v>0</v>
      </c>
      <c r="I513" s="72" cm="1">
        <f t="array" ref="I513">SUMPRODUCT(--($G$4:$G$483=E513),--($F$4:$F$483="X"),$I$4:$I$483)</f>
        <v>0</v>
      </c>
      <c r="J513" s="72" cm="1">
        <f t="array" ref="J513">SUMPRODUCT(--($G$4:$G$483=E513),--($F$4:$F$483="X"),$J$4:$J$483)</f>
        <v>0</v>
      </c>
      <c r="K513" s="72" cm="1">
        <f t="array" ref="K513">SUMPRODUCT(--($G$4:$G$483=E513),--($F$4:$F$483="X"),$K$4:$K$483)</f>
        <v>0</v>
      </c>
      <c r="L513" s="72" cm="1">
        <f t="array" ref="L513">SUMPRODUCT(--($G$4:$G$483=E513),--($F$4:$F$483="X"),$L$4:$L$483)</f>
        <v>0</v>
      </c>
      <c r="M513" s="72" cm="1">
        <f t="array" ref="M513">SUMPRODUCT(--($G$4:$G$483=E513),--($F$4:$F$483="X"),$M$4:$M$483)</f>
        <v>0</v>
      </c>
      <c r="N513" s="72" cm="1">
        <f t="array" ref="N513">SUMPRODUCT(--($G$4:$G$483=E513),--($F$4:$F$483="X"),$N$4:$N$483)</f>
        <v>0</v>
      </c>
      <c r="O513" s="72">
        <f t="shared" si="7"/>
        <v>0</v>
      </c>
    </row>
    <row r="514" spans="5:15">
      <c r="E514" s="68" t="str">
        <f t="shared" si="8"/>
        <v>H</v>
      </c>
      <c r="F514" s="69"/>
      <c r="G514" s="69"/>
      <c r="H514" s="72" cm="1">
        <f t="array" ref="H514">SUMPRODUCT(--($G$4:$G$483=E514),--($F$4:$F$483="X"),$H$4:$H$483)</f>
        <v>0</v>
      </c>
      <c r="I514" s="72" cm="1">
        <f t="array" ref="I514">SUMPRODUCT(--($G$4:$G$483=E514),--($F$4:$F$483="X"),$I$4:$I$483)</f>
        <v>0</v>
      </c>
      <c r="J514" s="72" cm="1">
        <f t="array" ref="J514">SUMPRODUCT(--($G$4:$G$483=E514),--($F$4:$F$483="X"),$J$4:$J$483)</f>
        <v>0</v>
      </c>
      <c r="K514" s="72" cm="1">
        <f t="array" ref="K514">SUMPRODUCT(--($G$4:$G$483=E514),--($F$4:$F$483="X"),$K$4:$K$483)</f>
        <v>0</v>
      </c>
      <c r="L514" s="72" cm="1">
        <f t="array" ref="L514">SUMPRODUCT(--($G$4:$G$483=E514),--($F$4:$F$483="X"),$L$4:$L$483)</f>
        <v>0</v>
      </c>
      <c r="M514" s="72" cm="1">
        <f t="array" ref="M514">SUMPRODUCT(--($G$4:$G$483=E514),--($F$4:$F$483="X"),$M$4:$M$483)</f>
        <v>0</v>
      </c>
      <c r="N514" s="72" cm="1">
        <f t="array" ref="N514">SUMPRODUCT(--($G$4:$G$483=E514),--($F$4:$F$483="X"),$N$4:$N$483)</f>
        <v>0</v>
      </c>
      <c r="O514" s="72">
        <f t="shared" si="7"/>
        <v>0</v>
      </c>
    </row>
    <row r="515" spans="5:15">
      <c r="E515" s="68" t="str">
        <f t="shared" si="8"/>
        <v>I</v>
      </c>
      <c r="F515" s="69"/>
      <c r="G515" s="69"/>
      <c r="H515" s="72" cm="1">
        <f t="array" ref="H515">SUMPRODUCT(--($G$4:$G$483=E515),--($F$4:$F$483="X"),$H$4:$H$483)</f>
        <v>0</v>
      </c>
      <c r="I515" s="72" cm="1">
        <f t="array" ref="I515">SUMPRODUCT(--($G$4:$G$483=E515),--($F$4:$F$483="X"),$I$4:$I$483)</f>
        <v>0</v>
      </c>
      <c r="J515" s="72" cm="1">
        <f t="array" ref="J515">SUMPRODUCT(--($G$4:$G$483=E515),--($F$4:$F$483="X"),$J$4:$J$483)</f>
        <v>0</v>
      </c>
      <c r="K515" s="72" cm="1">
        <f t="array" ref="K515">SUMPRODUCT(--($G$4:$G$483=E515),--($F$4:$F$483="X"),$K$4:$K$483)</f>
        <v>0</v>
      </c>
      <c r="L515" s="72" cm="1">
        <f t="array" ref="L515">SUMPRODUCT(--($G$4:$G$483=E515),--($F$4:$F$483="X"),$L$4:$L$483)</f>
        <v>0</v>
      </c>
      <c r="M515" s="72" cm="1">
        <f t="array" ref="M515">SUMPRODUCT(--($G$4:$G$483=E515),--($F$4:$F$483="X"),$M$4:$M$483)</f>
        <v>0</v>
      </c>
      <c r="N515" s="72" cm="1">
        <f t="array" ref="N515">SUMPRODUCT(--($G$4:$G$483=E515),--($F$4:$F$483="X"),$N$4:$N$483)</f>
        <v>0</v>
      </c>
      <c r="O515" s="72">
        <f t="shared" si="7"/>
        <v>0</v>
      </c>
    </row>
    <row r="516" spans="5:15">
      <c r="E516" s="68" t="str">
        <f t="shared" si="8"/>
        <v>J</v>
      </c>
      <c r="F516" s="69"/>
      <c r="G516" s="69"/>
      <c r="H516" s="72" cm="1">
        <f t="array" ref="H516">SUMPRODUCT(--($G$4:$G$483=E516),--($F$4:$F$483="X"),$H$4:$H$483)</f>
        <v>0</v>
      </c>
      <c r="I516" s="72" cm="1">
        <f t="array" ref="I516">SUMPRODUCT(--($G$4:$G$483=E516),--($F$4:$F$483="X"),$I$4:$I$483)</f>
        <v>0</v>
      </c>
      <c r="J516" s="72" cm="1">
        <f t="array" ref="J516">SUMPRODUCT(--($G$4:$G$483=E516),--($F$4:$F$483="X"),$J$4:$J$483)</f>
        <v>0</v>
      </c>
      <c r="K516" s="72" cm="1">
        <f t="array" ref="K516">SUMPRODUCT(--($G$4:$G$483=E516),--($F$4:$F$483="X"),$K$4:$K$483)</f>
        <v>0</v>
      </c>
      <c r="L516" s="72" cm="1">
        <f t="array" ref="L516">SUMPRODUCT(--($G$4:$G$483=E516),--($F$4:$F$483="X"),$L$4:$L$483)</f>
        <v>0</v>
      </c>
      <c r="M516" s="72" cm="1">
        <f t="array" ref="M516">SUMPRODUCT(--($G$4:$G$483=E516),--($F$4:$F$483="X"),$M$4:$M$483)</f>
        <v>0</v>
      </c>
      <c r="N516" s="72" cm="1">
        <f t="array" ref="N516">SUMPRODUCT(--($G$4:$G$483=E516),--($F$4:$F$483="X"),$N$4:$N$483)</f>
        <v>0</v>
      </c>
      <c r="O516" s="72">
        <f t="shared" si="7"/>
        <v>0</v>
      </c>
    </row>
    <row r="517" spans="5:15">
      <c r="E517" s="68" t="str">
        <f t="shared" si="8"/>
        <v>K</v>
      </c>
      <c r="F517" s="69"/>
      <c r="G517" s="69"/>
      <c r="H517" s="72" cm="1">
        <f t="array" ref="H517">SUMPRODUCT(--($G$4:$G$483=E517),--($F$4:$F$483="X"),$H$4:$H$483)</f>
        <v>0</v>
      </c>
      <c r="I517" s="72" cm="1">
        <f t="array" ref="I517">SUMPRODUCT(--($G$4:$G$483=E517),--($F$4:$F$483="X"),$I$4:$I$483)</f>
        <v>0</v>
      </c>
      <c r="J517" s="72" cm="1">
        <f t="array" ref="J517">SUMPRODUCT(--($G$4:$G$483=E517),--($F$4:$F$483="X"),$J$4:$J$483)</f>
        <v>0</v>
      </c>
      <c r="K517" s="72" cm="1">
        <f t="array" ref="K517">SUMPRODUCT(--($G$4:$G$483=E517),--($F$4:$F$483="X"),$K$4:$K$483)</f>
        <v>0</v>
      </c>
      <c r="L517" s="72" cm="1">
        <f t="array" ref="L517">SUMPRODUCT(--($G$4:$G$483=E517),--($F$4:$F$483="X"),$L$4:$L$483)</f>
        <v>0</v>
      </c>
      <c r="M517" s="72" cm="1">
        <f t="array" ref="M517">SUMPRODUCT(--($G$4:$G$483=E517),--($F$4:$F$483="X"),$M$4:$M$483)</f>
        <v>0</v>
      </c>
      <c r="N517" s="72" cm="1">
        <f t="array" ref="N517">SUMPRODUCT(--($G$4:$G$483=E517),--($F$4:$F$483="X"),$N$4:$N$483)</f>
        <v>0</v>
      </c>
      <c r="O517" s="72">
        <f t="shared" si="7"/>
        <v>0</v>
      </c>
    </row>
    <row r="518" spans="5:15">
      <c r="E518" s="68" t="str">
        <f t="shared" si="8"/>
        <v>Vrije categorie</v>
      </c>
      <c r="F518" s="69"/>
      <c r="G518" s="69"/>
      <c r="H518" s="72" cm="1">
        <f t="array" ref="H518">SUMPRODUCT(--($G$4:$G$483=E518),--($F$4:$F$483="X"),$H$4:$H$483)</f>
        <v>0</v>
      </c>
      <c r="I518" s="72" cm="1">
        <f t="array" ref="I518">SUMPRODUCT(--($G$4:$G$483=E518),--($F$4:$F$483="X"),$I$4:$I$483)</f>
        <v>0</v>
      </c>
      <c r="J518" s="72" cm="1">
        <f t="array" ref="J518">SUMPRODUCT(--($G$4:$G$483=E518),--($F$4:$F$483="X"),$J$4:$J$483)</f>
        <v>0</v>
      </c>
      <c r="K518" s="72" cm="1">
        <f t="array" ref="K518">SUMPRODUCT(--($G$4:$G$483=E518),--($F$4:$F$483="X"),$K$4:$K$483)</f>
        <v>0</v>
      </c>
      <c r="L518" s="72" cm="1">
        <f t="array" ref="L518">SUMPRODUCT(--($G$4:$G$483=E518),--($F$4:$F$483="X"),$L$4:$L$483)</f>
        <v>0</v>
      </c>
      <c r="M518" s="72" cm="1">
        <f t="array" ref="M518">SUMPRODUCT(--($G$4:$G$483=E518),--($F$4:$F$483="X"),$M$4:$M$483)</f>
        <v>0</v>
      </c>
      <c r="N518" s="72" cm="1">
        <f t="array" ref="N518">SUMPRODUCT(--($G$4:$G$483=E518),--($F$4:$F$483="X"),$N$4:$N$483)</f>
        <v>0</v>
      </c>
      <c r="O518" s="72">
        <f t="shared" si="7"/>
        <v>0</v>
      </c>
    </row>
    <row r="519" spans="5:15">
      <c r="E519" s="68" t="str">
        <f t="shared" si="8"/>
        <v>Vrije categorie</v>
      </c>
      <c r="F519" s="69"/>
      <c r="G519" s="69"/>
      <c r="H519" s="72" cm="1">
        <f t="array" ref="H519">SUMPRODUCT(--($G$4:$G$483=E519),--($F$4:$F$483="X"),$H$4:$H$483)</f>
        <v>0</v>
      </c>
      <c r="I519" s="72" cm="1">
        <f t="array" ref="I519">SUMPRODUCT(--($G$4:$G$483=E519),--($F$4:$F$483="X"),$I$4:$I$483)</f>
        <v>0</v>
      </c>
      <c r="J519" s="72" cm="1">
        <f t="array" ref="J519">SUMPRODUCT(--($G$4:$G$483=E519),--($F$4:$F$483="X"),$J$4:$J$483)</f>
        <v>0</v>
      </c>
      <c r="K519" s="72" cm="1">
        <f t="array" ref="K519">SUMPRODUCT(--($G$4:$G$483=E519),--($F$4:$F$483="X"),$K$4:$K$483)</f>
        <v>0</v>
      </c>
      <c r="L519" s="72" cm="1">
        <f t="array" ref="L519">SUMPRODUCT(--($G$4:$G$483=E519),--($F$4:$F$483="X"),$L$4:$L$483)</f>
        <v>0</v>
      </c>
      <c r="M519" s="72" cm="1">
        <f t="array" ref="M519">SUMPRODUCT(--($G$4:$G$483=E519),--($F$4:$F$483="X"),$M$4:$M$483)</f>
        <v>0</v>
      </c>
      <c r="N519" s="72" cm="1">
        <f t="array" ref="N519">SUMPRODUCT(--($G$4:$G$483=E519),--($F$4:$F$483="X"),$N$4:$N$483)</f>
        <v>0</v>
      </c>
      <c r="O519" s="72">
        <f t="shared" si="7"/>
        <v>0</v>
      </c>
    </row>
    <row r="520" spans="5:15" ht="15.75" thickBot="1">
      <c r="E520" s="70" t="s">
        <v>131</v>
      </c>
      <c r="F520" s="71"/>
      <c r="G520" s="71"/>
      <c r="H520" s="73">
        <f>SUM(H507:H519)</f>
        <v>0</v>
      </c>
      <c r="I520" s="73">
        <f t="shared" ref="I520:N520" si="9">SUM(I507:I519)</f>
        <v>0</v>
      </c>
      <c r="J520" s="73">
        <f t="shared" si="9"/>
        <v>0</v>
      </c>
      <c r="K520" s="73">
        <f t="shared" si="9"/>
        <v>0</v>
      </c>
      <c r="L520" s="73">
        <f t="shared" si="9"/>
        <v>0</v>
      </c>
      <c r="M520" s="73">
        <f t="shared" si="9"/>
        <v>0</v>
      </c>
      <c r="N520" s="73">
        <f t="shared" si="9"/>
        <v>0</v>
      </c>
      <c r="O520" s="73">
        <f>SUM(O507:O519)</f>
        <v>0</v>
      </c>
    </row>
    <row r="521" spans="5:15" ht="15.75" thickTop="1"/>
  </sheetData>
  <sheetProtection algorithmName="SHA-512" hashValue="o6ptGxWDaMdaVYe1R63io6aXwWy6JQMDx9J2JQlidi6USqEvY0CnXr5uqiRM1qIAA89CVGZS9E51WMv259wRJQ==" saltValue="BbkcubMWTl/+ehQHM27zqA==" spinCount="100000" sheet="1" objects="1" scenarios="1"/>
  <mergeCells count="4">
    <mergeCell ref="D1:E1"/>
    <mergeCell ref="F1:L1"/>
    <mergeCell ref="D2:E2"/>
    <mergeCell ref="F2:L2"/>
  </mergeCells>
  <phoneticPr fontId="11" type="noConversion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32" sqref="L32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17,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'17a'!S499/M3</f>
        <v>#DIV/0!</v>
      </c>
    </row>
    <row r="4" spans="1:14">
      <c r="A4" s="16" t="s">
        <v>72</v>
      </c>
      <c r="B4" s="264" t="str">
        <f>VLOOKUP(H5,'Kosten NEN2075 (her)controles'!A5:E50,3)</f>
        <v>De Romte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'17a'!S500/M4</f>
        <v>#DIV/0!</v>
      </c>
    </row>
    <row r="5" spans="1:14">
      <c r="A5" s="17" t="s">
        <v>73</v>
      </c>
      <c r="B5" s="265" t="str">
        <f>VLOOKUP(H5,'Kosten NEN2075 (her)controles'!A5:E50,4)</f>
        <v>Itingewei 2</v>
      </c>
      <c r="C5" s="265"/>
      <c r="D5" s="265"/>
      <c r="E5" s="265"/>
      <c r="F5" s="279" t="s">
        <v>75</v>
      </c>
      <c r="G5" s="279"/>
      <c r="H5" s="13">
        <f>'Kosten NEN2075 (her)controles'!A21</f>
        <v>17</v>
      </c>
      <c r="K5" s="34" t="s">
        <v>48</v>
      </c>
      <c r="L5" s="46">
        <v>200</v>
      </c>
      <c r="M5" s="213"/>
      <c r="N5" s="86" t="e">
        <f>'17a'!S501/M5</f>
        <v>#DIV/0!</v>
      </c>
    </row>
    <row r="6" spans="1:14">
      <c r="A6" s="18" t="s">
        <v>74</v>
      </c>
      <c r="B6" s="266" t="str">
        <f>VLOOKUP(H5,'Kosten NEN2075 (her)controles'!A5:E50,5)</f>
        <v>Itens</v>
      </c>
      <c r="C6" s="266"/>
      <c r="D6" s="266"/>
      <c r="E6" s="266"/>
      <c r="F6" s="280" t="s">
        <v>76</v>
      </c>
      <c r="G6" s="280"/>
      <c r="H6" s="14" t="str">
        <f>CONCATENATE(H5,"a")</f>
        <v>17a</v>
      </c>
      <c r="K6" s="34" t="s">
        <v>49</v>
      </c>
      <c r="L6" s="46">
        <v>200</v>
      </c>
      <c r="M6" s="213"/>
      <c r="N6" s="86" t="e">
        <f>'17a'!S502/M6</f>
        <v>#DIV/0!</v>
      </c>
    </row>
    <row r="7" spans="1:14">
      <c r="K7" s="34" t="s">
        <v>45</v>
      </c>
      <c r="L7" s="46">
        <v>200</v>
      </c>
      <c r="M7" s="213"/>
      <c r="N7" s="86" t="e">
        <f>'17a'!S503/M7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'17a'!S504/M8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'17a'!S505/M9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'17a'!S506/M10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'17a'!S507/M11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'17a'!S508/M12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'17a'!Q512</f>
        <v>481.5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'17a'!S509/M13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2"/>
      <c r="N14" s="86"/>
    </row>
    <row r="15" spans="1:14">
      <c r="K15" s="34"/>
      <c r="L15" s="46"/>
      <c r="M15" s="242"/>
      <c r="N15" s="86"/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'17a'!S512</f>
        <v>91506</v>
      </c>
      <c r="E17" s="276" t="s">
        <v>119</v>
      </c>
      <c r="F17" s="276"/>
      <c r="G17" s="44">
        <f>D17/E8</f>
        <v>457.53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'17a'!J512</f>
        <v>385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385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385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385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'17a'!I512-E27</f>
        <v>67.5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'17a'!V495</f>
        <v>152.9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'17a'!U495</f>
        <v>152.9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'17a'!W495</f>
        <v>77.600000000000009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'17a'!X495</f>
        <v>6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'17a'!Y495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'17a'!Z495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'17a'!Q505</f>
        <v>22.5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pAE4vIN20xM5jz0RFh4ubLd+/PSb9le8QQBQVBl8TyD3je5BoAEUGmjwJ9ldhWW9oykmoKAhKXuJQPMvYLnB5g==" saltValue="CbgWEAy3kGLuyceahPyOO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AA532"/>
  <sheetViews>
    <sheetView topLeftCell="B1" workbookViewId="0">
      <pane ySplit="3" topLeftCell="A4" activePane="bottomLeft" state="frozen"/>
      <selection activeCell="B1" sqref="B1"/>
      <selection pane="bottomLeft" activeCell="P18" sqref="P18"/>
    </sheetView>
  </sheetViews>
  <sheetFormatPr defaultRowHeight="15"/>
  <cols>
    <col min="1" max="1" width="5.42578125" bestFit="1" customWidth="1"/>
    <col min="2" max="4" width="5.42578125" customWidth="1"/>
    <col min="5" max="5" width="4.5703125" bestFit="1" customWidth="1"/>
    <col min="6" max="6" width="29.7109375" bestFit="1" customWidth="1"/>
    <col min="7" max="7" width="3.28515625" bestFit="1" customWidth="1"/>
    <col min="8" max="8" width="4.42578125" bestFit="1" customWidth="1"/>
    <col min="9" max="16" width="11.85546875" customWidth="1"/>
    <col min="17" max="17" width="7.5703125" bestFit="1" customWidth="1"/>
    <col min="18" max="18" width="6.42578125" bestFit="1" customWidth="1"/>
    <col min="19" max="19" width="20" bestFit="1" customWidth="1"/>
    <col min="20" max="20" width="19.28515625" customWidth="1"/>
    <col min="21" max="21" width="10.140625" bestFit="1" customWidth="1"/>
    <col min="22" max="23" width="12.7109375" bestFit="1" customWidth="1"/>
    <col min="24" max="24" width="10.140625" bestFit="1" customWidth="1"/>
    <col min="25" max="26" width="14.42578125" bestFit="1" customWidth="1"/>
  </cols>
  <sheetData>
    <row r="1" spans="1:27">
      <c r="A1">
        <f>'17'!H5</f>
        <v>17</v>
      </c>
      <c r="B1">
        <v>18</v>
      </c>
      <c r="E1" s="281" t="s">
        <v>72</v>
      </c>
      <c r="F1" s="282"/>
      <c r="G1" s="283" t="str">
        <f>VLOOKUP(A1,'Kosten NEN2075 (her)controles'!A5:J50,3)</f>
        <v>De Romte</v>
      </c>
      <c r="H1" s="284"/>
      <c r="I1" s="284"/>
      <c r="J1" s="284"/>
      <c r="K1" s="284"/>
      <c r="L1" s="284"/>
      <c r="M1" s="285"/>
      <c r="N1" s="42"/>
      <c r="AA1" t="s">
        <v>188</v>
      </c>
    </row>
    <row r="2" spans="1:27">
      <c r="E2" s="281" t="s">
        <v>88</v>
      </c>
      <c r="F2" s="282"/>
      <c r="G2" s="283" t="str">
        <f>CONCATENATE(VLOOKUP(A1,'Kosten NEN2075 (her)controles'!A5:K50,4)," te ",VLOOKUP(A1,'Kosten NEN2075 (her)controles'!A5:K50,5))</f>
        <v>Itingewei 2 te Itens</v>
      </c>
      <c r="H2" s="284"/>
      <c r="I2" s="284"/>
      <c r="J2" s="284"/>
      <c r="K2" s="284"/>
      <c r="L2" s="284"/>
      <c r="M2" s="285"/>
      <c r="N2" s="42"/>
    </row>
    <row r="3" spans="1:27" ht="30">
      <c r="A3" s="7" t="s">
        <v>100</v>
      </c>
      <c r="B3" s="7"/>
      <c r="C3" s="7"/>
      <c r="D3" s="7"/>
      <c r="E3" s="7" t="s">
        <v>89</v>
      </c>
      <c r="F3" s="7" t="s">
        <v>62</v>
      </c>
      <c r="G3" s="7" t="s">
        <v>90</v>
      </c>
      <c r="H3" s="7" t="s">
        <v>91</v>
      </c>
      <c r="I3" s="7" t="s">
        <v>60</v>
      </c>
      <c r="J3" s="7" t="s">
        <v>58</v>
      </c>
      <c r="K3" s="7" t="s">
        <v>59</v>
      </c>
      <c r="L3" s="7" t="s">
        <v>57</v>
      </c>
      <c r="M3" s="40" t="s">
        <v>141</v>
      </c>
      <c r="N3" s="7" t="s">
        <v>142</v>
      </c>
      <c r="O3" s="7" t="s">
        <v>101</v>
      </c>
      <c r="P3" s="7" t="s">
        <v>101</v>
      </c>
      <c r="Q3" s="7" t="s">
        <v>54</v>
      </c>
      <c r="R3" s="7" t="s">
        <v>102</v>
      </c>
      <c r="S3" s="7" t="s">
        <v>92</v>
      </c>
      <c r="U3" s="40" t="s">
        <v>93</v>
      </c>
      <c r="V3" s="40" t="s">
        <v>94</v>
      </c>
      <c r="W3" s="7" t="s">
        <v>95</v>
      </c>
      <c r="X3" s="7" t="s">
        <v>96</v>
      </c>
      <c r="Y3" s="7" t="s">
        <v>97</v>
      </c>
      <c r="Z3" s="7" t="s">
        <v>98</v>
      </c>
    </row>
    <row r="4" spans="1:27">
      <c r="A4" s="6"/>
      <c r="B4" s="6"/>
      <c r="C4" s="6"/>
      <c r="D4" s="6"/>
      <c r="E4" s="79"/>
      <c r="F4" s="7"/>
      <c r="G4" s="7"/>
      <c r="H4" s="79"/>
      <c r="I4" s="81"/>
      <c r="J4" s="81"/>
      <c r="K4" s="81"/>
      <c r="L4" s="81"/>
      <c r="M4" s="81"/>
      <c r="Q4" s="81"/>
      <c r="R4" s="81"/>
      <c r="S4" s="81"/>
    </row>
    <row r="5" spans="1:27">
      <c r="A5" s="6"/>
      <c r="B5" s="6" t="s">
        <v>328</v>
      </c>
      <c r="C5" s="6"/>
      <c r="D5" s="6"/>
      <c r="E5" s="218" t="s">
        <v>295</v>
      </c>
      <c r="F5" s="215" t="s">
        <v>284</v>
      </c>
      <c r="G5" s="7"/>
      <c r="H5" s="79" t="s">
        <v>45</v>
      </c>
      <c r="I5" s="219">
        <v>11</v>
      </c>
      <c r="J5" s="219"/>
      <c r="K5" s="219"/>
      <c r="L5" s="219"/>
      <c r="M5" s="219"/>
      <c r="Q5" s="81">
        <f t="shared" ref="Q5:Q22" si="0">SUM(I5:P5)</f>
        <v>11</v>
      </c>
      <c r="R5" s="81">
        <f>IF(G5="X",0,IF(H5="X",0,VLOOKUP(H5,'17'!$K$3:$L$16,2,FALSE)))</f>
        <v>200</v>
      </c>
      <c r="S5" s="81">
        <f t="shared" ref="S5:S22" si="1">Q5*R5</f>
        <v>2200</v>
      </c>
      <c r="U5" s="81">
        <v>5.75</v>
      </c>
      <c r="V5" s="81">
        <v>5.75</v>
      </c>
      <c r="W5" s="81">
        <v>3.8</v>
      </c>
    </row>
    <row r="6" spans="1:27">
      <c r="A6" s="6"/>
      <c r="B6" s="6" t="s">
        <v>328</v>
      </c>
      <c r="C6" s="6"/>
      <c r="D6" s="6"/>
      <c r="E6" s="218" t="s">
        <v>290</v>
      </c>
      <c r="F6" s="215" t="s">
        <v>349</v>
      </c>
      <c r="G6" s="7"/>
      <c r="H6" s="79" t="s">
        <v>45</v>
      </c>
      <c r="I6" s="232"/>
      <c r="J6" s="232">
        <v>38.5</v>
      </c>
      <c r="K6" s="220"/>
      <c r="L6" s="220"/>
      <c r="M6" s="232"/>
      <c r="Q6" s="81">
        <f t="shared" si="0"/>
        <v>38.5</v>
      </c>
      <c r="R6" s="81">
        <f>IF(G6="X",0,IF(H6="X",0,VLOOKUP(H6,'17'!$K$3:$L$16,2,FALSE)))</f>
        <v>200</v>
      </c>
      <c r="S6" s="81">
        <f t="shared" si="1"/>
        <v>7700</v>
      </c>
      <c r="U6" s="81"/>
      <c r="V6" s="81"/>
      <c r="W6" s="81">
        <v>13.3</v>
      </c>
    </row>
    <row r="7" spans="1:27">
      <c r="A7" s="6"/>
      <c r="B7" s="6" t="s">
        <v>328</v>
      </c>
      <c r="C7" s="6"/>
      <c r="D7" s="6"/>
      <c r="E7" s="218" t="s">
        <v>326</v>
      </c>
      <c r="F7" s="215" t="s">
        <v>612</v>
      </c>
      <c r="G7" s="7"/>
      <c r="H7" s="79" t="s">
        <v>48</v>
      </c>
      <c r="I7" s="232"/>
      <c r="J7" s="232">
        <v>70.5</v>
      </c>
      <c r="K7" s="220"/>
      <c r="L7" s="220"/>
      <c r="M7" s="232"/>
      <c r="Q7" s="81">
        <f t="shared" si="0"/>
        <v>70.5</v>
      </c>
      <c r="R7" s="81">
        <f>IF(G7="X",0,IF(H7="X",0,VLOOKUP(H7,'17'!$K$3:$L$16,2,FALSE)))</f>
        <v>200</v>
      </c>
      <c r="S7" s="81">
        <f t="shared" si="1"/>
        <v>14100</v>
      </c>
      <c r="U7" s="81">
        <v>33.6</v>
      </c>
      <c r="V7" s="81">
        <v>33.6</v>
      </c>
      <c r="W7" s="81">
        <v>3.8</v>
      </c>
    </row>
    <row r="8" spans="1:27">
      <c r="A8" s="6"/>
      <c r="B8" s="6" t="s">
        <v>328</v>
      </c>
      <c r="C8" s="6"/>
      <c r="D8" s="6"/>
      <c r="E8" s="218" t="s">
        <v>286</v>
      </c>
      <c r="F8" s="215" t="s">
        <v>613</v>
      </c>
      <c r="G8" s="7"/>
      <c r="H8" s="79" t="s">
        <v>50</v>
      </c>
      <c r="I8" s="232"/>
      <c r="J8" s="232">
        <v>15</v>
      </c>
      <c r="K8" s="220"/>
      <c r="L8" s="220"/>
      <c r="M8" s="232"/>
      <c r="Q8" s="81">
        <f t="shared" si="0"/>
        <v>15</v>
      </c>
      <c r="R8" s="81">
        <f>IF(G8="X",0,IF(H8="X",0,VLOOKUP(H8,'17'!$K$3:$L$16,2,FALSE)))</f>
        <v>12</v>
      </c>
      <c r="S8" s="81">
        <f t="shared" si="1"/>
        <v>180</v>
      </c>
      <c r="U8" s="81">
        <v>1.5</v>
      </c>
      <c r="V8" s="81">
        <v>1.5</v>
      </c>
      <c r="W8" s="81"/>
    </row>
    <row r="9" spans="1:27">
      <c r="A9" s="6"/>
      <c r="B9" s="6" t="s">
        <v>328</v>
      </c>
      <c r="C9" s="6"/>
      <c r="D9" s="6"/>
      <c r="E9" s="218" t="s">
        <v>321</v>
      </c>
      <c r="F9" s="215" t="s">
        <v>289</v>
      </c>
      <c r="G9" s="7"/>
      <c r="H9" s="79" t="s">
        <v>137</v>
      </c>
      <c r="I9" s="219"/>
      <c r="J9" s="219"/>
      <c r="K9" s="219"/>
      <c r="L9" s="219"/>
      <c r="M9" s="219">
        <v>7</v>
      </c>
      <c r="Q9" s="81">
        <f t="shared" si="0"/>
        <v>7</v>
      </c>
      <c r="R9" s="81">
        <f>IF(G9="X",0,IF(H9="X",0,VLOOKUP(H9,'17'!$K$3:$L$16,2,FALSE)))</f>
        <v>200</v>
      </c>
      <c r="S9" s="81">
        <f t="shared" si="1"/>
        <v>1400</v>
      </c>
      <c r="U9" s="81">
        <v>0.6</v>
      </c>
      <c r="V9" s="81">
        <v>0.6</v>
      </c>
      <c r="W9" s="81"/>
    </row>
    <row r="10" spans="1:27">
      <c r="A10" s="6"/>
      <c r="B10" s="6" t="s">
        <v>328</v>
      </c>
      <c r="C10" s="6"/>
      <c r="D10" s="6"/>
      <c r="E10" s="218" t="s">
        <v>322</v>
      </c>
      <c r="F10" s="215" t="s">
        <v>319</v>
      </c>
      <c r="G10" s="7"/>
      <c r="H10" s="79" t="s">
        <v>50</v>
      </c>
      <c r="I10" s="219"/>
      <c r="J10" s="219"/>
      <c r="K10" s="219"/>
      <c r="L10" s="219"/>
      <c r="M10" s="219">
        <v>2.5</v>
      </c>
      <c r="Q10" s="81">
        <f t="shared" si="0"/>
        <v>2.5</v>
      </c>
      <c r="R10" s="81">
        <f>IF(G10="X",0,IF(H10="X",0,VLOOKUP(H10,'17'!$K$3:$L$16,2,FALSE)))</f>
        <v>12</v>
      </c>
      <c r="S10" s="81">
        <f t="shared" si="1"/>
        <v>30</v>
      </c>
      <c r="U10" s="81"/>
      <c r="V10" s="81"/>
      <c r="W10" s="81"/>
    </row>
    <row r="11" spans="1:27">
      <c r="A11" s="6"/>
      <c r="B11" s="6" t="s">
        <v>328</v>
      </c>
      <c r="C11" s="6"/>
      <c r="D11" s="6"/>
      <c r="E11" s="218" t="s">
        <v>324</v>
      </c>
      <c r="F11" s="221" t="s">
        <v>300</v>
      </c>
      <c r="G11" s="7"/>
      <c r="H11" s="79" t="s">
        <v>50</v>
      </c>
      <c r="I11" s="219"/>
      <c r="J11" s="219"/>
      <c r="K11" s="219"/>
      <c r="L11" s="219"/>
      <c r="M11" s="219">
        <v>4</v>
      </c>
      <c r="Q11" s="81">
        <f t="shared" si="0"/>
        <v>4</v>
      </c>
      <c r="R11" s="81">
        <f>IF(G11="X",0,IF(H11="X",0,VLOOKUP(H11,'17'!$K$3:$L$16,2,FALSE)))</f>
        <v>12</v>
      </c>
      <c r="S11" s="81">
        <f t="shared" si="1"/>
        <v>48</v>
      </c>
      <c r="U11" s="81"/>
      <c r="V11" s="81"/>
      <c r="W11" s="81"/>
    </row>
    <row r="12" spans="1:27">
      <c r="A12" s="6"/>
      <c r="B12" s="6" t="s">
        <v>328</v>
      </c>
      <c r="C12" s="6"/>
      <c r="D12" s="6"/>
      <c r="E12" s="218" t="s">
        <v>320</v>
      </c>
      <c r="F12" s="215" t="s">
        <v>293</v>
      </c>
      <c r="G12" s="7"/>
      <c r="H12" s="79" t="s">
        <v>44</v>
      </c>
      <c r="I12" s="232"/>
      <c r="J12" s="232">
        <v>53</v>
      </c>
      <c r="K12" s="219"/>
      <c r="L12" s="219"/>
      <c r="M12" s="219"/>
      <c r="Q12" s="81">
        <f t="shared" si="0"/>
        <v>53</v>
      </c>
      <c r="R12" s="81">
        <f>IF(G12="X",0,IF(H12="X",0,VLOOKUP(H12,'17'!$K$3:$L$16,2,FALSE)))</f>
        <v>200</v>
      </c>
      <c r="S12" s="81">
        <f t="shared" si="1"/>
        <v>10600</v>
      </c>
      <c r="U12" s="81">
        <v>21.7</v>
      </c>
      <c r="V12" s="81">
        <v>21.7</v>
      </c>
      <c r="W12" s="81">
        <v>3.8</v>
      </c>
    </row>
    <row r="13" spans="1:27">
      <c r="A13" s="6"/>
      <c r="B13" s="6" t="s">
        <v>328</v>
      </c>
      <c r="C13" s="6"/>
      <c r="D13" s="6"/>
      <c r="E13" s="222" t="s">
        <v>318</v>
      </c>
      <c r="F13" s="221" t="s">
        <v>293</v>
      </c>
      <c r="G13" s="7"/>
      <c r="H13" s="79" t="s">
        <v>44</v>
      </c>
      <c r="I13" s="219"/>
      <c r="J13" s="219">
        <v>56</v>
      </c>
      <c r="K13" s="219"/>
      <c r="L13" s="219"/>
      <c r="M13" s="219"/>
      <c r="Q13" s="81">
        <f t="shared" si="0"/>
        <v>56</v>
      </c>
      <c r="R13" s="81">
        <f>IF(G13="X",0,IF(H13="X",0,VLOOKUP(H13,'17'!$K$3:$L$16,2,FALSE)))</f>
        <v>200</v>
      </c>
      <c r="S13" s="81">
        <f t="shared" si="1"/>
        <v>11200</v>
      </c>
      <c r="U13" s="81">
        <v>19.2</v>
      </c>
      <c r="V13" s="81">
        <v>19.2</v>
      </c>
      <c r="W13" s="81">
        <v>16.3</v>
      </c>
    </row>
    <row r="14" spans="1:27">
      <c r="A14" s="6"/>
      <c r="B14" s="6" t="s">
        <v>328</v>
      </c>
      <c r="C14" s="6"/>
      <c r="D14" s="6"/>
      <c r="E14" s="222" t="s">
        <v>332</v>
      </c>
      <c r="F14" s="221" t="s">
        <v>614</v>
      </c>
      <c r="G14" s="7"/>
      <c r="H14" s="79" t="s">
        <v>44</v>
      </c>
      <c r="I14" s="219"/>
      <c r="J14" s="219">
        <v>40</v>
      </c>
      <c r="K14" s="219"/>
      <c r="L14" s="219"/>
      <c r="M14" s="219"/>
      <c r="Q14" s="81">
        <f t="shared" si="0"/>
        <v>40</v>
      </c>
      <c r="R14" s="81">
        <f>IF(G14="X",0,IF(H14="X",0,VLOOKUP(H14,'17'!$K$3:$L$16,2,FALSE)))</f>
        <v>200</v>
      </c>
      <c r="S14" s="81">
        <f t="shared" si="1"/>
        <v>8000</v>
      </c>
      <c r="U14" s="81"/>
      <c r="V14" s="81"/>
      <c r="W14" s="81">
        <v>7</v>
      </c>
      <c r="X14">
        <v>6</v>
      </c>
    </row>
    <row r="15" spans="1:27">
      <c r="A15" s="6"/>
      <c r="B15" s="6" t="s">
        <v>328</v>
      </c>
      <c r="C15" s="6"/>
      <c r="D15" s="6"/>
      <c r="E15" s="218" t="s">
        <v>315</v>
      </c>
      <c r="F15" s="215" t="s">
        <v>293</v>
      </c>
      <c r="G15" s="7"/>
      <c r="H15" s="79" t="s">
        <v>44</v>
      </c>
      <c r="I15" s="232"/>
      <c r="J15" s="232">
        <v>108</v>
      </c>
      <c r="K15" s="220"/>
      <c r="L15" s="220"/>
      <c r="M15" s="232"/>
      <c r="Q15" s="81">
        <f t="shared" si="0"/>
        <v>108</v>
      </c>
      <c r="R15" s="81">
        <f>IF(G15="X",0,IF(H15="X",0,VLOOKUP(H15,'17'!$K$3:$L$16,2,FALSE)))</f>
        <v>200</v>
      </c>
      <c r="S15" s="81">
        <f t="shared" si="1"/>
        <v>21600</v>
      </c>
      <c r="U15" s="81">
        <v>53</v>
      </c>
      <c r="V15" s="81">
        <v>53</v>
      </c>
      <c r="W15" s="81">
        <v>18.899999999999999</v>
      </c>
    </row>
    <row r="16" spans="1:27">
      <c r="A16" s="6"/>
      <c r="B16" s="6" t="s">
        <v>328</v>
      </c>
      <c r="C16" s="6"/>
      <c r="D16" s="6"/>
      <c r="E16" s="218" t="s">
        <v>317</v>
      </c>
      <c r="F16" s="214" t="s">
        <v>298</v>
      </c>
      <c r="G16" s="7"/>
      <c r="H16" s="79" t="s">
        <v>50</v>
      </c>
      <c r="I16" s="232"/>
      <c r="J16" s="232">
        <v>4</v>
      </c>
      <c r="K16" s="220"/>
      <c r="L16" s="220"/>
      <c r="M16" s="232"/>
      <c r="Q16" s="81">
        <f t="shared" si="0"/>
        <v>4</v>
      </c>
      <c r="R16" s="81">
        <f>IF(G16="X",0,IF(H16="X",0,VLOOKUP(H16,'17'!$K$3:$L$16,2,FALSE)))</f>
        <v>12</v>
      </c>
      <c r="S16" s="81">
        <f t="shared" si="1"/>
        <v>48</v>
      </c>
      <c r="U16" s="81"/>
      <c r="V16" s="81"/>
      <c r="W16" s="81">
        <v>3</v>
      </c>
    </row>
    <row r="17" spans="1:23">
      <c r="A17" s="6"/>
      <c r="B17" s="6" t="s">
        <v>328</v>
      </c>
      <c r="C17" s="6"/>
      <c r="D17" s="6"/>
      <c r="E17" s="218" t="s">
        <v>297</v>
      </c>
      <c r="F17" s="214" t="s">
        <v>284</v>
      </c>
      <c r="G17" s="7"/>
      <c r="H17" s="79" t="s">
        <v>45</v>
      </c>
      <c r="I17" s="232">
        <v>12</v>
      </c>
      <c r="J17" s="232"/>
      <c r="K17" s="220"/>
      <c r="L17" s="220"/>
      <c r="M17" s="232"/>
      <c r="Q17" s="81">
        <f t="shared" si="0"/>
        <v>12</v>
      </c>
      <c r="R17" s="81">
        <f>IF(G17="X",0,IF(H17="X",0,VLOOKUP(H17,'17'!$K$3:$L$16,2,FALSE)))</f>
        <v>200</v>
      </c>
      <c r="S17" s="81">
        <f t="shared" si="1"/>
        <v>2400</v>
      </c>
      <c r="U17" s="81">
        <v>6.6</v>
      </c>
      <c r="V17" s="81">
        <v>6.6</v>
      </c>
      <c r="W17" s="81"/>
    </row>
    <row r="18" spans="1:23">
      <c r="A18" s="6"/>
      <c r="B18" s="6" t="s">
        <v>328</v>
      </c>
      <c r="C18" s="6"/>
      <c r="D18" s="6"/>
      <c r="E18" s="218" t="s">
        <v>288</v>
      </c>
      <c r="F18" s="214" t="s">
        <v>289</v>
      </c>
      <c r="G18" s="7"/>
      <c r="H18" s="79" t="s">
        <v>137</v>
      </c>
      <c r="I18" s="232"/>
      <c r="J18" s="232"/>
      <c r="K18" s="220"/>
      <c r="L18" s="220"/>
      <c r="M18" s="232">
        <v>6</v>
      </c>
      <c r="Q18" s="81">
        <f t="shared" si="0"/>
        <v>6</v>
      </c>
      <c r="R18" s="81">
        <f>IF(G18="X",0,IF(H18="X",0,VLOOKUP(H18,'17'!$K$3:$L$16,2,FALSE)))</f>
        <v>200</v>
      </c>
      <c r="S18" s="81">
        <f t="shared" si="1"/>
        <v>1200</v>
      </c>
      <c r="U18" s="81"/>
      <c r="V18" s="81"/>
      <c r="W18" s="81">
        <v>1.5</v>
      </c>
    </row>
    <row r="19" spans="1:23">
      <c r="A19" s="6"/>
      <c r="B19" s="6" t="s">
        <v>328</v>
      </c>
      <c r="C19" s="6"/>
      <c r="D19" s="6"/>
      <c r="E19" s="218" t="s">
        <v>283</v>
      </c>
      <c r="F19" s="214" t="s">
        <v>333</v>
      </c>
      <c r="G19" s="7"/>
      <c r="H19" s="79" t="s">
        <v>48</v>
      </c>
      <c r="I19" s="232">
        <v>27</v>
      </c>
      <c r="J19" s="232"/>
      <c r="K19" s="220"/>
      <c r="L19" s="220"/>
      <c r="M19" s="232"/>
      <c r="Q19" s="81">
        <f t="shared" si="0"/>
        <v>27</v>
      </c>
      <c r="R19" s="81">
        <f>IF(G19="X",0,IF(H19="X",0,VLOOKUP(H19,'17'!$K$3:$L$16,2,FALSE)))</f>
        <v>200</v>
      </c>
      <c r="S19" s="81">
        <f t="shared" si="1"/>
        <v>5400</v>
      </c>
      <c r="U19" s="81">
        <v>5.45</v>
      </c>
      <c r="V19" s="81">
        <v>5.45</v>
      </c>
      <c r="W19" s="81"/>
    </row>
    <row r="20" spans="1:23">
      <c r="A20" s="6"/>
      <c r="B20" s="6" t="s">
        <v>328</v>
      </c>
      <c r="C20" s="6"/>
      <c r="D20" s="6"/>
      <c r="E20" s="218" t="s">
        <v>299</v>
      </c>
      <c r="F20" s="214" t="s">
        <v>289</v>
      </c>
      <c r="G20" s="7"/>
      <c r="H20" s="79" t="s">
        <v>137</v>
      </c>
      <c r="I20" s="232"/>
      <c r="J20" s="233"/>
      <c r="K20" s="220"/>
      <c r="L20" s="220"/>
      <c r="M20" s="232">
        <v>7</v>
      </c>
      <c r="Q20" s="81">
        <f t="shared" si="0"/>
        <v>7</v>
      </c>
      <c r="R20" s="81">
        <f>IF(G20="X",0,IF(H20="X",0,VLOOKUP(H20,'17'!$K$3:$L$16,2,FALSE)))</f>
        <v>200</v>
      </c>
      <c r="S20" s="81">
        <f t="shared" si="1"/>
        <v>1400</v>
      </c>
      <c r="U20" s="81"/>
      <c r="V20" s="81"/>
      <c r="W20" s="81">
        <v>5.2</v>
      </c>
    </row>
    <row r="21" spans="1:23">
      <c r="A21" s="6"/>
      <c r="B21" s="6" t="s">
        <v>328</v>
      </c>
      <c r="C21" s="6"/>
      <c r="D21" s="6"/>
      <c r="E21" s="218" t="s">
        <v>301</v>
      </c>
      <c r="F21" s="214" t="s">
        <v>287</v>
      </c>
      <c r="G21" s="7"/>
      <c r="H21" s="79" t="s">
        <v>137</v>
      </c>
      <c r="I21" s="232"/>
      <c r="J21" s="233"/>
      <c r="K21" s="220"/>
      <c r="L21" s="220"/>
      <c r="M21" s="232">
        <v>2.5</v>
      </c>
      <c r="Q21" s="81">
        <f t="shared" si="0"/>
        <v>2.5</v>
      </c>
      <c r="R21" s="81">
        <f>IF(G21="X",0,IF(H21="X",0,VLOOKUP(H21,'17'!$K$3:$L$16,2,FALSE)))</f>
        <v>200</v>
      </c>
      <c r="S21" s="81">
        <f t="shared" si="1"/>
        <v>500</v>
      </c>
      <c r="U21" s="81"/>
      <c r="V21" s="81"/>
      <c r="W21" s="81">
        <v>1</v>
      </c>
    </row>
    <row r="22" spans="1:23">
      <c r="A22" s="6"/>
      <c r="B22" s="6" t="s">
        <v>328</v>
      </c>
      <c r="C22" s="6"/>
      <c r="D22" s="6"/>
      <c r="E22" s="218" t="s">
        <v>316</v>
      </c>
      <c r="F22" s="214" t="s">
        <v>302</v>
      </c>
      <c r="G22" s="7"/>
      <c r="H22" s="79" t="s">
        <v>47</v>
      </c>
      <c r="I22" s="232">
        <v>17.5</v>
      </c>
      <c r="J22" s="233"/>
      <c r="K22" s="220"/>
      <c r="L22" s="220"/>
      <c r="M22" s="232"/>
      <c r="Q22" s="81">
        <f t="shared" si="0"/>
        <v>17.5</v>
      </c>
      <c r="R22" s="81">
        <f>IF(G22="X",0,IF(H22="X",0,VLOOKUP(H22,'17'!$K$3:$L$16,2,FALSE)))</f>
        <v>200</v>
      </c>
      <c r="S22" s="81">
        <f t="shared" si="1"/>
        <v>3500</v>
      </c>
      <c r="U22" s="81">
        <v>5.5</v>
      </c>
      <c r="V22" s="81">
        <v>5.5</v>
      </c>
      <c r="W22" s="81"/>
    </row>
    <row r="23" spans="1:23" hidden="1">
      <c r="A23" s="6"/>
      <c r="B23" s="6"/>
      <c r="C23" s="6"/>
      <c r="D23" s="6"/>
      <c r="E23" s="79"/>
      <c r="F23" s="7"/>
      <c r="G23" s="7"/>
      <c r="H23" s="79"/>
      <c r="I23" s="81"/>
      <c r="J23" s="81"/>
      <c r="K23" s="81"/>
      <c r="L23" s="81"/>
      <c r="M23" s="81"/>
      <c r="Q23" s="81"/>
      <c r="R23" s="81"/>
      <c r="S23" s="81"/>
    </row>
    <row r="24" spans="1:23" hidden="1">
      <c r="A24" s="6"/>
      <c r="B24" s="6"/>
      <c r="C24" s="6"/>
      <c r="D24" s="6"/>
      <c r="E24" s="79"/>
      <c r="F24" s="7"/>
      <c r="G24" s="7"/>
      <c r="H24" s="79"/>
      <c r="I24" s="81"/>
      <c r="J24" s="81"/>
      <c r="K24" s="81"/>
      <c r="L24" s="81"/>
      <c r="M24" s="81"/>
      <c r="Q24" s="81"/>
      <c r="R24" s="81"/>
      <c r="S24" s="81"/>
    </row>
    <row r="25" spans="1:23" hidden="1">
      <c r="A25" s="6"/>
      <c r="B25" s="6"/>
      <c r="C25" s="6"/>
      <c r="D25" s="6"/>
      <c r="E25" s="79"/>
      <c r="F25" s="7"/>
      <c r="G25" s="7"/>
      <c r="H25" s="79"/>
      <c r="I25" s="81"/>
      <c r="J25" s="81"/>
      <c r="K25" s="81"/>
      <c r="L25" s="81"/>
      <c r="M25" s="81"/>
      <c r="Q25" s="81"/>
      <c r="R25" s="81"/>
      <c r="S25" s="81"/>
    </row>
    <row r="26" spans="1:23" hidden="1">
      <c r="A26" s="6"/>
      <c r="B26" s="6"/>
      <c r="C26" s="6"/>
      <c r="D26" s="6"/>
      <c r="E26" s="79"/>
      <c r="F26" s="7"/>
      <c r="G26" s="7"/>
      <c r="H26" s="79"/>
      <c r="I26" s="81"/>
      <c r="J26" s="81"/>
      <c r="K26" s="81"/>
      <c r="L26" s="81"/>
      <c r="M26" s="81"/>
      <c r="Q26" s="81"/>
      <c r="R26" s="81"/>
      <c r="S26" s="81"/>
    </row>
    <row r="27" spans="1:23" hidden="1">
      <c r="A27" s="6"/>
      <c r="B27" s="6"/>
      <c r="C27" s="6"/>
      <c r="D27" s="6"/>
      <c r="E27" s="79"/>
      <c r="F27" s="7"/>
      <c r="G27" s="7"/>
      <c r="H27" s="79"/>
      <c r="I27" s="81"/>
      <c r="J27" s="81"/>
      <c r="K27" s="81"/>
      <c r="L27" s="81"/>
      <c r="M27" s="81"/>
      <c r="Q27" s="81"/>
      <c r="R27" s="81"/>
      <c r="S27" s="81"/>
    </row>
    <row r="28" spans="1:23" hidden="1">
      <c r="A28" s="6"/>
      <c r="B28" s="6"/>
      <c r="C28" s="6"/>
      <c r="D28" s="6"/>
      <c r="E28" s="79"/>
      <c r="F28" s="7"/>
      <c r="G28" s="7"/>
      <c r="H28" s="79"/>
      <c r="I28" s="81"/>
      <c r="J28" s="81"/>
      <c r="K28" s="81"/>
      <c r="L28" s="81"/>
      <c r="M28" s="81"/>
      <c r="Q28" s="81"/>
      <c r="R28" s="81"/>
      <c r="S28" s="81"/>
    </row>
    <row r="29" spans="1:23" hidden="1">
      <c r="A29" s="6"/>
      <c r="B29" s="6"/>
      <c r="C29" s="6"/>
      <c r="D29" s="6"/>
      <c r="E29" s="79"/>
      <c r="F29" s="7"/>
      <c r="G29" s="7"/>
      <c r="H29" s="79"/>
      <c r="I29" s="81"/>
      <c r="J29" s="81"/>
      <c r="K29" s="81"/>
      <c r="L29" s="81"/>
      <c r="M29" s="81"/>
      <c r="Q29" s="81"/>
      <c r="R29" s="81"/>
      <c r="S29" s="81"/>
    </row>
    <row r="30" spans="1:23" hidden="1">
      <c r="A30" s="6"/>
      <c r="B30" s="6"/>
      <c r="C30" s="6"/>
      <c r="D30" s="6"/>
      <c r="E30" s="79"/>
      <c r="F30" s="7"/>
      <c r="G30" s="7"/>
      <c r="H30" s="79"/>
      <c r="I30" s="81"/>
      <c r="J30" s="81"/>
      <c r="K30" s="81"/>
      <c r="L30" s="81"/>
      <c r="M30" s="81"/>
      <c r="Q30" s="81"/>
      <c r="R30" s="81"/>
      <c r="S30" s="81"/>
    </row>
    <row r="31" spans="1:23" hidden="1">
      <c r="A31" s="6"/>
      <c r="B31" s="6"/>
      <c r="C31" s="6"/>
      <c r="D31" s="6"/>
      <c r="E31" s="79"/>
      <c r="F31" s="7"/>
      <c r="G31" s="7"/>
      <c r="H31" s="79"/>
      <c r="I31" s="81"/>
      <c r="J31" s="81"/>
      <c r="K31" s="81"/>
      <c r="L31" s="81"/>
      <c r="M31" s="81"/>
      <c r="Q31" s="81"/>
      <c r="R31" s="81"/>
      <c r="S31" s="81"/>
    </row>
    <row r="32" spans="1:23" hidden="1">
      <c r="A32" s="6"/>
      <c r="B32" s="6"/>
      <c r="C32" s="6"/>
      <c r="D32" s="6"/>
      <c r="E32" s="79"/>
      <c r="F32" s="7"/>
      <c r="G32" s="7"/>
      <c r="H32" s="79"/>
      <c r="I32" s="81"/>
      <c r="J32" s="81"/>
      <c r="K32" s="81"/>
      <c r="L32" s="81"/>
      <c r="M32" s="81"/>
      <c r="Q32" s="81"/>
      <c r="R32" s="81"/>
      <c r="S32" s="81"/>
    </row>
    <row r="33" spans="1:19" hidden="1">
      <c r="A33" s="6"/>
      <c r="B33" s="6"/>
      <c r="C33" s="6"/>
      <c r="D33" s="6"/>
      <c r="E33" s="79"/>
      <c r="F33" s="7"/>
      <c r="G33" s="7"/>
      <c r="H33" s="79"/>
      <c r="I33" s="81"/>
      <c r="J33" s="81"/>
      <c r="K33" s="81"/>
      <c r="L33" s="81"/>
      <c r="M33" s="81"/>
      <c r="Q33" s="81"/>
      <c r="R33" s="81"/>
      <c r="S33" s="81"/>
    </row>
    <row r="34" spans="1:19" hidden="1">
      <c r="A34" s="6"/>
      <c r="B34" s="6"/>
      <c r="C34" s="6"/>
      <c r="D34" s="6"/>
      <c r="E34" s="79"/>
      <c r="F34" s="7"/>
      <c r="G34" s="7"/>
      <c r="H34" s="79"/>
      <c r="I34" s="81"/>
      <c r="J34" s="81"/>
      <c r="K34" s="81"/>
      <c r="L34" s="81"/>
      <c r="M34" s="81"/>
      <c r="Q34" s="81"/>
      <c r="R34" s="81"/>
      <c r="S34" s="81"/>
    </row>
    <row r="35" spans="1:19" hidden="1">
      <c r="A35" s="6"/>
      <c r="B35" s="6"/>
      <c r="C35" s="6"/>
      <c r="D35" s="6"/>
      <c r="E35" s="79"/>
      <c r="F35" s="7"/>
      <c r="G35" s="7"/>
      <c r="H35" s="79"/>
      <c r="I35" s="81"/>
      <c r="J35" s="81"/>
      <c r="K35" s="81"/>
      <c r="L35" s="81"/>
      <c r="M35" s="81"/>
      <c r="Q35" s="81"/>
      <c r="R35" s="81"/>
      <c r="S35" s="81"/>
    </row>
    <row r="36" spans="1:19" hidden="1">
      <c r="A36" s="6"/>
      <c r="B36" s="6"/>
      <c r="C36" s="6"/>
      <c r="D36" s="6"/>
      <c r="E36" s="79"/>
      <c r="F36" s="7"/>
      <c r="G36" s="7"/>
      <c r="H36" s="79"/>
      <c r="I36" s="81"/>
      <c r="J36" s="81"/>
      <c r="K36" s="81"/>
      <c r="L36" s="81"/>
      <c r="M36" s="81"/>
      <c r="Q36" s="81"/>
      <c r="R36" s="81"/>
      <c r="S36" s="81"/>
    </row>
    <row r="37" spans="1:19" hidden="1">
      <c r="A37" s="6"/>
      <c r="B37" s="6"/>
      <c r="C37" s="6"/>
      <c r="D37" s="6"/>
      <c r="E37" s="79"/>
      <c r="F37" s="7"/>
      <c r="G37" s="7"/>
      <c r="H37" s="79"/>
      <c r="I37" s="81"/>
      <c r="J37" s="81"/>
      <c r="K37" s="81"/>
      <c r="L37" s="81"/>
      <c r="M37" s="81"/>
      <c r="Q37" s="81"/>
      <c r="R37" s="81"/>
      <c r="S37" s="81"/>
    </row>
    <row r="38" spans="1:19" hidden="1">
      <c r="A38" s="6"/>
      <c r="B38" s="6"/>
      <c r="C38" s="6"/>
      <c r="D38" s="6"/>
      <c r="E38" s="79"/>
      <c r="F38" s="7"/>
      <c r="G38" s="7"/>
      <c r="H38" s="79"/>
      <c r="I38" s="81"/>
      <c r="J38" s="81"/>
      <c r="K38" s="81"/>
      <c r="L38" s="81"/>
      <c r="M38" s="81"/>
      <c r="Q38" s="81"/>
      <c r="R38" s="81"/>
      <c r="S38" s="81"/>
    </row>
    <row r="39" spans="1:19" hidden="1">
      <c r="A39" s="6"/>
      <c r="B39" s="6"/>
      <c r="C39" s="6"/>
      <c r="D39" s="6"/>
      <c r="E39" s="79"/>
      <c r="F39" s="7"/>
      <c r="G39" s="7"/>
      <c r="H39" s="79"/>
      <c r="I39" s="81"/>
      <c r="J39" s="81"/>
      <c r="K39" s="81"/>
      <c r="L39" s="81"/>
      <c r="M39" s="81"/>
      <c r="Q39" s="81"/>
      <c r="R39" s="81"/>
      <c r="S39" s="81"/>
    </row>
    <row r="40" spans="1:19" hidden="1">
      <c r="A40" s="6"/>
      <c r="B40" s="6"/>
      <c r="C40" s="6"/>
      <c r="D40" s="6"/>
      <c r="E40" s="79"/>
      <c r="F40" s="7"/>
      <c r="G40" s="7"/>
      <c r="H40" s="79"/>
      <c r="I40" s="81"/>
      <c r="J40" s="81"/>
      <c r="K40" s="81"/>
      <c r="L40" s="81"/>
      <c r="M40" s="81"/>
      <c r="Q40" s="81"/>
      <c r="R40" s="81"/>
      <c r="S40" s="81"/>
    </row>
    <row r="41" spans="1:19" hidden="1">
      <c r="A41" s="6"/>
      <c r="B41" s="6"/>
      <c r="C41" s="6"/>
      <c r="D41" s="6"/>
      <c r="E41" s="79"/>
      <c r="F41" s="7"/>
      <c r="G41" s="7"/>
      <c r="H41" s="79"/>
      <c r="I41" s="81"/>
      <c r="J41" s="81"/>
      <c r="K41" s="81"/>
      <c r="L41" s="81"/>
      <c r="M41" s="81"/>
      <c r="Q41" s="81"/>
      <c r="R41" s="81"/>
      <c r="S41" s="81"/>
    </row>
    <row r="42" spans="1:19" hidden="1">
      <c r="A42" s="6"/>
      <c r="B42" s="6"/>
      <c r="C42" s="6"/>
      <c r="D42" s="6"/>
      <c r="E42" s="79"/>
      <c r="F42" s="7"/>
      <c r="G42" s="7"/>
      <c r="H42" s="79"/>
      <c r="I42" s="81"/>
      <c r="J42" s="81"/>
      <c r="K42" s="81"/>
      <c r="L42" s="81"/>
      <c r="M42" s="81"/>
      <c r="Q42" s="81"/>
      <c r="R42" s="81"/>
      <c r="S42" s="81"/>
    </row>
    <row r="43" spans="1:19" hidden="1">
      <c r="A43" s="6"/>
      <c r="B43" s="6"/>
      <c r="C43" s="6"/>
      <c r="D43" s="6"/>
      <c r="E43" s="79"/>
      <c r="F43" s="7"/>
      <c r="G43" s="7"/>
      <c r="H43" s="79"/>
      <c r="I43" s="81"/>
      <c r="J43" s="81"/>
      <c r="K43" s="81"/>
      <c r="L43" s="81"/>
      <c r="M43" s="81"/>
      <c r="Q43" s="81"/>
      <c r="R43" s="81"/>
      <c r="S43" s="81"/>
    </row>
    <row r="44" spans="1:19" hidden="1">
      <c r="A44" s="6"/>
      <c r="B44" s="6"/>
      <c r="C44" s="6"/>
      <c r="D44" s="6"/>
      <c r="E44" s="79"/>
      <c r="F44" s="7"/>
      <c r="G44" s="7"/>
      <c r="H44" s="79"/>
      <c r="I44" s="81"/>
      <c r="J44" s="81"/>
      <c r="K44" s="81"/>
      <c r="L44" s="81"/>
      <c r="M44" s="81"/>
      <c r="Q44" s="81"/>
      <c r="R44" s="81"/>
      <c r="S44" s="81"/>
    </row>
    <row r="45" spans="1:19" hidden="1">
      <c r="A45" s="6"/>
      <c r="B45" s="6"/>
      <c r="C45" s="6"/>
      <c r="D45" s="6"/>
      <c r="E45" s="79"/>
      <c r="F45" s="7"/>
      <c r="G45" s="7"/>
      <c r="H45" s="79"/>
      <c r="I45" s="81"/>
      <c r="J45" s="81"/>
      <c r="K45" s="81"/>
      <c r="L45" s="81"/>
      <c r="M45" s="81"/>
      <c r="Q45" s="81"/>
      <c r="R45" s="81"/>
      <c r="S45" s="81"/>
    </row>
    <row r="46" spans="1:19" hidden="1">
      <c r="A46" s="6"/>
      <c r="B46" s="6"/>
      <c r="C46" s="6"/>
      <c r="D46" s="6"/>
      <c r="E46" s="79"/>
      <c r="F46" s="7"/>
      <c r="G46" s="7"/>
      <c r="H46" s="79"/>
      <c r="I46" s="81"/>
      <c r="J46" s="81"/>
      <c r="K46" s="81"/>
      <c r="L46" s="81"/>
      <c r="M46" s="81"/>
      <c r="Q46" s="81"/>
      <c r="R46" s="81"/>
      <c r="S46" s="81"/>
    </row>
    <row r="47" spans="1:19" hidden="1">
      <c r="A47" s="6"/>
      <c r="B47" s="6"/>
      <c r="C47" s="6"/>
      <c r="D47" s="6"/>
      <c r="E47" s="79"/>
      <c r="F47" s="7"/>
      <c r="G47" s="7"/>
      <c r="H47" s="79"/>
      <c r="I47" s="81"/>
      <c r="J47" s="81"/>
      <c r="K47" s="81"/>
      <c r="L47" s="81"/>
      <c r="M47" s="81"/>
      <c r="Q47" s="81"/>
      <c r="R47" s="81"/>
      <c r="S47" s="81"/>
    </row>
    <row r="48" spans="1:19" hidden="1">
      <c r="A48" s="6"/>
      <c r="B48" s="6"/>
      <c r="C48" s="6"/>
      <c r="D48" s="6"/>
      <c r="E48" s="79"/>
      <c r="F48" s="7"/>
      <c r="G48" s="7"/>
      <c r="H48" s="79"/>
      <c r="I48" s="81"/>
      <c r="J48" s="81"/>
      <c r="K48" s="81"/>
      <c r="L48" s="81"/>
      <c r="M48" s="81"/>
      <c r="Q48" s="81"/>
      <c r="R48" s="81"/>
      <c r="S48" s="81"/>
    </row>
    <row r="49" spans="1:19" hidden="1">
      <c r="A49" s="6"/>
      <c r="B49" s="6"/>
      <c r="C49" s="6"/>
      <c r="D49" s="6"/>
      <c r="E49" s="79"/>
      <c r="F49" s="7"/>
      <c r="G49" s="7"/>
      <c r="H49" s="79"/>
      <c r="I49" s="81"/>
      <c r="J49" s="81"/>
      <c r="K49" s="81"/>
      <c r="L49" s="81"/>
      <c r="M49" s="81"/>
      <c r="Q49" s="81"/>
      <c r="R49" s="81"/>
      <c r="S49" s="81"/>
    </row>
    <row r="50" spans="1:19" hidden="1">
      <c r="A50" s="6"/>
      <c r="B50" s="6"/>
      <c r="C50" s="6"/>
      <c r="D50" s="6"/>
      <c r="E50" s="79"/>
      <c r="F50" s="7"/>
      <c r="G50" s="7"/>
      <c r="H50" s="79"/>
      <c r="I50" s="81"/>
      <c r="J50" s="81"/>
      <c r="K50" s="81"/>
      <c r="L50" s="81"/>
      <c r="M50" s="81"/>
      <c r="Q50" s="81"/>
      <c r="R50" s="81"/>
      <c r="S50" s="81"/>
    </row>
    <row r="51" spans="1:19" hidden="1">
      <c r="A51" s="6"/>
      <c r="B51" s="6"/>
      <c r="C51" s="6"/>
      <c r="D51" s="6"/>
      <c r="E51" s="79"/>
      <c r="F51" s="7"/>
      <c r="G51" s="7"/>
      <c r="H51" s="79"/>
      <c r="I51" s="81"/>
      <c r="J51" s="81"/>
      <c r="K51" s="81"/>
      <c r="L51" s="81"/>
      <c r="M51" s="81"/>
      <c r="Q51" s="81"/>
      <c r="R51" s="81"/>
      <c r="S51" s="81"/>
    </row>
    <row r="52" spans="1:19" hidden="1">
      <c r="A52" s="6"/>
      <c r="B52" s="6"/>
      <c r="C52" s="6"/>
      <c r="D52" s="6"/>
      <c r="E52" s="79"/>
      <c r="F52" s="7"/>
      <c r="G52" s="7"/>
      <c r="H52" s="79"/>
      <c r="I52" s="81"/>
      <c r="J52" s="81"/>
      <c r="K52" s="81"/>
      <c r="L52" s="81"/>
      <c r="M52" s="81"/>
      <c r="Q52" s="81"/>
      <c r="R52" s="81"/>
      <c r="S52" s="81"/>
    </row>
    <row r="53" spans="1:19" hidden="1">
      <c r="A53" s="6"/>
      <c r="B53" s="6"/>
      <c r="C53" s="6"/>
      <c r="D53" s="6"/>
      <c r="E53" s="79"/>
      <c r="F53" s="7"/>
      <c r="G53" s="7"/>
      <c r="H53" s="79"/>
      <c r="I53" s="81"/>
      <c r="J53" s="81"/>
      <c r="K53" s="81"/>
      <c r="L53" s="81"/>
      <c r="M53" s="81"/>
      <c r="Q53" s="81"/>
      <c r="R53" s="81"/>
      <c r="S53" s="81"/>
    </row>
    <row r="54" spans="1:19" hidden="1">
      <c r="A54" s="6"/>
      <c r="B54" s="6"/>
      <c r="C54" s="6"/>
      <c r="D54" s="6"/>
      <c r="E54" s="79"/>
      <c r="F54" s="7"/>
      <c r="G54" s="7"/>
      <c r="H54" s="79"/>
      <c r="I54" s="81"/>
      <c r="J54" s="81"/>
      <c r="K54" s="81"/>
      <c r="L54" s="81"/>
      <c r="M54" s="81"/>
      <c r="Q54" s="81"/>
      <c r="R54" s="81"/>
      <c r="S54" s="81"/>
    </row>
    <row r="55" spans="1:19" hidden="1">
      <c r="A55" s="6"/>
      <c r="B55" s="6"/>
      <c r="C55" s="6"/>
      <c r="D55" s="6"/>
      <c r="E55" s="79"/>
      <c r="F55" s="7"/>
      <c r="G55" s="7"/>
      <c r="H55" s="79"/>
      <c r="I55" s="81"/>
      <c r="J55" s="81"/>
      <c r="K55" s="81"/>
      <c r="L55" s="81"/>
      <c r="M55" s="81"/>
      <c r="Q55" s="81"/>
      <c r="R55" s="81"/>
      <c r="S55" s="81"/>
    </row>
    <row r="56" spans="1:19" hidden="1">
      <c r="A56" s="6"/>
      <c r="B56" s="6"/>
      <c r="C56" s="6"/>
      <c r="D56" s="6"/>
      <c r="E56" s="79"/>
      <c r="F56" s="7"/>
      <c r="G56" s="7"/>
      <c r="H56" s="79"/>
      <c r="I56" s="81"/>
      <c r="J56" s="81"/>
      <c r="K56" s="81"/>
      <c r="L56" s="81"/>
      <c r="M56" s="81"/>
      <c r="Q56" s="81"/>
      <c r="R56" s="81"/>
      <c r="S56" s="81"/>
    </row>
    <row r="57" spans="1:19" hidden="1">
      <c r="A57" s="6"/>
      <c r="B57" s="6"/>
      <c r="C57" s="6"/>
      <c r="D57" s="6"/>
      <c r="E57" s="79"/>
      <c r="F57" s="7"/>
      <c r="G57" s="7"/>
      <c r="H57" s="79"/>
      <c r="I57" s="81"/>
      <c r="J57" s="81"/>
      <c r="K57" s="81"/>
      <c r="L57" s="81"/>
      <c r="M57" s="81"/>
      <c r="Q57" s="81"/>
      <c r="R57" s="81"/>
      <c r="S57" s="81"/>
    </row>
    <row r="58" spans="1:19" hidden="1">
      <c r="A58" s="6"/>
      <c r="B58" s="6"/>
      <c r="C58" s="6"/>
      <c r="D58" s="6"/>
      <c r="E58" s="79"/>
      <c r="F58" s="7"/>
      <c r="G58" s="7"/>
      <c r="H58" s="79"/>
      <c r="I58" s="81"/>
      <c r="J58" s="81"/>
      <c r="K58" s="81"/>
      <c r="L58" s="81"/>
      <c r="M58" s="81"/>
      <c r="Q58" s="81"/>
      <c r="R58" s="81"/>
      <c r="S58" s="81"/>
    </row>
    <row r="59" spans="1:19" hidden="1">
      <c r="A59" s="6"/>
      <c r="B59" s="6"/>
      <c r="C59" s="6"/>
      <c r="D59" s="6"/>
      <c r="E59" s="79"/>
      <c r="F59" s="7"/>
      <c r="G59" s="7"/>
      <c r="H59" s="79"/>
      <c r="I59" s="81"/>
      <c r="J59" s="81"/>
      <c r="K59" s="81"/>
      <c r="L59" s="81"/>
      <c r="M59" s="81"/>
      <c r="Q59" s="81"/>
      <c r="R59" s="81"/>
      <c r="S59" s="81"/>
    </row>
    <row r="60" spans="1:19" hidden="1">
      <c r="A60" s="6"/>
      <c r="B60" s="6"/>
      <c r="C60" s="6"/>
      <c r="D60" s="6"/>
      <c r="E60" s="79"/>
      <c r="F60" s="7"/>
      <c r="G60" s="7"/>
      <c r="H60" s="79"/>
      <c r="I60" s="81"/>
      <c r="J60" s="81"/>
      <c r="K60" s="81"/>
      <c r="L60" s="81"/>
      <c r="M60" s="81"/>
      <c r="Q60" s="81"/>
      <c r="R60" s="81"/>
      <c r="S60" s="81"/>
    </row>
    <row r="61" spans="1:19" hidden="1">
      <c r="A61" s="6"/>
      <c r="B61" s="6"/>
      <c r="C61" s="6"/>
      <c r="D61" s="6"/>
      <c r="E61" s="79"/>
      <c r="F61" s="7"/>
      <c r="G61" s="7"/>
      <c r="H61" s="79"/>
      <c r="I61" s="81"/>
      <c r="J61" s="81"/>
      <c r="K61" s="81"/>
      <c r="L61" s="81"/>
      <c r="M61" s="81"/>
      <c r="Q61" s="81"/>
      <c r="R61" s="81"/>
      <c r="S61" s="81"/>
    </row>
    <row r="62" spans="1:19" hidden="1">
      <c r="A62" s="6"/>
      <c r="B62" s="6"/>
      <c r="C62" s="6"/>
      <c r="D62" s="6"/>
      <c r="E62" s="79"/>
      <c r="F62" s="7"/>
      <c r="G62" s="7"/>
      <c r="H62" s="79"/>
      <c r="I62" s="81"/>
      <c r="J62" s="81"/>
      <c r="K62" s="81"/>
      <c r="L62" s="81"/>
      <c r="M62" s="81"/>
      <c r="Q62" s="81"/>
      <c r="R62" s="81"/>
      <c r="S62" s="81"/>
    </row>
    <row r="63" spans="1:19" hidden="1">
      <c r="A63" s="6"/>
      <c r="B63" s="6"/>
      <c r="C63" s="6"/>
      <c r="D63" s="6"/>
      <c r="E63" s="79"/>
      <c r="F63" s="7"/>
      <c r="G63" s="7"/>
      <c r="H63" s="79"/>
      <c r="I63" s="81"/>
      <c r="J63" s="81"/>
      <c r="K63" s="81"/>
      <c r="L63" s="81"/>
      <c r="M63" s="81"/>
      <c r="Q63" s="81"/>
      <c r="R63" s="81"/>
      <c r="S63" s="81"/>
    </row>
    <row r="64" spans="1:19" hidden="1">
      <c r="A64" s="6"/>
      <c r="B64" s="6"/>
      <c r="C64" s="6"/>
      <c r="D64" s="6"/>
      <c r="E64" s="79"/>
      <c r="F64" s="7"/>
      <c r="G64" s="7"/>
      <c r="H64" s="79"/>
      <c r="I64" s="81"/>
      <c r="J64" s="81"/>
      <c r="K64" s="81"/>
      <c r="L64" s="81"/>
      <c r="M64" s="81"/>
      <c r="Q64" s="81"/>
      <c r="R64" s="81"/>
      <c r="S64" s="81"/>
    </row>
    <row r="65" spans="1:19" hidden="1">
      <c r="A65" s="6"/>
      <c r="B65" s="6"/>
      <c r="C65" s="6"/>
      <c r="D65" s="6"/>
      <c r="E65" s="79"/>
      <c r="F65" s="7"/>
      <c r="G65" s="7"/>
      <c r="H65" s="79"/>
      <c r="I65" s="81"/>
      <c r="J65" s="81"/>
      <c r="K65" s="81"/>
      <c r="L65" s="81"/>
      <c r="M65" s="81"/>
      <c r="Q65" s="81"/>
      <c r="R65" s="81"/>
      <c r="S65" s="81"/>
    </row>
    <row r="66" spans="1:19" hidden="1">
      <c r="A66" s="6"/>
      <c r="B66" s="6"/>
      <c r="C66" s="6"/>
      <c r="D66" s="6"/>
      <c r="E66" s="79"/>
      <c r="F66" s="7"/>
      <c r="G66" s="7"/>
      <c r="H66" s="79"/>
      <c r="I66" s="81"/>
      <c r="J66" s="81"/>
      <c r="K66" s="81"/>
      <c r="L66" s="81"/>
      <c r="M66" s="81"/>
      <c r="Q66" s="81"/>
      <c r="R66" s="81"/>
      <c r="S66" s="81"/>
    </row>
    <row r="67" spans="1:19" hidden="1">
      <c r="A67" s="6"/>
      <c r="B67" s="6"/>
      <c r="C67" s="6"/>
      <c r="D67" s="6"/>
      <c r="E67" s="79"/>
      <c r="F67" s="7"/>
      <c r="G67" s="7"/>
      <c r="H67" s="79"/>
      <c r="I67" s="81"/>
      <c r="J67" s="81"/>
      <c r="K67" s="81"/>
      <c r="L67" s="81"/>
      <c r="M67" s="81"/>
      <c r="Q67" s="81"/>
      <c r="R67" s="81"/>
      <c r="S67" s="81"/>
    </row>
    <row r="68" spans="1:19" hidden="1">
      <c r="A68" s="6"/>
      <c r="B68" s="6"/>
      <c r="C68" s="6"/>
      <c r="D68" s="6"/>
      <c r="E68" s="79"/>
      <c r="F68" s="7"/>
      <c r="G68" s="7"/>
      <c r="H68" s="79"/>
      <c r="I68" s="81"/>
      <c r="J68" s="81"/>
      <c r="K68" s="81"/>
      <c r="L68" s="81"/>
      <c r="M68" s="81"/>
      <c r="Q68" s="81"/>
      <c r="R68" s="81"/>
      <c r="S68" s="81"/>
    </row>
    <row r="69" spans="1:19" hidden="1">
      <c r="A69" s="6"/>
      <c r="B69" s="6"/>
      <c r="C69" s="6"/>
      <c r="D69" s="6"/>
      <c r="E69" s="79"/>
      <c r="F69" s="7"/>
      <c r="G69" s="7"/>
      <c r="H69" s="79"/>
      <c r="I69" s="81"/>
      <c r="J69" s="81"/>
      <c r="K69" s="81"/>
      <c r="L69" s="81"/>
      <c r="M69" s="81"/>
      <c r="Q69" s="81"/>
      <c r="R69" s="81"/>
      <c r="S69" s="81"/>
    </row>
    <row r="70" spans="1:19" hidden="1">
      <c r="A70" s="6"/>
      <c r="B70" s="6"/>
      <c r="C70" s="6"/>
      <c r="D70" s="6"/>
      <c r="E70" s="79"/>
      <c r="F70" s="7"/>
      <c r="G70" s="7"/>
      <c r="H70" s="79"/>
      <c r="I70" s="81"/>
      <c r="J70" s="81"/>
      <c r="K70" s="81"/>
      <c r="L70" s="81"/>
      <c r="M70" s="81"/>
      <c r="Q70" s="81"/>
      <c r="R70" s="81"/>
      <c r="S70" s="81"/>
    </row>
    <row r="71" spans="1:19" hidden="1">
      <c r="A71" s="6"/>
      <c r="B71" s="6"/>
      <c r="C71" s="6"/>
      <c r="D71" s="6"/>
      <c r="E71" s="79"/>
      <c r="F71" s="7"/>
      <c r="G71" s="7"/>
      <c r="H71" s="79"/>
      <c r="I71" s="81"/>
      <c r="J71" s="81"/>
      <c r="K71" s="81"/>
      <c r="L71" s="81"/>
      <c r="M71" s="81"/>
      <c r="Q71" s="81"/>
      <c r="R71" s="81"/>
      <c r="S71" s="81"/>
    </row>
    <row r="72" spans="1:19" hidden="1">
      <c r="A72" s="6"/>
      <c r="B72" s="6"/>
      <c r="C72" s="6"/>
      <c r="D72" s="6"/>
      <c r="E72" s="79"/>
      <c r="F72" s="7"/>
      <c r="G72" s="7"/>
      <c r="H72" s="79"/>
      <c r="I72" s="81"/>
      <c r="J72" s="81"/>
      <c r="K72" s="81"/>
      <c r="L72" s="81"/>
      <c r="M72" s="81"/>
      <c r="Q72" s="81"/>
      <c r="R72" s="81"/>
      <c r="S72" s="81"/>
    </row>
    <row r="73" spans="1:19" hidden="1">
      <c r="A73" s="6"/>
      <c r="B73" s="6"/>
      <c r="C73" s="6"/>
      <c r="D73" s="6"/>
      <c r="E73" s="79"/>
      <c r="F73" s="7"/>
      <c r="G73" s="7"/>
      <c r="H73" s="79"/>
      <c r="I73" s="81"/>
      <c r="J73" s="81"/>
      <c r="K73" s="81"/>
      <c r="L73" s="81"/>
      <c r="M73" s="81"/>
      <c r="Q73" s="81"/>
      <c r="R73" s="81"/>
      <c r="S73" s="81"/>
    </row>
    <row r="74" spans="1:19" hidden="1">
      <c r="A74" s="6"/>
      <c r="B74" s="6"/>
      <c r="C74" s="6"/>
      <c r="D74" s="6"/>
      <c r="E74" s="79"/>
      <c r="F74" s="89"/>
      <c r="G74" s="89"/>
      <c r="H74" s="90"/>
      <c r="I74" s="91"/>
      <c r="J74" s="91"/>
      <c r="K74" s="91"/>
      <c r="L74" s="91"/>
      <c r="M74" s="91"/>
      <c r="N74" s="91"/>
      <c r="O74" s="91"/>
      <c r="P74" s="91"/>
      <c r="Q74" s="81"/>
      <c r="R74" s="81"/>
      <c r="S74" s="81"/>
    </row>
    <row r="75" spans="1:19" hidden="1">
      <c r="A75" s="6"/>
      <c r="B75" s="6"/>
      <c r="C75" s="6"/>
      <c r="D75" s="6"/>
      <c r="E75" s="79"/>
      <c r="F75" s="7"/>
      <c r="G75" s="7"/>
      <c r="H75" s="79"/>
      <c r="I75" s="81"/>
      <c r="J75" s="81"/>
      <c r="K75" s="81"/>
      <c r="L75" s="81"/>
      <c r="M75" s="81"/>
      <c r="Q75" s="81"/>
      <c r="R75" s="81"/>
      <c r="S75" s="81"/>
    </row>
    <row r="76" spans="1:19" hidden="1">
      <c r="A76" s="6"/>
      <c r="B76" s="6"/>
      <c r="C76" s="6"/>
      <c r="D76" s="6"/>
      <c r="E76" s="79"/>
      <c r="F76" s="80"/>
      <c r="G76" s="7"/>
      <c r="H76" s="79"/>
      <c r="I76" s="81"/>
      <c r="J76" s="81"/>
      <c r="K76" s="81"/>
      <c r="L76" s="81"/>
      <c r="M76" s="81"/>
      <c r="Q76" s="81"/>
      <c r="R76" s="81"/>
      <c r="S76" s="81"/>
    </row>
    <row r="77" spans="1:19" hidden="1">
      <c r="A77" s="6"/>
      <c r="B77" s="6"/>
      <c r="C77" s="6"/>
      <c r="D77" s="6"/>
      <c r="E77" s="79"/>
      <c r="F77" s="7"/>
      <c r="G77" s="7"/>
      <c r="H77" s="79"/>
      <c r="I77" s="81"/>
      <c r="J77" s="81"/>
      <c r="K77" s="81"/>
      <c r="L77" s="81"/>
      <c r="M77" s="81"/>
      <c r="Q77" s="81"/>
      <c r="R77" s="81"/>
      <c r="S77" s="81"/>
    </row>
    <row r="78" spans="1:19" hidden="1">
      <c r="A78" s="6"/>
      <c r="B78" s="6"/>
      <c r="C78" s="6"/>
      <c r="D78" s="6"/>
      <c r="E78" s="79"/>
      <c r="F78" s="7"/>
      <c r="G78" s="7"/>
      <c r="H78" s="79"/>
      <c r="I78" s="81"/>
      <c r="J78" s="81"/>
      <c r="K78" s="81"/>
      <c r="L78" s="81"/>
      <c r="M78" s="81"/>
      <c r="Q78" s="81"/>
      <c r="R78" s="81"/>
      <c r="S78" s="81"/>
    </row>
    <row r="79" spans="1:19" hidden="1">
      <c r="A79" s="6"/>
      <c r="B79" s="6"/>
      <c r="C79" s="6"/>
      <c r="D79" s="6"/>
      <c r="E79" s="79"/>
      <c r="F79" s="7"/>
      <c r="G79" s="7"/>
      <c r="H79" s="79"/>
      <c r="I79" s="81"/>
      <c r="J79" s="81"/>
      <c r="K79" s="81"/>
      <c r="L79" s="81"/>
      <c r="M79" s="81"/>
      <c r="Q79" s="81"/>
      <c r="R79" s="81"/>
      <c r="S79" s="81"/>
    </row>
    <row r="80" spans="1:19" hidden="1">
      <c r="A80" s="6"/>
      <c r="B80" s="6"/>
      <c r="C80" s="6"/>
      <c r="D80" s="6"/>
      <c r="E80" s="79"/>
      <c r="F80" s="7"/>
      <c r="G80" s="7"/>
      <c r="H80" s="79"/>
      <c r="I80" s="81"/>
      <c r="J80" s="81"/>
      <c r="K80" s="81"/>
      <c r="L80" s="81"/>
      <c r="M80" s="81"/>
      <c r="Q80" s="81"/>
      <c r="R80" s="81"/>
      <c r="S80" s="81"/>
    </row>
    <row r="81" spans="1:19" hidden="1">
      <c r="A81" s="6"/>
      <c r="B81" s="6"/>
      <c r="C81" s="6"/>
      <c r="D81" s="6"/>
      <c r="E81" s="79"/>
      <c r="F81" s="7"/>
      <c r="G81" s="7"/>
      <c r="H81" s="79"/>
      <c r="I81" s="81"/>
      <c r="J81" s="81"/>
      <c r="K81" s="81"/>
      <c r="L81" s="81"/>
      <c r="M81" s="81"/>
      <c r="Q81" s="81"/>
      <c r="R81" s="81"/>
      <c r="S81" s="81"/>
    </row>
    <row r="82" spans="1:19" hidden="1">
      <c r="A82" s="6"/>
      <c r="B82" s="6"/>
      <c r="C82" s="6"/>
      <c r="D82" s="6"/>
      <c r="E82" s="79"/>
      <c r="F82" s="7"/>
      <c r="G82" s="7"/>
      <c r="H82" s="79"/>
      <c r="I82" s="81"/>
      <c r="J82" s="81"/>
      <c r="K82" s="81"/>
      <c r="L82" s="81"/>
      <c r="M82" s="81"/>
      <c r="Q82" s="81"/>
      <c r="R82" s="81"/>
      <c r="S82" s="81"/>
    </row>
    <row r="83" spans="1:19" hidden="1">
      <c r="A83" s="6"/>
      <c r="B83" s="6"/>
      <c r="C83" s="6"/>
      <c r="D83" s="6"/>
      <c r="E83" s="79"/>
      <c r="F83" s="7"/>
      <c r="G83" s="7"/>
      <c r="H83" s="79"/>
      <c r="I83" s="81"/>
      <c r="J83" s="81"/>
      <c r="K83" s="81"/>
      <c r="L83" s="81"/>
      <c r="M83" s="81"/>
      <c r="Q83" s="81"/>
      <c r="R83" s="81"/>
      <c r="S83" s="81"/>
    </row>
    <row r="84" spans="1:19" hidden="1">
      <c r="A84" s="6"/>
      <c r="B84" s="6"/>
      <c r="C84" s="6"/>
      <c r="D84" s="6"/>
      <c r="E84" s="79"/>
      <c r="F84" s="7"/>
      <c r="G84" s="7"/>
      <c r="H84" s="79"/>
      <c r="I84" s="81"/>
      <c r="J84" s="81"/>
      <c r="K84" s="81"/>
      <c r="L84" s="81"/>
      <c r="M84" s="81"/>
      <c r="Q84" s="81"/>
      <c r="R84" s="81"/>
      <c r="S84" s="81"/>
    </row>
    <row r="85" spans="1:19" hidden="1">
      <c r="A85" s="6"/>
      <c r="B85" s="6"/>
      <c r="C85" s="6"/>
      <c r="D85" s="6"/>
      <c r="E85" s="79"/>
      <c r="F85" s="7"/>
      <c r="G85" s="7"/>
      <c r="H85" s="79"/>
      <c r="I85" s="81"/>
      <c r="J85" s="81"/>
      <c r="K85" s="81"/>
      <c r="L85" s="81"/>
      <c r="M85" s="81"/>
      <c r="Q85" s="81"/>
      <c r="R85" s="81"/>
      <c r="S85" s="81"/>
    </row>
    <row r="86" spans="1:19" hidden="1">
      <c r="A86" s="6"/>
      <c r="B86" s="6"/>
      <c r="C86" s="6"/>
      <c r="D86" s="6"/>
      <c r="E86" s="79"/>
      <c r="F86" s="7"/>
      <c r="G86" s="7"/>
      <c r="H86" s="79"/>
      <c r="I86" s="81"/>
      <c r="J86" s="81"/>
      <c r="K86" s="81"/>
      <c r="L86" s="81"/>
      <c r="M86" s="81"/>
      <c r="Q86" s="81"/>
      <c r="R86" s="81"/>
      <c r="S86" s="81"/>
    </row>
    <row r="87" spans="1:19" hidden="1">
      <c r="A87" s="6"/>
      <c r="B87" s="6"/>
      <c r="C87" s="6"/>
      <c r="D87" s="6"/>
      <c r="E87" s="79"/>
      <c r="F87" s="7"/>
      <c r="G87" s="7"/>
      <c r="H87" s="79"/>
      <c r="I87" s="81"/>
      <c r="J87" s="81"/>
      <c r="K87" s="81"/>
      <c r="L87" s="81"/>
      <c r="M87" s="81"/>
      <c r="Q87" s="81"/>
      <c r="R87" s="81"/>
      <c r="S87" s="81"/>
    </row>
    <row r="88" spans="1:19" hidden="1">
      <c r="A88" s="6"/>
      <c r="B88" s="6"/>
      <c r="C88" s="6"/>
      <c r="D88" s="6"/>
      <c r="E88" s="79"/>
      <c r="F88" s="7"/>
      <c r="G88" s="7"/>
      <c r="H88" s="79"/>
      <c r="I88" s="81"/>
      <c r="J88" s="81"/>
      <c r="K88" s="81"/>
      <c r="L88" s="81"/>
      <c r="M88" s="81"/>
      <c r="Q88" s="81"/>
      <c r="R88" s="81"/>
      <c r="S88" s="81"/>
    </row>
    <row r="89" spans="1:19" hidden="1">
      <c r="A89" s="6"/>
      <c r="B89" s="6"/>
      <c r="C89" s="6"/>
      <c r="D89" s="6"/>
      <c r="E89" s="79"/>
      <c r="F89" s="7"/>
      <c r="G89" s="7"/>
      <c r="H89" s="79"/>
      <c r="I89" s="81"/>
      <c r="J89" s="81"/>
      <c r="K89" s="81"/>
      <c r="L89" s="81"/>
      <c r="M89" s="81"/>
      <c r="Q89" s="81"/>
      <c r="R89" s="81"/>
      <c r="S89" s="81"/>
    </row>
    <row r="90" spans="1:19" hidden="1">
      <c r="A90" s="6"/>
      <c r="B90" s="6"/>
      <c r="C90" s="6"/>
      <c r="D90" s="6"/>
      <c r="E90" s="79"/>
      <c r="F90" s="7"/>
      <c r="G90" s="7"/>
      <c r="H90" s="79"/>
      <c r="I90" s="81"/>
      <c r="J90" s="81"/>
      <c r="K90" s="81"/>
      <c r="L90" s="81"/>
      <c r="M90" s="81"/>
      <c r="Q90" s="81"/>
      <c r="R90" s="81"/>
      <c r="S90" s="81"/>
    </row>
    <row r="91" spans="1:19" hidden="1">
      <c r="A91" s="6"/>
      <c r="B91" s="6"/>
      <c r="C91" s="6"/>
      <c r="D91" s="6"/>
      <c r="E91" s="79"/>
      <c r="F91" s="7"/>
      <c r="G91" s="7"/>
      <c r="H91" s="79"/>
      <c r="I91" s="81"/>
      <c r="J91" s="81"/>
      <c r="K91" s="81"/>
      <c r="L91" s="81"/>
      <c r="M91" s="81"/>
      <c r="Q91" s="81"/>
      <c r="R91" s="81"/>
      <c r="S91" s="81"/>
    </row>
    <row r="92" spans="1:19" hidden="1">
      <c r="A92" s="6"/>
      <c r="B92" s="6"/>
      <c r="C92" s="6"/>
      <c r="D92" s="6"/>
      <c r="E92" s="79"/>
      <c r="F92" s="7"/>
      <c r="G92" s="7"/>
      <c r="H92" s="79"/>
      <c r="I92" s="81"/>
      <c r="J92" s="81"/>
      <c r="K92" s="81"/>
      <c r="L92" s="81"/>
      <c r="M92" s="81"/>
      <c r="Q92" s="81"/>
      <c r="R92" s="81"/>
      <c r="S92" s="81"/>
    </row>
    <row r="93" spans="1:19" hidden="1">
      <c r="A93" s="6"/>
      <c r="B93" s="6"/>
      <c r="C93" s="6"/>
      <c r="D93" s="6"/>
      <c r="E93" s="79"/>
      <c r="F93" s="7"/>
      <c r="G93" s="7"/>
      <c r="H93" s="79"/>
      <c r="I93" s="81"/>
      <c r="J93" s="81"/>
      <c r="K93" s="81"/>
      <c r="L93" s="81"/>
      <c r="M93" s="81"/>
      <c r="Q93" s="81"/>
      <c r="R93" s="81"/>
      <c r="S93" s="81"/>
    </row>
    <row r="94" spans="1:19" hidden="1">
      <c r="A94" s="6"/>
      <c r="B94" s="6"/>
      <c r="C94" s="6"/>
      <c r="D94" s="6"/>
      <c r="E94" s="79"/>
      <c r="F94" s="7"/>
      <c r="G94" s="7"/>
      <c r="H94" s="79"/>
      <c r="I94" s="81"/>
      <c r="J94" s="81"/>
      <c r="K94" s="81"/>
      <c r="L94" s="81"/>
      <c r="M94" s="81"/>
      <c r="Q94" s="81"/>
      <c r="R94" s="81"/>
      <c r="S94" s="81"/>
    </row>
    <row r="95" spans="1:19" hidden="1">
      <c r="A95" s="6"/>
      <c r="B95" s="6"/>
      <c r="C95" s="6"/>
      <c r="D95" s="6"/>
      <c r="E95" s="79"/>
      <c r="F95" s="7"/>
      <c r="G95" s="7"/>
      <c r="H95" s="79"/>
      <c r="I95" s="81"/>
      <c r="J95" s="81"/>
      <c r="K95" s="81"/>
      <c r="L95" s="81"/>
      <c r="M95" s="81"/>
      <c r="Q95" s="81"/>
      <c r="R95" s="81"/>
      <c r="S95" s="81"/>
    </row>
    <row r="96" spans="1:19" hidden="1">
      <c r="A96" s="6"/>
      <c r="B96" s="6"/>
      <c r="C96" s="6"/>
      <c r="D96" s="6"/>
      <c r="E96" s="79"/>
      <c r="F96" s="7"/>
      <c r="G96" s="7"/>
      <c r="H96" s="79"/>
      <c r="I96" s="81"/>
      <c r="J96" s="81"/>
      <c r="K96" s="81"/>
      <c r="L96" s="81"/>
      <c r="M96" s="81"/>
      <c r="Q96" s="81"/>
      <c r="R96" s="81"/>
      <c r="S96" s="81"/>
    </row>
    <row r="97" spans="1:19" hidden="1">
      <c r="A97" s="6"/>
      <c r="B97" s="6"/>
      <c r="C97" s="6"/>
      <c r="D97" s="6"/>
      <c r="E97" s="79"/>
      <c r="F97" s="7"/>
      <c r="G97" s="7"/>
      <c r="H97" s="79"/>
      <c r="I97" s="81"/>
      <c r="J97" s="81"/>
      <c r="K97" s="81"/>
      <c r="L97" s="81"/>
      <c r="M97" s="81"/>
      <c r="Q97" s="81"/>
      <c r="R97" s="81"/>
      <c r="S97" s="81"/>
    </row>
    <row r="98" spans="1:19" hidden="1">
      <c r="A98" s="6"/>
      <c r="B98" s="6"/>
      <c r="C98" s="6"/>
      <c r="D98" s="6"/>
      <c r="E98" s="79"/>
      <c r="F98" s="7"/>
      <c r="G98" s="7"/>
      <c r="H98" s="79"/>
      <c r="I98" s="81"/>
      <c r="J98" s="81"/>
      <c r="K98" s="81"/>
      <c r="L98" s="81"/>
      <c r="M98" s="81"/>
      <c r="Q98" s="81"/>
      <c r="R98" s="81"/>
      <c r="S98" s="81"/>
    </row>
    <row r="99" spans="1:19" hidden="1">
      <c r="A99" s="6"/>
      <c r="B99" s="6"/>
      <c r="C99" s="6"/>
      <c r="D99" s="6"/>
      <c r="E99" s="79"/>
      <c r="F99" s="7"/>
      <c r="G99" s="7"/>
      <c r="H99" s="79"/>
      <c r="I99" s="81"/>
      <c r="J99" s="81"/>
      <c r="K99" s="81"/>
      <c r="L99" s="81"/>
      <c r="M99" s="81"/>
      <c r="Q99" s="81"/>
      <c r="R99" s="81"/>
      <c r="S99" s="81"/>
    </row>
    <row r="100" spans="1:19" hidden="1">
      <c r="A100" s="6"/>
      <c r="B100" s="6"/>
      <c r="C100" s="6"/>
      <c r="D100" s="6"/>
      <c r="E100" s="79"/>
      <c r="F100" s="7"/>
      <c r="G100" s="7"/>
      <c r="H100" s="79"/>
      <c r="I100" s="81"/>
      <c r="J100" s="81"/>
      <c r="K100" s="81"/>
      <c r="L100" s="81"/>
      <c r="M100" s="81"/>
      <c r="Q100" s="81"/>
      <c r="R100" s="81"/>
      <c r="S100" s="81"/>
    </row>
    <row r="101" spans="1:19" hidden="1">
      <c r="A101" s="6"/>
      <c r="B101" s="6"/>
      <c r="C101" s="6"/>
      <c r="D101" s="6"/>
      <c r="E101" s="79"/>
      <c r="F101" s="7"/>
      <c r="G101" s="7"/>
      <c r="H101" s="79"/>
      <c r="I101" s="81"/>
      <c r="J101" s="81"/>
      <c r="K101" s="81"/>
      <c r="L101" s="81"/>
      <c r="M101" s="81"/>
      <c r="Q101" s="81"/>
      <c r="R101" s="81"/>
      <c r="S101" s="81"/>
    </row>
    <row r="102" spans="1:19" hidden="1">
      <c r="A102" s="6"/>
      <c r="B102" s="6"/>
      <c r="C102" s="6"/>
      <c r="D102" s="6"/>
      <c r="E102" s="79"/>
      <c r="F102" s="7"/>
      <c r="G102" s="7"/>
      <c r="H102" s="79"/>
      <c r="I102" s="81"/>
      <c r="J102" s="81"/>
      <c r="K102" s="81"/>
      <c r="L102" s="81"/>
      <c r="M102" s="81"/>
      <c r="Q102" s="81"/>
      <c r="R102" s="81"/>
      <c r="S102" s="81"/>
    </row>
    <row r="103" spans="1:19" hidden="1">
      <c r="A103" s="6"/>
      <c r="B103" s="6"/>
      <c r="C103" s="6"/>
      <c r="D103" s="6"/>
      <c r="E103" s="79"/>
      <c r="F103" s="7"/>
      <c r="G103" s="7"/>
      <c r="H103" s="79"/>
      <c r="I103" s="81"/>
      <c r="J103" s="81"/>
      <c r="K103" s="81"/>
      <c r="L103" s="81"/>
      <c r="M103" s="81"/>
      <c r="Q103" s="81"/>
      <c r="R103" s="81"/>
      <c r="S103" s="81"/>
    </row>
    <row r="104" spans="1:19" hidden="1">
      <c r="A104" s="6"/>
      <c r="B104" s="6"/>
      <c r="C104" s="6"/>
      <c r="D104" s="6"/>
      <c r="E104" s="79"/>
      <c r="F104" s="7"/>
      <c r="G104" s="7"/>
      <c r="H104" s="79"/>
      <c r="I104" s="81"/>
      <c r="J104" s="81"/>
      <c r="K104" s="81"/>
      <c r="L104" s="81"/>
      <c r="M104" s="81"/>
      <c r="Q104" s="81"/>
      <c r="R104" s="81"/>
      <c r="S104" s="81"/>
    </row>
    <row r="105" spans="1:19" hidden="1">
      <c r="A105" s="6"/>
      <c r="B105" s="6"/>
      <c r="C105" s="6"/>
      <c r="D105" s="6"/>
      <c r="E105" s="79"/>
      <c r="F105" s="7"/>
      <c r="G105" s="7"/>
      <c r="H105" s="79"/>
      <c r="I105" s="81"/>
      <c r="J105" s="81"/>
      <c r="K105" s="81"/>
      <c r="L105" s="81"/>
      <c r="M105" s="81"/>
      <c r="Q105" s="81"/>
      <c r="R105" s="81"/>
      <c r="S105" s="81"/>
    </row>
    <row r="106" spans="1:19" hidden="1">
      <c r="A106" s="6"/>
      <c r="B106" s="6"/>
      <c r="C106" s="6"/>
      <c r="D106" s="6"/>
      <c r="E106" s="79"/>
      <c r="F106" s="7"/>
      <c r="G106" s="7"/>
      <c r="H106" s="79"/>
      <c r="I106" s="81"/>
      <c r="J106" s="81"/>
      <c r="K106" s="81"/>
      <c r="L106" s="81"/>
      <c r="M106" s="81"/>
      <c r="Q106" s="81"/>
      <c r="R106" s="81"/>
      <c r="S106" s="81"/>
    </row>
    <row r="107" spans="1:19" hidden="1">
      <c r="A107" s="6"/>
      <c r="B107" s="6"/>
      <c r="C107" s="6"/>
      <c r="D107" s="6"/>
      <c r="E107" s="79"/>
      <c r="F107" s="7"/>
      <c r="G107" s="7"/>
      <c r="H107" s="79"/>
      <c r="I107" s="81"/>
      <c r="J107" s="81"/>
      <c r="K107" s="81"/>
      <c r="L107" s="81"/>
      <c r="M107" s="81"/>
      <c r="Q107" s="81"/>
      <c r="R107" s="81"/>
      <c r="S107" s="81"/>
    </row>
    <row r="108" spans="1:19" hidden="1">
      <c r="A108" s="6"/>
      <c r="B108" s="6"/>
      <c r="C108" s="6"/>
      <c r="D108" s="6"/>
      <c r="E108" s="79"/>
      <c r="F108" s="7"/>
      <c r="G108" s="7"/>
      <c r="H108" s="79"/>
      <c r="I108" s="81"/>
      <c r="J108" s="81"/>
      <c r="K108" s="81"/>
      <c r="L108" s="81"/>
      <c r="M108" s="81"/>
      <c r="Q108" s="81"/>
      <c r="R108" s="81"/>
      <c r="S108" s="81"/>
    </row>
    <row r="109" spans="1:19" hidden="1">
      <c r="A109" s="6"/>
      <c r="B109" s="6"/>
      <c r="C109" s="6"/>
      <c r="D109" s="6"/>
      <c r="E109" s="79"/>
      <c r="F109" s="7"/>
      <c r="G109" s="7"/>
      <c r="H109" s="79"/>
      <c r="I109" s="81"/>
      <c r="J109" s="81"/>
      <c r="K109" s="81"/>
      <c r="L109" s="81"/>
      <c r="M109" s="81"/>
      <c r="Q109" s="81"/>
      <c r="R109" s="81"/>
      <c r="S109" s="81"/>
    </row>
    <row r="110" spans="1:19" hidden="1">
      <c r="A110" s="6"/>
      <c r="B110" s="6"/>
      <c r="C110" s="6"/>
      <c r="D110" s="6"/>
      <c r="E110" s="79"/>
      <c r="F110" s="7"/>
      <c r="G110" s="7"/>
      <c r="H110" s="79"/>
      <c r="I110" s="81"/>
      <c r="J110" s="81"/>
      <c r="K110" s="81"/>
      <c r="L110" s="81"/>
      <c r="M110" s="81"/>
      <c r="Q110" s="81"/>
      <c r="R110" s="81"/>
      <c r="S110" s="81"/>
    </row>
    <row r="111" spans="1:19" hidden="1">
      <c r="A111" s="6"/>
      <c r="B111" s="6"/>
      <c r="C111" s="6"/>
      <c r="D111" s="6"/>
      <c r="E111" s="79"/>
      <c r="F111" s="7"/>
      <c r="G111" s="7"/>
      <c r="H111" s="79"/>
      <c r="I111" s="81"/>
      <c r="J111" s="81"/>
      <c r="K111" s="81"/>
      <c r="L111" s="81"/>
      <c r="M111" s="81"/>
      <c r="Q111" s="81"/>
      <c r="R111" s="81"/>
      <c r="S111" s="81"/>
    </row>
    <row r="112" spans="1:19" hidden="1">
      <c r="A112" s="6"/>
      <c r="B112" s="6"/>
      <c r="C112" s="6"/>
      <c r="D112" s="6"/>
      <c r="E112" s="79"/>
      <c r="F112" s="7"/>
      <c r="G112" s="7"/>
      <c r="H112" s="79"/>
      <c r="I112" s="81"/>
      <c r="J112" s="81"/>
      <c r="K112" s="81"/>
      <c r="L112" s="81"/>
      <c r="M112" s="81"/>
      <c r="Q112" s="81"/>
      <c r="R112" s="81"/>
      <c r="S112" s="81"/>
    </row>
    <row r="113" spans="1:19" hidden="1">
      <c r="A113" s="6"/>
      <c r="B113" s="6"/>
      <c r="C113" s="6"/>
      <c r="D113" s="6"/>
      <c r="E113" s="79"/>
      <c r="F113" s="7"/>
      <c r="G113" s="7"/>
      <c r="H113" s="79"/>
      <c r="I113" s="81"/>
      <c r="J113" s="81"/>
      <c r="K113" s="81"/>
      <c r="L113" s="81"/>
      <c r="M113" s="81"/>
      <c r="Q113" s="81"/>
      <c r="R113" s="81"/>
      <c r="S113" s="81"/>
    </row>
    <row r="114" spans="1:19" hidden="1">
      <c r="A114" s="6"/>
      <c r="B114" s="6"/>
      <c r="C114" s="6"/>
      <c r="D114" s="6"/>
      <c r="E114" s="79"/>
      <c r="F114" s="7"/>
      <c r="G114" s="7"/>
      <c r="H114" s="79"/>
      <c r="I114" s="81"/>
      <c r="J114" s="81"/>
      <c r="K114" s="81"/>
      <c r="L114" s="81"/>
      <c r="M114" s="81"/>
      <c r="Q114" s="81"/>
      <c r="R114" s="81"/>
      <c r="S114" s="81"/>
    </row>
    <row r="115" spans="1:19" hidden="1">
      <c r="A115" s="6"/>
      <c r="B115" s="6"/>
      <c r="C115" s="6"/>
      <c r="D115" s="6"/>
      <c r="E115" s="79"/>
      <c r="F115" s="7"/>
      <c r="G115" s="7"/>
      <c r="H115" s="79"/>
      <c r="I115" s="81"/>
      <c r="J115" s="81"/>
      <c r="K115" s="81"/>
      <c r="L115" s="81"/>
      <c r="M115" s="81"/>
      <c r="Q115" s="81"/>
      <c r="R115" s="81"/>
      <c r="S115" s="81"/>
    </row>
    <row r="116" spans="1:19" hidden="1">
      <c r="A116" s="6"/>
      <c r="B116" s="6"/>
      <c r="C116" s="6"/>
      <c r="D116" s="6"/>
      <c r="E116" s="79"/>
      <c r="F116" s="7"/>
      <c r="G116" s="7"/>
      <c r="H116" s="79"/>
      <c r="I116" s="81"/>
      <c r="J116" s="81"/>
      <c r="K116" s="81"/>
      <c r="L116" s="81"/>
      <c r="M116" s="81"/>
      <c r="Q116" s="81"/>
      <c r="R116" s="81"/>
      <c r="S116" s="81"/>
    </row>
    <row r="117" spans="1:19" hidden="1">
      <c r="A117" s="6"/>
      <c r="B117" s="6"/>
      <c r="C117" s="6"/>
      <c r="D117" s="6"/>
      <c r="E117" s="79"/>
      <c r="F117" s="89"/>
      <c r="G117" s="89"/>
      <c r="H117" s="90"/>
      <c r="I117" s="91"/>
      <c r="J117" s="91"/>
      <c r="K117" s="91"/>
      <c r="L117" s="91"/>
      <c r="M117" s="91"/>
      <c r="N117" s="91"/>
      <c r="O117" s="91"/>
      <c r="P117" s="91"/>
      <c r="Q117" s="81"/>
      <c r="R117" s="81"/>
      <c r="S117" s="81"/>
    </row>
    <row r="118" spans="1:19" hidden="1">
      <c r="A118" s="83"/>
      <c r="B118" s="83"/>
      <c r="C118" s="83"/>
      <c r="D118" s="83"/>
      <c r="E118" s="79"/>
      <c r="F118" s="7"/>
      <c r="G118" s="7"/>
      <c r="H118" s="79"/>
      <c r="I118" s="81"/>
      <c r="J118" s="81"/>
      <c r="K118" s="81"/>
      <c r="L118" s="81"/>
      <c r="M118" s="81"/>
      <c r="Q118" s="81"/>
      <c r="R118" s="81"/>
      <c r="S118" s="81"/>
    </row>
    <row r="119" spans="1:19" hidden="1">
      <c r="A119" s="83"/>
      <c r="B119" s="83"/>
      <c r="C119" s="83"/>
      <c r="D119" s="83"/>
      <c r="E119" s="79"/>
      <c r="F119" s="80"/>
      <c r="G119" s="7"/>
      <c r="H119" s="79"/>
      <c r="I119" s="81"/>
      <c r="J119" s="81"/>
      <c r="K119" s="81"/>
      <c r="L119" s="81"/>
      <c r="M119" s="81"/>
      <c r="Q119" s="81"/>
      <c r="R119" s="81"/>
      <c r="S119" s="81"/>
    </row>
    <row r="120" spans="1:19" hidden="1">
      <c r="A120" s="83"/>
      <c r="B120" s="83"/>
      <c r="C120" s="83"/>
      <c r="D120" s="83"/>
      <c r="E120" s="79"/>
      <c r="F120" s="7"/>
      <c r="G120" s="7"/>
      <c r="H120" s="79"/>
      <c r="I120" s="81"/>
      <c r="J120" s="81"/>
      <c r="K120" s="81"/>
      <c r="L120" s="81"/>
      <c r="M120" s="81"/>
      <c r="Q120" s="81"/>
      <c r="R120" s="81"/>
      <c r="S120" s="81"/>
    </row>
    <row r="121" spans="1:19" hidden="1">
      <c r="A121" s="83"/>
      <c r="B121" s="83"/>
      <c r="C121" s="83"/>
      <c r="D121" s="83"/>
      <c r="E121" s="79"/>
      <c r="F121" s="7"/>
      <c r="G121" s="7"/>
      <c r="H121" s="79"/>
      <c r="I121" s="81"/>
      <c r="J121" s="81"/>
      <c r="K121" s="81"/>
      <c r="L121" s="81"/>
      <c r="M121" s="81"/>
      <c r="Q121" s="81"/>
      <c r="R121" s="81"/>
      <c r="S121" s="81"/>
    </row>
    <row r="122" spans="1:19" hidden="1">
      <c r="A122" s="83"/>
      <c r="B122" s="83"/>
      <c r="C122" s="83"/>
      <c r="D122" s="83"/>
      <c r="E122" s="79"/>
      <c r="F122" s="7"/>
      <c r="G122" s="7"/>
      <c r="H122" s="79"/>
      <c r="I122" s="81"/>
      <c r="J122" s="81"/>
      <c r="K122" s="81"/>
      <c r="L122" s="81"/>
      <c r="M122" s="81"/>
      <c r="Q122" s="81"/>
      <c r="R122" s="81"/>
      <c r="S122" s="81"/>
    </row>
    <row r="123" spans="1:19" hidden="1">
      <c r="A123" s="83"/>
      <c r="B123" s="83"/>
      <c r="C123" s="83"/>
      <c r="D123" s="83"/>
      <c r="E123" s="79"/>
      <c r="F123" s="7"/>
      <c r="G123" s="7"/>
      <c r="H123" s="79"/>
      <c r="I123" s="81"/>
      <c r="J123" s="81"/>
      <c r="K123" s="81"/>
      <c r="L123" s="81"/>
      <c r="M123" s="81"/>
      <c r="Q123" s="81"/>
      <c r="R123" s="81"/>
      <c r="S123" s="81"/>
    </row>
    <row r="124" spans="1:19" hidden="1">
      <c r="A124" s="83"/>
      <c r="B124" s="83"/>
      <c r="C124" s="83"/>
      <c r="D124" s="83"/>
      <c r="E124" s="79"/>
      <c r="F124" s="7"/>
      <c r="G124" s="7"/>
      <c r="H124" s="79"/>
      <c r="I124" s="81"/>
      <c r="J124" s="81"/>
      <c r="K124" s="81"/>
      <c r="L124" s="81"/>
      <c r="M124" s="81"/>
      <c r="Q124" s="81"/>
      <c r="R124" s="81"/>
      <c r="S124" s="81"/>
    </row>
    <row r="125" spans="1:19" hidden="1">
      <c r="A125" s="83"/>
      <c r="B125" s="83"/>
      <c r="C125" s="83"/>
      <c r="D125" s="83"/>
      <c r="E125" s="79"/>
      <c r="F125" s="7"/>
      <c r="G125" s="7"/>
      <c r="H125" s="79"/>
      <c r="I125" s="81"/>
      <c r="J125" s="81"/>
      <c r="K125" s="81"/>
      <c r="L125" s="81"/>
      <c r="M125" s="81"/>
      <c r="Q125" s="81"/>
      <c r="R125" s="81"/>
      <c r="S125" s="81"/>
    </row>
    <row r="126" spans="1:19" hidden="1">
      <c r="A126" s="83"/>
      <c r="B126" s="83"/>
      <c r="C126" s="83"/>
      <c r="D126" s="83"/>
      <c r="E126" s="79"/>
      <c r="F126" s="89"/>
      <c r="G126" s="89"/>
      <c r="H126" s="89"/>
      <c r="I126" s="91"/>
      <c r="J126" s="91"/>
      <c r="K126" s="91"/>
      <c r="L126" s="91"/>
      <c r="M126" s="91"/>
      <c r="N126" s="91"/>
      <c r="O126" s="91"/>
      <c r="P126" s="91"/>
      <c r="Q126" s="81"/>
      <c r="R126" s="81"/>
      <c r="S126" s="81"/>
    </row>
    <row r="127" spans="1:19" hidden="1">
      <c r="Q127" s="81"/>
      <c r="R127" s="81"/>
      <c r="S127" s="81"/>
    </row>
    <row r="128" spans="1:19" hidden="1">
      <c r="Q128" s="81"/>
      <c r="R128" s="81"/>
      <c r="S128" s="81"/>
    </row>
    <row r="129" spans="17:19" hidden="1">
      <c r="Q129" s="81"/>
      <c r="R129" s="81"/>
      <c r="S129" s="81"/>
    </row>
    <row r="130" spans="17:19" hidden="1">
      <c r="Q130" s="81"/>
      <c r="R130" s="81"/>
      <c r="S130" s="81"/>
    </row>
    <row r="131" spans="17:19" hidden="1">
      <c r="Q131" s="81"/>
      <c r="R131" s="81"/>
      <c r="S131" s="81"/>
    </row>
    <row r="132" spans="17:19" hidden="1">
      <c r="Q132" s="81"/>
      <c r="R132" s="81"/>
      <c r="S132" s="81"/>
    </row>
    <row r="133" spans="17:19" hidden="1">
      <c r="Q133" s="81"/>
      <c r="R133" s="81"/>
      <c r="S133" s="81"/>
    </row>
    <row r="134" spans="17:19" hidden="1">
      <c r="Q134" s="81"/>
      <c r="R134" s="81"/>
      <c r="S134" s="81"/>
    </row>
    <row r="135" spans="17:19" hidden="1">
      <c r="Q135" s="81"/>
      <c r="R135" s="81"/>
      <c r="S135" s="81"/>
    </row>
    <row r="136" spans="17:19" hidden="1">
      <c r="Q136" s="81"/>
      <c r="R136" s="81"/>
      <c r="S136" s="81"/>
    </row>
    <row r="137" spans="17:19" hidden="1">
      <c r="Q137" s="81"/>
      <c r="R137" s="81"/>
      <c r="S137" s="81"/>
    </row>
    <row r="138" spans="17:19" hidden="1">
      <c r="Q138" s="81"/>
      <c r="R138" s="81"/>
      <c r="S138" s="81"/>
    </row>
    <row r="139" spans="17:19" hidden="1">
      <c r="Q139" s="81"/>
      <c r="R139" s="81"/>
      <c r="S139" s="81"/>
    </row>
    <row r="140" spans="17:19" hidden="1">
      <c r="Q140" s="81"/>
      <c r="R140" s="81"/>
      <c r="S140" s="81"/>
    </row>
    <row r="141" spans="17:19" hidden="1">
      <c r="Q141" s="81"/>
      <c r="R141" s="81"/>
      <c r="S141" s="81"/>
    </row>
    <row r="142" spans="17:19" hidden="1">
      <c r="Q142" s="81"/>
      <c r="R142" s="81"/>
      <c r="S142" s="81"/>
    </row>
    <row r="143" spans="17:19" hidden="1">
      <c r="Q143" s="81"/>
      <c r="R143" s="81"/>
      <c r="S143" s="81"/>
    </row>
    <row r="144" spans="17:19" hidden="1">
      <c r="Q144" s="81"/>
      <c r="R144" s="81"/>
      <c r="S144" s="81"/>
    </row>
    <row r="145" spans="17:19" hidden="1">
      <c r="Q145" s="81"/>
      <c r="R145" s="81"/>
      <c r="S145" s="81"/>
    </row>
    <row r="146" spans="17:19" hidden="1">
      <c r="Q146" s="81"/>
      <c r="R146" s="81"/>
      <c r="S146" s="81"/>
    </row>
    <row r="147" spans="17:19" hidden="1">
      <c r="Q147" s="81"/>
      <c r="R147" s="81"/>
      <c r="S147" s="81"/>
    </row>
    <row r="148" spans="17:19" hidden="1">
      <c r="Q148" s="81"/>
      <c r="R148" s="81"/>
      <c r="S148" s="81"/>
    </row>
    <row r="149" spans="17:19" hidden="1">
      <c r="Q149" s="81"/>
      <c r="R149" s="81"/>
      <c r="S149" s="81"/>
    </row>
    <row r="150" spans="17:19" hidden="1">
      <c r="Q150" s="81"/>
      <c r="R150" s="81"/>
      <c r="S150" s="81"/>
    </row>
    <row r="151" spans="17:19" hidden="1">
      <c r="Q151" s="81"/>
      <c r="R151" s="81"/>
      <c r="S151" s="81"/>
    </row>
    <row r="152" spans="17:19" hidden="1">
      <c r="Q152" s="81"/>
      <c r="R152" s="81"/>
      <c r="S152" s="81"/>
    </row>
    <row r="153" spans="17:19" hidden="1">
      <c r="Q153" s="81"/>
      <c r="R153" s="81"/>
      <c r="S153" s="81"/>
    </row>
    <row r="154" spans="17:19" hidden="1">
      <c r="Q154" s="81"/>
      <c r="R154" s="81"/>
      <c r="S154" s="81"/>
    </row>
    <row r="155" spans="17:19" hidden="1">
      <c r="Q155" s="81"/>
      <c r="R155" s="81"/>
      <c r="S155" s="81"/>
    </row>
    <row r="156" spans="17:19" hidden="1">
      <c r="Q156" s="81"/>
      <c r="R156" s="81"/>
      <c r="S156" s="81"/>
    </row>
    <row r="157" spans="17:19" hidden="1">
      <c r="Q157" s="81"/>
      <c r="R157" s="81"/>
      <c r="S157" s="81"/>
    </row>
    <row r="158" spans="17:19" hidden="1">
      <c r="Q158" s="81"/>
      <c r="R158" s="81"/>
      <c r="S158" s="81"/>
    </row>
    <row r="159" spans="17:19" hidden="1">
      <c r="Q159" s="81"/>
      <c r="R159" s="81"/>
      <c r="S159" s="81"/>
    </row>
    <row r="160" spans="17:19" hidden="1">
      <c r="Q160" s="81"/>
      <c r="R160" s="81"/>
      <c r="S160" s="81"/>
    </row>
    <row r="161" spans="17:19" hidden="1">
      <c r="Q161" s="81"/>
      <c r="R161" s="81"/>
      <c r="S161" s="81"/>
    </row>
    <row r="162" spans="17:19" hidden="1">
      <c r="Q162" s="81"/>
      <c r="R162" s="81"/>
      <c r="S162" s="81"/>
    </row>
    <row r="163" spans="17:19" hidden="1">
      <c r="Q163" s="81"/>
      <c r="R163" s="81"/>
      <c r="S163" s="81"/>
    </row>
    <row r="164" spans="17:19" hidden="1">
      <c r="Q164" s="81"/>
      <c r="R164" s="81"/>
      <c r="S164" s="81"/>
    </row>
    <row r="165" spans="17:19" hidden="1">
      <c r="Q165" s="81"/>
      <c r="R165" s="81"/>
      <c r="S165" s="81"/>
    </row>
    <row r="166" spans="17:19" hidden="1">
      <c r="Q166" s="81"/>
      <c r="R166" s="81"/>
      <c r="S166" s="81"/>
    </row>
    <row r="167" spans="17:19" hidden="1">
      <c r="Q167" s="81"/>
      <c r="R167" s="81"/>
      <c r="S167" s="81"/>
    </row>
    <row r="168" spans="17:19" hidden="1">
      <c r="Q168" s="81"/>
      <c r="R168" s="81"/>
      <c r="S168" s="81"/>
    </row>
    <row r="169" spans="17:19" hidden="1">
      <c r="Q169" s="81"/>
      <c r="R169" s="81"/>
      <c r="S169" s="81"/>
    </row>
    <row r="170" spans="17:19" hidden="1">
      <c r="Q170" s="81"/>
      <c r="R170" s="81"/>
      <c r="S170" s="81"/>
    </row>
    <row r="171" spans="17:19" hidden="1">
      <c r="Q171" s="81"/>
      <c r="R171" s="81"/>
      <c r="S171" s="81"/>
    </row>
    <row r="172" spans="17:19" hidden="1">
      <c r="Q172" s="81"/>
      <c r="R172" s="81"/>
      <c r="S172" s="81"/>
    </row>
    <row r="173" spans="17:19" hidden="1">
      <c r="Q173" s="81"/>
      <c r="R173" s="81"/>
      <c r="S173" s="81"/>
    </row>
    <row r="174" spans="17:19" hidden="1">
      <c r="Q174" s="81"/>
      <c r="R174" s="81"/>
      <c r="S174" s="81"/>
    </row>
    <row r="175" spans="17:19" hidden="1">
      <c r="Q175" s="81"/>
      <c r="R175" s="81"/>
      <c r="S175" s="81"/>
    </row>
    <row r="176" spans="17:19" hidden="1">
      <c r="Q176" s="81"/>
      <c r="R176" s="81"/>
      <c r="S176" s="81"/>
    </row>
    <row r="177" spans="17:19" hidden="1">
      <c r="Q177" s="81"/>
      <c r="R177" s="81"/>
      <c r="S177" s="81"/>
    </row>
    <row r="178" spans="17:19" hidden="1">
      <c r="Q178" s="81"/>
      <c r="R178" s="81"/>
      <c r="S178" s="81"/>
    </row>
    <row r="179" spans="17:19" hidden="1">
      <c r="Q179" s="81"/>
      <c r="R179" s="81"/>
      <c r="S179" s="81"/>
    </row>
    <row r="180" spans="17:19" hidden="1">
      <c r="Q180" s="81"/>
      <c r="R180" s="81"/>
      <c r="S180" s="81"/>
    </row>
    <row r="181" spans="17:19" hidden="1">
      <c r="Q181" s="81"/>
      <c r="R181" s="81"/>
      <c r="S181" s="81"/>
    </row>
    <row r="182" spans="17:19" hidden="1">
      <c r="Q182" s="81"/>
      <c r="R182" s="81"/>
      <c r="S182" s="81"/>
    </row>
    <row r="183" spans="17:19" hidden="1">
      <c r="Q183" s="81"/>
      <c r="R183" s="81"/>
      <c r="S183" s="81"/>
    </row>
    <row r="184" spans="17:19" hidden="1">
      <c r="Q184" s="81"/>
      <c r="R184" s="81"/>
      <c r="S184" s="81"/>
    </row>
    <row r="185" spans="17:19" hidden="1">
      <c r="Q185" s="81"/>
      <c r="R185" s="81"/>
      <c r="S185" s="81"/>
    </row>
    <row r="186" spans="17:19" hidden="1">
      <c r="Q186" s="81"/>
      <c r="R186" s="81"/>
      <c r="S186" s="81"/>
    </row>
    <row r="187" spans="17:19" hidden="1">
      <c r="Q187" s="81"/>
      <c r="R187" s="81"/>
      <c r="S187" s="81"/>
    </row>
    <row r="188" spans="17:19" hidden="1">
      <c r="Q188" s="81"/>
      <c r="R188" s="81"/>
      <c r="S188" s="81"/>
    </row>
    <row r="189" spans="17:19" hidden="1">
      <c r="Q189" s="81"/>
      <c r="R189" s="81"/>
      <c r="S189" s="81"/>
    </row>
    <row r="190" spans="17:19" hidden="1">
      <c r="Q190" s="81"/>
      <c r="R190" s="81"/>
      <c r="S190" s="81"/>
    </row>
    <row r="191" spans="17:19" hidden="1">
      <c r="Q191" s="81"/>
      <c r="R191" s="81"/>
      <c r="S191" s="81"/>
    </row>
    <row r="192" spans="17:19" hidden="1">
      <c r="Q192" s="81"/>
      <c r="R192" s="81"/>
      <c r="S192" s="81"/>
    </row>
    <row r="193" spans="17:19" hidden="1">
      <c r="Q193" s="81"/>
      <c r="R193" s="81"/>
      <c r="S193" s="81"/>
    </row>
    <row r="194" spans="17:19" hidden="1">
      <c r="Q194" s="81"/>
      <c r="R194" s="81"/>
      <c r="S194" s="81"/>
    </row>
    <row r="195" spans="17:19" hidden="1">
      <c r="Q195" s="81"/>
      <c r="R195" s="81"/>
      <c r="S195" s="81"/>
    </row>
    <row r="196" spans="17:19" hidden="1">
      <c r="Q196" s="81"/>
      <c r="R196" s="81"/>
      <c r="S196" s="81"/>
    </row>
    <row r="197" spans="17:19" hidden="1">
      <c r="Q197" s="81"/>
      <c r="R197" s="81"/>
      <c r="S197" s="81"/>
    </row>
    <row r="198" spans="17:19" hidden="1">
      <c r="Q198" s="81"/>
      <c r="R198" s="81"/>
      <c r="S198" s="81"/>
    </row>
    <row r="199" spans="17:19" hidden="1">
      <c r="Q199" s="81"/>
      <c r="R199" s="81"/>
      <c r="S199" s="81"/>
    </row>
    <row r="200" spans="17:19" hidden="1">
      <c r="Q200" s="81"/>
      <c r="R200" s="81"/>
      <c r="S200" s="81"/>
    </row>
    <row r="201" spans="17:19" hidden="1">
      <c r="Q201" s="81"/>
      <c r="R201" s="81"/>
      <c r="S201" s="81"/>
    </row>
    <row r="202" spans="17:19" hidden="1">
      <c r="Q202" s="81"/>
      <c r="R202" s="81"/>
      <c r="S202" s="81"/>
    </row>
    <row r="203" spans="17:19" hidden="1">
      <c r="Q203" s="81"/>
      <c r="R203" s="81"/>
      <c r="S203" s="81"/>
    </row>
    <row r="204" spans="17:19" hidden="1">
      <c r="Q204" s="81"/>
      <c r="R204" s="81"/>
      <c r="S204" s="81"/>
    </row>
    <row r="205" spans="17:19" hidden="1">
      <c r="Q205" s="81"/>
      <c r="R205" s="81"/>
      <c r="S205" s="81"/>
    </row>
    <row r="206" spans="17:19" hidden="1">
      <c r="Q206" s="81"/>
      <c r="R206" s="81"/>
      <c r="S206" s="81"/>
    </row>
    <row r="207" spans="17:19" hidden="1">
      <c r="Q207" s="81"/>
      <c r="R207" s="81"/>
      <c r="S207" s="81"/>
    </row>
    <row r="208" spans="17:19" hidden="1">
      <c r="Q208" s="81"/>
      <c r="R208" s="81"/>
      <c r="S208" s="81"/>
    </row>
    <row r="209" spans="17:19" hidden="1">
      <c r="Q209" s="81"/>
      <c r="R209" s="81"/>
      <c r="S209" s="81"/>
    </row>
    <row r="210" spans="17:19" hidden="1">
      <c r="Q210" s="81"/>
      <c r="R210" s="81"/>
      <c r="S210" s="81"/>
    </row>
    <row r="211" spans="17:19" hidden="1">
      <c r="Q211" s="81"/>
      <c r="R211" s="81"/>
      <c r="S211" s="81"/>
    </row>
    <row r="212" spans="17:19" hidden="1">
      <c r="Q212" s="81"/>
      <c r="R212" s="81"/>
      <c r="S212" s="81"/>
    </row>
    <row r="213" spans="17:19" hidden="1">
      <c r="Q213" s="81"/>
      <c r="R213" s="81"/>
      <c r="S213" s="81"/>
    </row>
    <row r="214" spans="17:19" hidden="1">
      <c r="Q214" s="81"/>
      <c r="R214" s="81"/>
      <c r="S214" s="81"/>
    </row>
    <row r="215" spans="17:19" hidden="1">
      <c r="Q215" s="81"/>
      <c r="R215" s="81"/>
      <c r="S215" s="81"/>
    </row>
    <row r="216" spans="17:19" hidden="1">
      <c r="Q216" s="81"/>
      <c r="R216" s="81"/>
      <c r="S216" s="81"/>
    </row>
    <row r="217" spans="17:19" hidden="1">
      <c r="Q217" s="81"/>
      <c r="R217" s="81"/>
      <c r="S217" s="81"/>
    </row>
    <row r="218" spans="17:19" hidden="1">
      <c r="Q218" s="81"/>
      <c r="R218" s="81"/>
      <c r="S218" s="81"/>
    </row>
    <row r="219" spans="17:19" hidden="1">
      <c r="Q219" s="81"/>
      <c r="R219" s="81"/>
      <c r="S219" s="81"/>
    </row>
    <row r="220" spans="17:19" hidden="1">
      <c r="Q220" s="81"/>
      <c r="R220" s="81"/>
      <c r="S220" s="81"/>
    </row>
    <row r="221" spans="17:19" hidden="1">
      <c r="Q221" s="81"/>
      <c r="R221" s="81"/>
      <c r="S221" s="81"/>
    </row>
    <row r="222" spans="17:19" hidden="1">
      <c r="Q222" s="81"/>
      <c r="R222" s="81"/>
      <c r="S222" s="81"/>
    </row>
    <row r="223" spans="17:19" hidden="1">
      <c r="Q223" s="81"/>
      <c r="R223" s="81"/>
      <c r="S223" s="81"/>
    </row>
    <row r="224" spans="17:19" hidden="1">
      <c r="Q224" s="81"/>
      <c r="R224" s="81"/>
      <c r="S224" s="81"/>
    </row>
    <row r="225" spans="17:19" hidden="1">
      <c r="Q225" s="81"/>
      <c r="R225" s="81"/>
      <c r="S225" s="81"/>
    </row>
    <row r="226" spans="17:19" hidden="1">
      <c r="Q226" s="81"/>
      <c r="R226" s="81"/>
      <c r="S226" s="81"/>
    </row>
    <row r="227" spans="17:19" hidden="1">
      <c r="Q227" s="81"/>
      <c r="R227" s="81"/>
      <c r="S227" s="81"/>
    </row>
    <row r="228" spans="17:19" hidden="1">
      <c r="Q228" s="81"/>
      <c r="R228" s="81"/>
      <c r="S228" s="81"/>
    </row>
    <row r="229" spans="17:19" hidden="1">
      <c r="Q229" s="81"/>
      <c r="R229" s="81"/>
      <c r="S229" s="81"/>
    </row>
    <row r="230" spans="17:19" hidden="1">
      <c r="Q230" s="81"/>
      <c r="R230" s="81"/>
      <c r="S230" s="81"/>
    </row>
    <row r="231" spans="17:19" hidden="1">
      <c r="Q231" s="81"/>
      <c r="R231" s="81"/>
      <c r="S231" s="81"/>
    </row>
    <row r="232" spans="17:19" hidden="1">
      <c r="Q232" s="81"/>
      <c r="R232" s="81"/>
      <c r="S232" s="81"/>
    </row>
    <row r="233" spans="17:19" hidden="1">
      <c r="Q233" s="81"/>
      <c r="R233" s="81"/>
      <c r="S233" s="81"/>
    </row>
    <row r="234" spans="17:19" hidden="1">
      <c r="Q234" s="81"/>
      <c r="R234" s="81"/>
      <c r="S234" s="81"/>
    </row>
    <row r="235" spans="17:19" hidden="1">
      <c r="Q235" s="81"/>
      <c r="R235" s="81"/>
      <c r="S235" s="81"/>
    </row>
    <row r="236" spans="17:19" hidden="1">
      <c r="Q236" s="81"/>
      <c r="R236" s="81"/>
      <c r="S236" s="81"/>
    </row>
    <row r="237" spans="17:19" hidden="1">
      <c r="Q237" s="81"/>
      <c r="R237" s="81"/>
      <c r="S237" s="81"/>
    </row>
    <row r="238" spans="17:19" hidden="1">
      <c r="Q238" s="81"/>
      <c r="R238" s="81"/>
      <c r="S238" s="81"/>
    </row>
    <row r="239" spans="17:19" hidden="1">
      <c r="Q239" s="81"/>
      <c r="R239" s="81"/>
      <c r="S239" s="81"/>
    </row>
    <row r="240" spans="17:19" hidden="1">
      <c r="Q240" s="81"/>
      <c r="R240" s="81"/>
      <c r="S240" s="81"/>
    </row>
    <row r="241" spans="17:19" hidden="1">
      <c r="Q241" s="81"/>
      <c r="R241" s="81"/>
      <c r="S241" s="81"/>
    </row>
    <row r="242" spans="17:19" hidden="1">
      <c r="Q242" s="81"/>
      <c r="R242" s="81"/>
      <c r="S242" s="81"/>
    </row>
    <row r="243" spans="17:19" hidden="1">
      <c r="Q243" s="81"/>
      <c r="R243" s="81"/>
      <c r="S243" s="81"/>
    </row>
    <row r="244" spans="17:19" hidden="1">
      <c r="Q244" s="81"/>
      <c r="R244" s="81"/>
      <c r="S244" s="81"/>
    </row>
    <row r="245" spans="17:19" hidden="1">
      <c r="Q245" s="81"/>
      <c r="R245" s="81"/>
      <c r="S245" s="81"/>
    </row>
    <row r="246" spans="17:19" hidden="1">
      <c r="Q246" s="81"/>
      <c r="R246" s="81"/>
      <c r="S246" s="81"/>
    </row>
    <row r="247" spans="17:19" hidden="1">
      <c r="Q247" s="81"/>
      <c r="R247" s="81"/>
      <c r="S247" s="81"/>
    </row>
    <row r="248" spans="17:19" hidden="1">
      <c r="Q248" s="81"/>
      <c r="R248" s="81"/>
      <c r="S248" s="81"/>
    </row>
    <row r="249" spans="17:19" hidden="1">
      <c r="Q249" s="81"/>
      <c r="R249" s="81"/>
      <c r="S249" s="81"/>
    </row>
    <row r="250" spans="17:19" hidden="1">
      <c r="Q250" s="81"/>
      <c r="R250" s="81"/>
      <c r="S250" s="81"/>
    </row>
    <row r="251" spans="17:19" hidden="1">
      <c r="Q251" s="81"/>
      <c r="R251" s="81"/>
      <c r="S251" s="81"/>
    </row>
    <row r="252" spans="17:19" hidden="1">
      <c r="Q252" s="81"/>
      <c r="R252" s="81"/>
      <c r="S252" s="81"/>
    </row>
    <row r="253" spans="17:19" hidden="1">
      <c r="Q253" s="81"/>
      <c r="R253" s="81"/>
      <c r="S253" s="81"/>
    </row>
    <row r="254" spans="17:19" hidden="1">
      <c r="Q254" s="81"/>
      <c r="R254" s="81"/>
      <c r="S254" s="81"/>
    </row>
    <row r="255" spans="17:19" hidden="1">
      <c r="Q255" s="81"/>
      <c r="R255" s="81"/>
      <c r="S255" s="81"/>
    </row>
    <row r="256" spans="17:19" hidden="1">
      <c r="Q256" s="81"/>
      <c r="R256" s="81"/>
      <c r="S256" s="81"/>
    </row>
    <row r="257" spans="17:19" hidden="1">
      <c r="Q257" s="81"/>
      <c r="R257" s="81"/>
      <c r="S257" s="81"/>
    </row>
    <row r="258" spans="17:19" hidden="1">
      <c r="Q258" s="81"/>
      <c r="R258" s="81"/>
      <c r="S258" s="81"/>
    </row>
    <row r="259" spans="17:19" hidden="1">
      <c r="Q259" s="81"/>
      <c r="R259" s="81"/>
      <c r="S259" s="81"/>
    </row>
    <row r="260" spans="17:19" hidden="1">
      <c r="Q260" s="81"/>
      <c r="R260" s="81"/>
      <c r="S260" s="81"/>
    </row>
    <row r="261" spans="17:19" hidden="1">
      <c r="Q261" s="81"/>
      <c r="R261" s="81"/>
      <c r="S261" s="81"/>
    </row>
    <row r="262" spans="17:19" hidden="1">
      <c r="Q262" s="81"/>
      <c r="R262" s="81"/>
      <c r="S262" s="81"/>
    </row>
    <row r="263" spans="17:19" hidden="1">
      <c r="Q263" s="81"/>
      <c r="R263" s="81"/>
      <c r="S263" s="81"/>
    </row>
    <row r="264" spans="17:19" hidden="1">
      <c r="Q264" s="81"/>
      <c r="R264" s="81"/>
      <c r="S264" s="81"/>
    </row>
    <row r="265" spans="17:19" hidden="1">
      <c r="Q265" s="81"/>
      <c r="R265" s="81"/>
      <c r="S265" s="81"/>
    </row>
    <row r="266" spans="17:19" hidden="1">
      <c r="Q266" s="81"/>
      <c r="R266" s="81"/>
      <c r="S266" s="81"/>
    </row>
    <row r="267" spans="17:19" hidden="1">
      <c r="Q267" s="81"/>
      <c r="R267" s="81"/>
      <c r="S267" s="81"/>
    </row>
    <row r="268" spans="17:19" hidden="1">
      <c r="Q268" s="81"/>
      <c r="R268" s="81"/>
      <c r="S268" s="81"/>
    </row>
    <row r="269" spans="17:19" hidden="1">
      <c r="Q269" s="81"/>
      <c r="R269" s="81"/>
      <c r="S269" s="81"/>
    </row>
    <row r="270" spans="17:19" hidden="1">
      <c r="Q270" s="81"/>
      <c r="R270" s="81"/>
      <c r="S270" s="81"/>
    </row>
    <row r="271" spans="17:19" hidden="1">
      <c r="Q271" s="81"/>
      <c r="R271" s="81"/>
      <c r="S271" s="81"/>
    </row>
    <row r="272" spans="17:19" hidden="1">
      <c r="Q272" s="81"/>
      <c r="R272" s="81"/>
      <c r="S272" s="81"/>
    </row>
    <row r="273" spans="17:19" hidden="1">
      <c r="Q273" s="81"/>
      <c r="R273" s="81"/>
      <c r="S273" s="81"/>
    </row>
    <row r="274" spans="17:19" hidden="1">
      <c r="Q274" s="81"/>
      <c r="R274" s="81"/>
      <c r="S274" s="81"/>
    </row>
    <row r="275" spans="17:19" hidden="1">
      <c r="Q275" s="81"/>
      <c r="R275" s="81"/>
      <c r="S275" s="81"/>
    </row>
    <row r="276" spans="17:19" hidden="1">
      <c r="Q276" s="81"/>
      <c r="R276" s="81"/>
      <c r="S276" s="81"/>
    </row>
    <row r="277" spans="17:19" hidden="1">
      <c r="Q277" s="81"/>
      <c r="R277" s="81"/>
      <c r="S277" s="81"/>
    </row>
    <row r="278" spans="17:19" hidden="1">
      <c r="Q278" s="81"/>
      <c r="R278" s="81"/>
      <c r="S278" s="81"/>
    </row>
    <row r="279" spans="17:19" hidden="1">
      <c r="Q279" s="81"/>
      <c r="R279" s="81"/>
      <c r="S279" s="81"/>
    </row>
    <row r="280" spans="17:19" hidden="1">
      <c r="Q280" s="81"/>
      <c r="R280" s="81"/>
      <c r="S280" s="81"/>
    </row>
    <row r="281" spans="17:19" hidden="1">
      <c r="Q281" s="81"/>
      <c r="R281" s="81"/>
      <c r="S281" s="81"/>
    </row>
    <row r="282" spans="17:19" hidden="1">
      <c r="Q282" s="81"/>
      <c r="R282" s="81"/>
      <c r="S282" s="81"/>
    </row>
    <row r="283" spans="17:19" hidden="1">
      <c r="Q283" s="81"/>
      <c r="R283" s="81"/>
      <c r="S283" s="81"/>
    </row>
    <row r="284" spans="17:19" hidden="1">
      <c r="Q284" s="81"/>
      <c r="R284" s="81"/>
      <c r="S284" s="81"/>
    </row>
    <row r="285" spans="17:19" hidden="1">
      <c r="Q285" s="81"/>
      <c r="R285" s="81"/>
      <c r="S285" s="81"/>
    </row>
    <row r="286" spans="17:19" hidden="1">
      <c r="Q286" s="81"/>
      <c r="R286" s="81"/>
      <c r="S286" s="81"/>
    </row>
    <row r="287" spans="17:19" hidden="1">
      <c r="Q287" s="81"/>
      <c r="R287" s="81"/>
      <c r="S287" s="81"/>
    </row>
    <row r="288" spans="17:19" hidden="1">
      <c r="Q288" s="81"/>
      <c r="R288" s="81"/>
      <c r="S288" s="81"/>
    </row>
    <row r="289" spans="17:19" hidden="1">
      <c r="Q289" s="81"/>
      <c r="R289" s="81"/>
      <c r="S289" s="81"/>
    </row>
    <row r="290" spans="17:19" hidden="1">
      <c r="Q290" s="81"/>
      <c r="R290" s="81"/>
      <c r="S290" s="81"/>
    </row>
    <row r="291" spans="17:19" hidden="1">
      <c r="Q291" s="81"/>
      <c r="R291" s="81"/>
      <c r="S291" s="81"/>
    </row>
    <row r="292" spans="17:19" hidden="1">
      <c r="Q292" s="81"/>
      <c r="R292" s="81"/>
      <c r="S292" s="81"/>
    </row>
    <row r="293" spans="17:19" hidden="1">
      <c r="Q293" s="81"/>
      <c r="R293" s="81"/>
      <c r="S293" s="81"/>
    </row>
    <row r="294" spans="17:19" hidden="1">
      <c r="Q294" s="81"/>
      <c r="R294" s="81"/>
      <c r="S294" s="81"/>
    </row>
    <row r="295" spans="17:19" hidden="1">
      <c r="Q295" s="81"/>
      <c r="R295" s="81"/>
      <c r="S295" s="81"/>
    </row>
    <row r="296" spans="17:19" hidden="1">
      <c r="Q296" s="81"/>
      <c r="R296" s="81"/>
      <c r="S296" s="81"/>
    </row>
    <row r="297" spans="17:19" hidden="1">
      <c r="Q297" s="81"/>
      <c r="R297" s="81"/>
      <c r="S297" s="81"/>
    </row>
    <row r="298" spans="17:19" hidden="1">
      <c r="Q298" s="81"/>
      <c r="R298" s="81"/>
      <c r="S298" s="81"/>
    </row>
    <row r="299" spans="17:19" hidden="1">
      <c r="Q299" s="81"/>
      <c r="R299" s="81"/>
      <c r="S299" s="81"/>
    </row>
    <row r="300" spans="17:19" hidden="1">
      <c r="Q300" s="81"/>
      <c r="R300" s="81"/>
      <c r="S300" s="81"/>
    </row>
    <row r="301" spans="17:19" hidden="1">
      <c r="Q301" s="81"/>
      <c r="R301" s="81"/>
      <c r="S301" s="81"/>
    </row>
    <row r="302" spans="17:19" hidden="1">
      <c r="Q302" s="81"/>
      <c r="R302" s="81"/>
      <c r="S302" s="81"/>
    </row>
    <row r="303" spans="17:19" hidden="1">
      <c r="Q303" s="81"/>
      <c r="R303" s="81"/>
      <c r="S303" s="81"/>
    </row>
    <row r="304" spans="17:19" hidden="1">
      <c r="Q304" s="81"/>
      <c r="R304" s="81"/>
      <c r="S304" s="81"/>
    </row>
    <row r="305" spans="17:19" hidden="1">
      <c r="Q305" s="81"/>
      <c r="R305" s="81"/>
      <c r="S305" s="81"/>
    </row>
    <row r="306" spans="17:19" hidden="1">
      <c r="Q306" s="81"/>
      <c r="R306" s="81"/>
      <c r="S306" s="81"/>
    </row>
    <row r="307" spans="17:19" hidden="1">
      <c r="Q307" s="81"/>
      <c r="R307" s="81"/>
      <c r="S307" s="81"/>
    </row>
    <row r="308" spans="17:19" hidden="1">
      <c r="Q308" s="81"/>
      <c r="R308" s="81"/>
      <c r="S308" s="81"/>
    </row>
    <row r="309" spans="17:19" hidden="1">
      <c r="Q309" s="81"/>
      <c r="R309" s="81"/>
      <c r="S309" s="81"/>
    </row>
    <row r="310" spans="17:19" hidden="1">
      <c r="Q310" s="81"/>
      <c r="R310" s="81"/>
      <c r="S310" s="81"/>
    </row>
    <row r="311" spans="17:19" hidden="1">
      <c r="Q311" s="81"/>
      <c r="R311" s="81"/>
      <c r="S311" s="81"/>
    </row>
    <row r="312" spans="17:19" hidden="1">
      <c r="Q312" s="81"/>
      <c r="R312" s="81"/>
      <c r="S312" s="81"/>
    </row>
    <row r="313" spans="17:19" hidden="1">
      <c r="Q313" s="81"/>
      <c r="R313" s="81"/>
      <c r="S313" s="81"/>
    </row>
    <row r="314" spans="17:19" hidden="1">
      <c r="Q314" s="81"/>
      <c r="R314" s="81"/>
      <c r="S314" s="81"/>
    </row>
    <row r="315" spans="17:19" hidden="1">
      <c r="Q315" s="81"/>
      <c r="R315" s="81"/>
      <c r="S315" s="81"/>
    </row>
    <row r="316" spans="17:19" hidden="1">
      <c r="Q316" s="81"/>
      <c r="R316" s="81"/>
      <c r="S316" s="81"/>
    </row>
    <row r="317" spans="17:19" hidden="1">
      <c r="Q317" s="81"/>
      <c r="R317" s="81"/>
      <c r="S317" s="81"/>
    </row>
    <row r="318" spans="17:19" hidden="1">
      <c r="Q318" s="81"/>
      <c r="R318" s="81"/>
      <c r="S318" s="81"/>
    </row>
    <row r="319" spans="17:19" hidden="1">
      <c r="Q319" s="81"/>
      <c r="R319" s="81"/>
      <c r="S319" s="81"/>
    </row>
    <row r="320" spans="17:19" hidden="1">
      <c r="Q320" s="81"/>
      <c r="R320" s="81"/>
      <c r="S320" s="81"/>
    </row>
    <row r="321" spans="17:19" hidden="1">
      <c r="Q321" s="81"/>
      <c r="R321" s="81"/>
      <c r="S321" s="81"/>
    </row>
    <row r="322" spans="17:19" hidden="1">
      <c r="Q322" s="81"/>
      <c r="R322" s="81"/>
      <c r="S322" s="81"/>
    </row>
    <row r="323" spans="17:19" hidden="1">
      <c r="Q323" s="81"/>
      <c r="R323" s="81"/>
      <c r="S323" s="81"/>
    </row>
    <row r="324" spans="17:19" hidden="1">
      <c r="Q324" s="81"/>
      <c r="R324" s="81"/>
      <c r="S324" s="81"/>
    </row>
    <row r="325" spans="17:19" hidden="1">
      <c r="Q325" s="81"/>
      <c r="R325" s="81"/>
      <c r="S325" s="81"/>
    </row>
    <row r="326" spans="17:19" hidden="1">
      <c r="Q326" s="81"/>
      <c r="R326" s="81"/>
      <c r="S326" s="81"/>
    </row>
    <row r="327" spans="17:19" hidden="1">
      <c r="Q327" s="81"/>
      <c r="R327" s="81"/>
      <c r="S327" s="81"/>
    </row>
    <row r="328" spans="17:19" hidden="1">
      <c r="Q328" s="81"/>
      <c r="R328" s="81"/>
      <c r="S328" s="81"/>
    </row>
    <row r="329" spans="17:19" hidden="1">
      <c r="Q329" s="81"/>
      <c r="R329" s="81"/>
      <c r="S329" s="81"/>
    </row>
    <row r="330" spans="17:19" hidden="1">
      <c r="Q330" s="81"/>
      <c r="R330" s="81"/>
      <c r="S330" s="81"/>
    </row>
    <row r="331" spans="17:19" hidden="1">
      <c r="Q331" s="81"/>
      <c r="R331" s="81"/>
      <c r="S331" s="81"/>
    </row>
    <row r="332" spans="17:19" hidden="1">
      <c r="Q332" s="81"/>
      <c r="R332" s="81"/>
      <c r="S332" s="81"/>
    </row>
    <row r="333" spans="17:19" hidden="1">
      <c r="Q333" s="81"/>
      <c r="R333" s="81"/>
      <c r="S333" s="81"/>
    </row>
    <row r="334" spans="17:19" hidden="1">
      <c r="Q334" s="81"/>
      <c r="R334" s="81"/>
      <c r="S334" s="81"/>
    </row>
    <row r="335" spans="17:19" hidden="1">
      <c r="Q335" s="81"/>
      <c r="R335" s="81"/>
      <c r="S335" s="81"/>
    </row>
    <row r="336" spans="17:19" hidden="1">
      <c r="Q336" s="81"/>
      <c r="R336" s="81"/>
      <c r="S336" s="81"/>
    </row>
    <row r="337" spans="17:19" hidden="1">
      <c r="Q337" s="81"/>
      <c r="R337" s="81"/>
      <c r="S337" s="81"/>
    </row>
    <row r="338" spans="17:19" hidden="1">
      <c r="Q338" s="81"/>
      <c r="R338" s="81"/>
      <c r="S338" s="81"/>
    </row>
    <row r="339" spans="17:19" hidden="1">
      <c r="Q339" s="81"/>
      <c r="R339" s="81"/>
      <c r="S339" s="81"/>
    </row>
    <row r="340" spans="17:19" hidden="1">
      <c r="Q340" s="81"/>
      <c r="R340" s="81"/>
      <c r="S340" s="81"/>
    </row>
    <row r="341" spans="17:19" hidden="1">
      <c r="Q341" s="81"/>
      <c r="R341" s="81"/>
      <c r="S341" s="81"/>
    </row>
    <row r="342" spans="17:19" hidden="1">
      <c r="Q342" s="81"/>
      <c r="R342" s="81"/>
      <c r="S342" s="81"/>
    </row>
    <row r="343" spans="17:19" hidden="1">
      <c r="Q343" s="81"/>
      <c r="R343" s="81"/>
      <c r="S343" s="81"/>
    </row>
    <row r="344" spans="17:19" hidden="1">
      <c r="Q344" s="81"/>
      <c r="R344" s="81"/>
      <c r="S344" s="81"/>
    </row>
    <row r="345" spans="17:19" hidden="1">
      <c r="Q345" s="81"/>
      <c r="R345" s="81"/>
      <c r="S345" s="81"/>
    </row>
    <row r="346" spans="17:19" hidden="1">
      <c r="Q346" s="81"/>
      <c r="R346" s="81"/>
      <c r="S346" s="81"/>
    </row>
    <row r="347" spans="17:19" hidden="1">
      <c r="Q347" s="81"/>
      <c r="R347" s="81"/>
      <c r="S347" s="81"/>
    </row>
    <row r="348" spans="17:19" hidden="1">
      <c r="Q348" s="81"/>
      <c r="R348" s="81"/>
      <c r="S348" s="81"/>
    </row>
    <row r="349" spans="17:19" hidden="1">
      <c r="Q349" s="81"/>
      <c r="R349" s="81"/>
      <c r="S349" s="81"/>
    </row>
    <row r="350" spans="17:19" hidden="1">
      <c r="Q350" s="81"/>
      <c r="R350" s="81"/>
      <c r="S350" s="81"/>
    </row>
    <row r="351" spans="17:19" hidden="1">
      <c r="Q351" s="81"/>
      <c r="R351" s="81"/>
      <c r="S351" s="81"/>
    </row>
    <row r="352" spans="17:19" hidden="1">
      <c r="Q352" s="81"/>
      <c r="R352" s="81"/>
      <c r="S352" s="81"/>
    </row>
    <row r="353" spans="17:19" hidden="1">
      <c r="Q353" s="81"/>
      <c r="R353" s="81"/>
      <c r="S353" s="81"/>
    </row>
    <row r="354" spans="17:19" hidden="1">
      <c r="Q354" s="81"/>
      <c r="R354" s="81"/>
      <c r="S354" s="81"/>
    </row>
    <row r="355" spans="17:19" hidden="1">
      <c r="Q355" s="81"/>
      <c r="R355" s="81"/>
      <c r="S355" s="81"/>
    </row>
    <row r="356" spans="17:19" hidden="1">
      <c r="Q356" s="81"/>
      <c r="R356" s="81"/>
      <c r="S356" s="81"/>
    </row>
    <row r="357" spans="17:19" hidden="1">
      <c r="Q357" s="81"/>
      <c r="R357" s="81"/>
      <c r="S357" s="81"/>
    </row>
    <row r="358" spans="17:19" hidden="1">
      <c r="Q358" s="81"/>
      <c r="R358" s="81"/>
      <c r="S358" s="81"/>
    </row>
    <row r="359" spans="17:19" hidden="1">
      <c r="Q359" s="81"/>
      <c r="R359" s="81"/>
      <c r="S359" s="81"/>
    </row>
    <row r="360" spans="17:19" hidden="1">
      <c r="Q360" s="81"/>
      <c r="R360" s="81"/>
      <c r="S360" s="81"/>
    </row>
    <row r="361" spans="17:19" hidden="1">
      <c r="Q361" s="81"/>
      <c r="R361" s="81"/>
      <c r="S361" s="81"/>
    </row>
    <row r="362" spans="17:19" hidden="1">
      <c r="Q362" s="81"/>
      <c r="R362" s="81"/>
      <c r="S362" s="81"/>
    </row>
    <row r="363" spans="17:19" hidden="1">
      <c r="Q363" s="81"/>
      <c r="R363" s="81"/>
      <c r="S363" s="81"/>
    </row>
    <row r="364" spans="17:19" hidden="1">
      <c r="Q364" s="81"/>
      <c r="R364" s="81"/>
      <c r="S364" s="81"/>
    </row>
    <row r="365" spans="17:19" hidden="1">
      <c r="Q365" s="81"/>
      <c r="R365" s="81"/>
      <c r="S365" s="81"/>
    </row>
    <row r="366" spans="17:19" hidden="1">
      <c r="Q366" s="81"/>
      <c r="R366" s="81"/>
      <c r="S366" s="81"/>
    </row>
    <row r="367" spans="17:19" hidden="1">
      <c r="Q367" s="81"/>
      <c r="R367" s="81"/>
      <c r="S367" s="81"/>
    </row>
    <row r="368" spans="17:19" hidden="1">
      <c r="Q368" s="81"/>
      <c r="R368" s="81"/>
      <c r="S368" s="81"/>
    </row>
    <row r="369" spans="17:19" hidden="1">
      <c r="Q369" s="81"/>
      <c r="R369" s="81"/>
      <c r="S369" s="81"/>
    </row>
    <row r="370" spans="17:19" hidden="1">
      <c r="Q370" s="81"/>
      <c r="R370" s="81"/>
      <c r="S370" s="81"/>
    </row>
    <row r="371" spans="17:19" hidden="1">
      <c r="Q371" s="81"/>
      <c r="R371" s="81"/>
      <c r="S371" s="81"/>
    </row>
    <row r="372" spans="17:19" hidden="1">
      <c r="Q372" s="81"/>
      <c r="R372" s="81"/>
      <c r="S372" s="81"/>
    </row>
    <row r="373" spans="17:19" hidden="1">
      <c r="Q373" s="81"/>
      <c r="R373" s="81"/>
      <c r="S373" s="81"/>
    </row>
    <row r="374" spans="17:19" hidden="1">
      <c r="Q374" s="81"/>
      <c r="R374" s="81"/>
      <c r="S374" s="81"/>
    </row>
    <row r="375" spans="17:19" hidden="1">
      <c r="Q375" s="81"/>
      <c r="R375" s="81"/>
      <c r="S375" s="81"/>
    </row>
    <row r="376" spans="17:19" hidden="1">
      <c r="Q376" s="81"/>
      <c r="R376" s="81"/>
      <c r="S376" s="81"/>
    </row>
    <row r="377" spans="17:19" hidden="1">
      <c r="Q377" s="81"/>
      <c r="R377" s="81"/>
      <c r="S377" s="81"/>
    </row>
    <row r="378" spans="17:19" hidden="1">
      <c r="Q378" s="81"/>
      <c r="R378" s="81"/>
      <c r="S378" s="81"/>
    </row>
    <row r="379" spans="17:19" hidden="1">
      <c r="Q379" s="81"/>
      <c r="R379" s="81"/>
      <c r="S379" s="81"/>
    </row>
    <row r="380" spans="17:19" hidden="1">
      <c r="Q380" s="81"/>
      <c r="R380" s="81"/>
      <c r="S380" s="81"/>
    </row>
    <row r="381" spans="17:19" hidden="1">
      <c r="Q381" s="81"/>
      <c r="R381" s="81"/>
      <c r="S381" s="81"/>
    </row>
    <row r="382" spans="17:19" hidden="1">
      <c r="Q382" s="81"/>
      <c r="R382" s="81"/>
      <c r="S382" s="81"/>
    </row>
    <row r="383" spans="17:19" hidden="1">
      <c r="Q383" s="81"/>
      <c r="R383" s="81"/>
      <c r="S383" s="81"/>
    </row>
    <row r="384" spans="17:19" hidden="1">
      <c r="Q384" s="81"/>
      <c r="R384" s="81"/>
      <c r="S384" s="81"/>
    </row>
    <row r="385" spans="17:19" hidden="1">
      <c r="Q385" s="81"/>
      <c r="R385" s="81"/>
      <c r="S385" s="81"/>
    </row>
    <row r="386" spans="17:19" hidden="1">
      <c r="Q386" s="81"/>
      <c r="R386" s="81"/>
      <c r="S386" s="81"/>
    </row>
    <row r="387" spans="17:19" hidden="1">
      <c r="Q387" s="81"/>
      <c r="R387" s="81"/>
      <c r="S387" s="81"/>
    </row>
    <row r="388" spans="17:19" hidden="1">
      <c r="Q388" s="81"/>
      <c r="R388" s="81"/>
      <c r="S388" s="81"/>
    </row>
    <row r="389" spans="17:19" hidden="1">
      <c r="Q389" s="81"/>
      <c r="R389" s="81"/>
      <c r="S389" s="81"/>
    </row>
    <row r="390" spans="17:19" hidden="1">
      <c r="Q390" s="81"/>
      <c r="R390" s="81"/>
      <c r="S390" s="81"/>
    </row>
    <row r="391" spans="17:19" hidden="1">
      <c r="Q391" s="81"/>
      <c r="R391" s="81"/>
      <c r="S391" s="81"/>
    </row>
    <row r="392" spans="17:19" hidden="1">
      <c r="Q392" s="81"/>
      <c r="R392" s="81"/>
      <c r="S392" s="81"/>
    </row>
    <row r="393" spans="17:19" hidden="1">
      <c r="Q393" s="81"/>
      <c r="R393" s="81"/>
      <c r="S393" s="81"/>
    </row>
    <row r="394" spans="17:19" hidden="1">
      <c r="Q394" s="81"/>
      <c r="R394" s="81"/>
      <c r="S394" s="81"/>
    </row>
    <row r="395" spans="17:19" hidden="1">
      <c r="Q395" s="81"/>
      <c r="R395" s="81"/>
      <c r="S395" s="81"/>
    </row>
    <row r="396" spans="17:19" hidden="1">
      <c r="Q396" s="81"/>
      <c r="R396" s="81"/>
      <c r="S396" s="81"/>
    </row>
    <row r="397" spans="17:19" hidden="1">
      <c r="Q397" s="81"/>
      <c r="R397" s="81"/>
      <c r="S397" s="81"/>
    </row>
    <row r="398" spans="17:19" hidden="1">
      <c r="Q398" s="81"/>
      <c r="R398" s="81"/>
      <c r="S398" s="81"/>
    </row>
    <row r="399" spans="17:19" hidden="1">
      <c r="Q399" s="81"/>
      <c r="R399" s="81"/>
      <c r="S399" s="81"/>
    </row>
    <row r="400" spans="17:19" hidden="1">
      <c r="Q400" s="81"/>
      <c r="R400" s="81"/>
      <c r="S400" s="81"/>
    </row>
    <row r="401" spans="17:19" hidden="1">
      <c r="Q401" s="81"/>
      <c r="R401" s="81"/>
      <c r="S401" s="81"/>
    </row>
    <row r="402" spans="17:19" hidden="1">
      <c r="Q402" s="81"/>
      <c r="R402" s="81"/>
      <c r="S402" s="81"/>
    </row>
    <row r="403" spans="17:19" hidden="1">
      <c r="Q403" s="81"/>
      <c r="R403" s="81"/>
      <c r="S403" s="81"/>
    </row>
    <row r="404" spans="17:19" hidden="1">
      <c r="Q404" s="81"/>
      <c r="R404" s="81"/>
      <c r="S404" s="81"/>
    </row>
    <row r="405" spans="17:19" hidden="1">
      <c r="Q405" s="81"/>
      <c r="R405" s="81"/>
      <c r="S405" s="81"/>
    </row>
    <row r="406" spans="17:19" hidden="1">
      <c r="Q406" s="81"/>
      <c r="R406" s="81"/>
      <c r="S406" s="81"/>
    </row>
    <row r="407" spans="17:19" hidden="1">
      <c r="Q407" s="81"/>
      <c r="R407" s="81"/>
      <c r="S407" s="81"/>
    </row>
    <row r="408" spans="17:19" hidden="1">
      <c r="Q408" s="81"/>
      <c r="R408" s="81"/>
      <c r="S408" s="81"/>
    </row>
    <row r="409" spans="17:19" hidden="1">
      <c r="Q409" s="81"/>
      <c r="R409" s="81"/>
      <c r="S409" s="81"/>
    </row>
    <row r="410" spans="17:19" hidden="1">
      <c r="Q410" s="81"/>
      <c r="R410" s="81"/>
      <c r="S410" s="81"/>
    </row>
    <row r="411" spans="17:19" hidden="1">
      <c r="Q411" s="81"/>
      <c r="R411" s="81"/>
      <c r="S411" s="81"/>
    </row>
    <row r="412" spans="17:19" hidden="1">
      <c r="Q412" s="81"/>
      <c r="R412" s="81"/>
      <c r="S412" s="81"/>
    </row>
    <row r="413" spans="17:19" hidden="1">
      <c r="Q413" s="81"/>
      <c r="R413" s="81"/>
      <c r="S413" s="81"/>
    </row>
    <row r="414" spans="17:19" hidden="1">
      <c r="Q414" s="81"/>
      <c r="R414" s="81"/>
      <c r="S414" s="81"/>
    </row>
    <row r="415" spans="17:19" hidden="1">
      <c r="Q415" s="81"/>
      <c r="R415" s="81"/>
      <c r="S415" s="81"/>
    </row>
    <row r="416" spans="17:19" hidden="1">
      <c r="Q416" s="81"/>
      <c r="R416" s="81"/>
      <c r="S416" s="81"/>
    </row>
    <row r="417" spans="17:19" hidden="1">
      <c r="Q417" s="81"/>
      <c r="R417" s="81"/>
      <c r="S417" s="81"/>
    </row>
    <row r="418" spans="17:19" hidden="1">
      <c r="Q418" s="81"/>
      <c r="R418" s="81"/>
      <c r="S418" s="81"/>
    </row>
    <row r="419" spans="17:19" hidden="1">
      <c r="Q419" s="81"/>
      <c r="R419" s="81"/>
      <c r="S419" s="81"/>
    </row>
    <row r="420" spans="17:19" hidden="1">
      <c r="Q420" s="81"/>
      <c r="R420" s="81"/>
      <c r="S420" s="81"/>
    </row>
    <row r="421" spans="17:19" hidden="1">
      <c r="Q421" s="81"/>
      <c r="R421" s="81"/>
      <c r="S421" s="81"/>
    </row>
    <row r="422" spans="17:19" hidden="1">
      <c r="Q422" s="81"/>
      <c r="R422" s="81"/>
      <c r="S422" s="81"/>
    </row>
    <row r="423" spans="17:19" hidden="1">
      <c r="Q423" s="81"/>
      <c r="R423" s="81"/>
      <c r="S423" s="81"/>
    </row>
    <row r="424" spans="17:19" hidden="1">
      <c r="Q424" s="81"/>
      <c r="R424" s="81"/>
      <c r="S424" s="81"/>
    </row>
    <row r="425" spans="17:19" hidden="1">
      <c r="Q425" s="81"/>
      <c r="R425" s="81"/>
      <c r="S425" s="81"/>
    </row>
    <row r="426" spans="17:19" hidden="1">
      <c r="Q426" s="81"/>
      <c r="R426" s="81"/>
      <c r="S426" s="81"/>
    </row>
    <row r="427" spans="17:19" hidden="1">
      <c r="Q427" s="81"/>
      <c r="R427" s="81"/>
      <c r="S427" s="81"/>
    </row>
    <row r="428" spans="17:19" hidden="1">
      <c r="Q428" s="81"/>
      <c r="R428" s="81"/>
      <c r="S428" s="81"/>
    </row>
    <row r="429" spans="17:19" hidden="1">
      <c r="Q429" s="81"/>
      <c r="R429" s="81"/>
      <c r="S429" s="81"/>
    </row>
    <row r="430" spans="17:19" hidden="1">
      <c r="Q430" s="81"/>
      <c r="R430" s="81"/>
      <c r="S430" s="81"/>
    </row>
    <row r="431" spans="17:19" hidden="1">
      <c r="Q431" s="81"/>
      <c r="R431" s="81"/>
      <c r="S431" s="81"/>
    </row>
    <row r="432" spans="17:19" hidden="1">
      <c r="Q432" s="81"/>
      <c r="R432" s="81"/>
      <c r="S432" s="81"/>
    </row>
    <row r="433" spans="17:19" hidden="1">
      <c r="Q433" s="81"/>
      <c r="R433" s="81"/>
      <c r="S433" s="81"/>
    </row>
    <row r="434" spans="17:19" hidden="1">
      <c r="Q434" s="81"/>
      <c r="R434" s="81"/>
      <c r="S434" s="81"/>
    </row>
    <row r="435" spans="17:19" hidden="1">
      <c r="Q435" s="81"/>
      <c r="R435" s="81"/>
      <c r="S435" s="81"/>
    </row>
    <row r="436" spans="17:19" hidden="1">
      <c r="Q436" s="81"/>
      <c r="R436" s="81"/>
      <c r="S436" s="81"/>
    </row>
    <row r="437" spans="17:19" hidden="1">
      <c r="Q437" s="81"/>
      <c r="R437" s="81"/>
      <c r="S437" s="81"/>
    </row>
    <row r="438" spans="17:19" hidden="1">
      <c r="Q438" s="81"/>
      <c r="R438" s="81"/>
      <c r="S438" s="81"/>
    </row>
    <row r="439" spans="17:19" hidden="1">
      <c r="Q439" s="81"/>
      <c r="R439" s="81"/>
      <c r="S439" s="81"/>
    </row>
    <row r="440" spans="17:19" hidden="1">
      <c r="Q440" s="81"/>
      <c r="R440" s="81"/>
      <c r="S440" s="81"/>
    </row>
    <row r="441" spans="17:19" hidden="1">
      <c r="Q441" s="81"/>
      <c r="R441" s="81"/>
      <c r="S441" s="81"/>
    </row>
    <row r="442" spans="17:19" hidden="1">
      <c r="Q442" s="81"/>
      <c r="R442" s="81"/>
      <c r="S442" s="81"/>
    </row>
    <row r="443" spans="17:19" hidden="1">
      <c r="Q443" s="81"/>
      <c r="R443" s="81"/>
      <c r="S443" s="81"/>
    </row>
    <row r="444" spans="17:19" hidden="1">
      <c r="Q444" s="81"/>
      <c r="R444" s="81"/>
      <c r="S444" s="81"/>
    </row>
    <row r="445" spans="17:19" hidden="1">
      <c r="Q445" s="81"/>
      <c r="R445" s="81"/>
      <c r="S445" s="81"/>
    </row>
    <row r="446" spans="17:19" hidden="1">
      <c r="Q446" s="81"/>
      <c r="R446" s="81"/>
      <c r="S446" s="81"/>
    </row>
    <row r="447" spans="17:19" hidden="1">
      <c r="Q447" s="81"/>
      <c r="R447" s="81"/>
      <c r="S447" s="81"/>
    </row>
    <row r="448" spans="17:19" hidden="1">
      <c r="Q448" s="81"/>
      <c r="R448" s="81"/>
      <c r="S448" s="81"/>
    </row>
    <row r="449" spans="17:19" hidden="1">
      <c r="Q449" s="81"/>
      <c r="R449" s="81"/>
      <c r="S449" s="81"/>
    </row>
    <row r="450" spans="17:19" hidden="1">
      <c r="Q450" s="81"/>
      <c r="R450" s="81"/>
      <c r="S450" s="81"/>
    </row>
    <row r="451" spans="17:19" hidden="1">
      <c r="Q451" s="81"/>
      <c r="R451" s="81"/>
      <c r="S451" s="81"/>
    </row>
    <row r="452" spans="17:19" hidden="1">
      <c r="Q452" s="81"/>
      <c r="R452" s="81"/>
      <c r="S452" s="81"/>
    </row>
    <row r="453" spans="17:19" hidden="1">
      <c r="Q453" s="81"/>
      <c r="R453" s="81"/>
      <c r="S453" s="81"/>
    </row>
    <row r="454" spans="17:19" hidden="1">
      <c r="Q454" s="81"/>
      <c r="R454" s="81"/>
      <c r="S454" s="81"/>
    </row>
    <row r="455" spans="17:19" hidden="1">
      <c r="Q455" s="81"/>
      <c r="R455" s="81"/>
      <c r="S455" s="81"/>
    </row>
    <row r="456" spans="17:19" hidden="1">
      <c r="Q456" s="81"/>
      <c r="R456" s="81"/>
      <c r="S456" s="81"/>
    </row>
    <row r="457" spans="17:19" hidden="1">
      <c r="Q457" s="81"/>
      <c r="R457" s="81"/>
      <c r="S457" s="81"/>
    </row>
    <row r="458" spans="17:19" hidden="1">
      <c r="Q458" s="81"/>
      <c r="R458" s="81"/>
      <c r="S458" s="81"/>
    </row>
    <row r="459" spans="17:19" hidden="1">
      <c r="Q459" s="81"/>
      <c r="R459" s="81"/>
      <c r="S459" s="81"/>
    </row>
    <row r="460" spans="17:19" hidden="1">
      <c r="Q460" s="81"/>
      <c r="R460" s="81"/>
      <c r="S460" s="81"/>
    </row>
    <row r="461" spans="17:19" hidden="1">
      <c r="Q461" s="81"/>
      <c r="R461" s="81"/>
      <c r="S461" s="81"/>
    </row>
    <row r="462" spans="17:19" hidden="1">
      <c r="Q462" s="81"/>
      <c r="R462" s="81"/>
      <c r="S462" s="81"/>
    </row>
    <row r="463" spans="17:19" hidden="1">
      <c r="Q463" s="81"/>
      <c r="R463" s="81"/>
      <c r="S463" s="81"/>
    </row>
    <row r="464" spans="17:19" hidden="1">
      <c r="Q464" s="81"/>
      <c r="R464" s="81"/>
      <c r="S464" s="81"/>
    </row>
    <row r="465" spans="17:19" hidden="1">
      <c r="Q465" s="81"/>
      <c r="R465" s="81"/>
      <c r="S465" s="81"/>
    </row>
    <row r="466" spans="17:19" hidden="1">
      <c r="Q466" s="81"/>
      <c r="R466" s="81"/>
      <c r="S466" s="81"/>
    </row>
    <row r="467" spans="17:19" hidden="1">
      <c r="Q467" s="81"/>
      <c r="R467" s="81"/>
      <c r="S467" s="81"/>
    </row>
    <row r="468" spans="17:19" hidden="1">
      <c r="Q468" s="81"/>
      <c r="R468" s="81"/>
      <c r="S468" s="81"/>
    </row>
    <row r="469" spans="17:19" hidden="1">
      <c r="Q469" s="81"/>
      <c r="R469" s="81"/>
      <c r="S469" s="81"/>
    </row>
    <row r="470" spans="17:19" hidden="1">
      <c r="Q470" s="81"/>
      <c r="R470" s="81"/>
      <c r="S470" s="81"/>
    </row>
    <row r="471" spans="17:19" hidden="1">
      <c r="Q471" s="81"/>
      <c r="R471" s="81"/>
      <c r="S471" s="81"/>
    </row>
    <row r="472" spans="17:19" hidden="1">
      <c r="Q472" s="81"/>
      <c r="R472" s="81"/>
      <c r="S472" s="81"/>
    </row>
    <row r="473" spans="17:19" hidden="1">
      <c r="Q473" s="81"/>
      <c r="R473" s="81"/>
      <c r="S473" s="81"/>
    </row>
    <row r="474" spans="17:19" hidden="1">
      <c r="Q474" s="81"/>
      <c r="R474" s="81"/>
      <c r="S474" s="81"/>
    </row>
    <row r="475" spans="17:19" hidden="1">
      <c r="Q475" s="81"/>
      <c r="R475" s="81"/>
      <c r="S475" s="81"/>
    </row>
    <row r="476" spans="17:19" hidden="1">
      <c r="Q476" s="81"/>
      <c r="R476" s="81"/>
      <c r="S476" s="81"/>
    </row>
    <row r="477" spans="17:19" hidden="1">
      <c r="Q477" s="81"/>
      <c r="R477" s="81"/>
      <c r="S477" s="81"/>
    </row>
    <row r="478" spans="17:19" hidden="1">
      <c r="Q478" s="81"/>
      <c r="R478" s="81"/>
      <c r="S478" s="81"/>
    </row>
    <row r="479" spans="17:19" hidden="1">
      <c r="Q479" s="81"/>
      <c r="R479" s="81"/>
      <c r="S479" s="81"/>
    </row>
    <row r="480" spans="17:19" hidden="1">
      <c r="Q480" s="81"/>
      <c r="R480" s="81"/>
      <c r="S480" s="81"/>
    </row>
    <row r="481" spans="6:26" hidden="1">
      <c r="Q481" s="81"/>
      <c r="R481" s="81"/>
      <c r="S481" s="81"/>
    </row>
    <row r="482" spans="6:26" hidden="1">
      <c r="Q482" s="81"/>
      <c r="R482" s="81"/>
      <c r="S482" s="81"/>
    </row>
    <row r="483" spans="6:26" hidden="1">
      <c r="Q483" s="81"/>
      <c r="R483" s="81"/>
      <c r="S483" s="81"/>
    </row>
    <row r="484" spans="6:26" hidden="1">
      <c r="Q484" s="81"/>
      <c r="R484" s="81"/>
      <c r="S484" s="81"/>
    </row>
    <row r="485" spans="6:26" hidden="1">
      <c r="Q485" s="81"/>
      <c r="R485" s="81"/>
      <c r="S485" s="81"/>
    </row>
    <row r="486" spans="6:26" hidden="1">
      <c r="Q486" s="81"/>
      <c r="R486" s="81"/>
      <c r="S486" s="81"/>
    </row>
    <row r="487" spans="6:26" hidden="1">
      <c r="Q487" s="81"/>
      <c r="R487" s="81"/>
      <c r="S487" s="81"/>
    </row>
    <row r="488" spans="6:26" hidden="1">
      <c r="Q488" s="81"/>
      <c r="R488" s="81"/>
      <c r="S488" s="81"/>
    </row>
    <row r="489" spans="6:26" hidden="1">
      <c r="Q489" s="81"/>
      <c r="R489" s="81"/>
      <c r="S489" s="81"/>
    </row>
    <row r="490" spans="6:26" hidden="1">
      <c r="Q490" s="81"/>
      <c r="R490" s="81"/>
      <c r="S490" s="81"/>
    </row>
    <row r="491" spans="6:26" hidden="1">
      <c r="Q491" s="81"/>
      <c r="R491" s="81"/>
      <c r="S491" s="81"/>
    </row>
    <row r="492" spans="6:26" hidden="1">
      <c r="Q492" s="81"/>
      <c r="R492" s="81"/>
      <c r="S492" s="81"/>
    </row>
    <row r="493" spans="6:26" hidden="1">
      <c r="Q493" s="81"/>
      <c r="R493" s="81"/>
      <c r="S493" s="81"/>
    </row>
    <row r="494" spans="6:26" hidden="1">
      <c r="Q494" s="81"/>
      <c r="R494" s="81"/>
      <c r="S494" s="81"/>
    </row>
    <row r="495" spans="6:26" ht="15.75" thickBot="1">
      <c r="F495" s="82" t="s">
        <v>125</v>
      </c>
      <c r="G495" s="52"/>
      <c r="H495" s="52"/>
      <c r="I495" s="64">
        <f t="shared" ref="I495:P495" si="2">SUM(I4:I494)</f>
        <v>67.5</v>
      </c>
      <c r="J495" s="64">
        <f t="shared" si="2"/>
        <v>385</v>
      </c>
      <c r="K495" s="64">
        <f t="shared" si="2"/>
        <v>0</v>
      </c>
      <c r="L495" s="64">
        <f t="shared" si="2"/>
        <v>0</v>
      </c>
      <c r="M495" s="64">
        <f t="shared" si="2"/>
        <v>29</v>
      </c>
      <c r="N495" s="64">
        <f t="shared" si="2"/>
        <v>0</v>
      </c>
      <c r="O495" s="64">
        <f t="shared" si="2"/>
        <v>0</v>
      </c>
      <c r="P495" s="64">
        <f t="shared" si="2"/>
        <v>0</v>
      </c>
      <c r="T495" s="52" t="s">
        <v>126</v>
      </c>
      <c r="U495" s="64">
        <f t="shared" ref="U495:Z495" si="3">SUM(U4:U494)</f>
        <v>152.9</v>
      </c>
      <c r="V495" s="64">
        <f t="shared" si="3"/>
        <v>152.9</v>
      </c>
      <c r="W495" s="64">
        <f t="shared" si="3"/>
        <v>77.600000000000009</v>
      </c>
      <c r="X495" s="64">
        <f t="shared" si="3"/>
        <v>6</v>
      </c>
      <c r="Y495" s="64">
        <f t="shared" si="3"/>
        <v>0</v>
      </c>
      <c r="Z495" s="64">
        <f t="shared" si="3"/>
        <v>0</v>
      </c>
    </row>
    <row r="496" spans="6:26" ht="15.75" thickTop="1"/>
    <row r="498" spans="6:19">
      <c r="F498" s="53" t="s">
        <v>124</v>
      </c>
      <c r="I498" s="7"/>
      <c r="J498" s="7"/>
      <c r="K498" s="7"/>
      <c r="L498" s="7"/>
      <c r="M498" s="7"/>
      <c r="N498" s="7"/>
      <c r="O498" s="7"/>
      <c r="P498" s="7"/>
      <c r="Q498" s="54" t="s">
        <v>138</v>
      </c>
      <c r="R498" s="7"/>
      <c r="S498" s="54" t="s">
        <v>129</v>
      </c>
    </row>
    <row r="499" spans="6:19">
      <c r="F499" s="54" t="str">
        <f>IF('17'!K3="", "Vrije categorie",'17'!K3)</f>
        <v>A</v>
      </c>
      <c r="I499" s="65" cm="1">
        <f t="array" ref="I499">SUMPRODUCT(--($H$4:$H$494=F499),--($G$4:$G$494=""),$I$4:$I$494)</f>
        <v>0</v>
      </c>
      <c r="J499" s="65" cm="1">
        <f t="array" ref="J499">SUMPRODUCT(--($H$4:$H$494=F499),--($G$4:$G$494=""),$J$4:$J$494)</f>
        <v>257</v>
      </c>
      <c r="K499" s="65" cm="1">
        <f t="array" ref="K499">SUMPRODUCT(--($H$4:$H$494=F499),--($G$4:$G$494=""),$K$4:$K$494)</f>
        <v>0</v>
      </c>
      <c r="L499" s="65" cm="1">
        <f t="array" ref="L499">SUMPRODUCT(--($H$4:$H$494=F499),--($G$4:$G$494=""),$L$4:$L$494)</f>
        <v>0</v>
      </c>
      <c r="M499" s="65" cm="1">
        <f t="array" ref="M499">SUMPRODUCT(--($H$4:$H$494=F499),--($G$4:$G$494=""),$M$4:$M$494)</f>
        <v>0</v>
      </c>
      <c r="N499" s="65" cm="1">
        <f t="array" ref="N499">SUMPRODUCT(--($H$4:$H$494=F499),--($G$4:$G$494=""),$N$4:$N$494)</f>
        <v>0</v>
      </c>
      <c r="O499" s="65" cm="1">
        <f t="array" ref="O499">SUMPRODUCT(--($H$4:$H$494=F499),--($G$4:$G$494=""),$O$4:$O$494)</f>
        <v>0</v>
      </c>
      <c r="P499" s="65" cm="1">
        <f t="array" ref="P499">SUMPRODUCT(--($H$4:$H$494=F499),--($G$4:$G$494=""),$P$4:$P$494)</f>
        <v>0</v>
      </c>
      <c r="Q499" s="65">
        <f>SUM(I499:P499)</f>
        <v>257</v>
      </c>
      <c r="R499" s="54"/>
      <c r="S499" s="65" cm="1">
        <f t="array" ref="S499">SUMPRODUCT(--($H$4:$H$494=F499),--($G$4:$G$494=""),$S$4:$S$494)</f>
        <v>51400</v>
      </c>
    </row>
    <row r="500" spans="6:19">
      <c r="F500" s="54" t="str">
        <f>IF('17'!K4="", "Vrije categorie",'17'!K4)</f>
        <v>B</v>
      </c>
      <c r="I500" s="65" cm="1">
        <f t="array" ref="I500">SUMPRODUCT(--($H$4:$H$494=F500),--($G$4:$G$494=""),$I$4:$I$494)</f>
        <v>17.5</v>
      </c>
      <c r="J500" s="65" cm="1">
        <f t="array" ref="J500">SUMPRODUCT(--($H$4:$H$494=F500),--($G$4:$G$494=""),$J$4:$J$494)</f>
        <v>0</v>
      </c>
      <c r="K500" s="65" cm="1">
        <f t="array" ref="K500">SUMPRODUCT(--($H$4:$H$494=F500),--($G$4:$G$494=""),$K$4:$K$494)</f>
        <v>0</v>
      </c>
      <c r="L500" s="65" cm="1">
        <f t="array" ref="L500">SUMPRODUCT(--($H$4:$H$494=F500),--($G$4:$G$494=""),$L$4:$L$494)</f>
        <v>0</v>
      </c>
      <c r="M500" s="65" cm="1">
        <f t="array" ref="M500">SUMPRODUCT(--($H$4:$H$494=F500),--($G$4:$G$494=""),$M$4:$M$494)</f>
        <v>0</v>
      </c>
      <c r="N500" s="65" cm="1">
        <f t="array" ref="N500">SUMPRODUCT(--($H$4:$H$494=F500),--($G$4:$G$494=""),$N$4:$N$494)</f>
        <v>0</v>
      </c>
      <c r="O500" s="65" cm="1">
        <f t="array" ref="O500">SUMPRODUCT(--($H$4:$H$494=F500),--($G$4:$G$494=""),$O$4:$O$494)</f>
        <v>0</v>
      </c>
      <c r="P500" s="65" cm="1">
        <f t="array" ref="P500">SUMPRODUCT(--($H$4:$H$494=F500),--($G$4:$G$494=""),$P$4:$P$494)</f>
        <v>0</v>
      </c>
      <c r="Q500" s="65">
        <f t="shared" ref="Q500:Q512" si="4">SUM(I500:P500)</f>
        <v>17.5</v>
      </c>
      <c r="R500" s="54"/>
      <c r="S500" s="65" cm="1">
        <f t="array" ref="S500">SUMPRODUCT(--($H$4:$H$494=F500),--($G$4:$G$494=""),$S$4:$S$494)</f>
        <v>3500</v>
      </c>
    </row>
    <row r="501" spans="6:19">
      <c r="F501" s="54" t="str">
        <f>IF('17'!K5="", "Vrije categorie",'17'!K5)</f>
        <v>C</v>
      </c>
      <c r="I501" s="65" cm="1">
        <f t="array" ref="I501">SUMPRODUCT(--($H$4:$H$494=F501),--($G$4:$G$494=""),$I$4:$I$494)</f>
        <v>27</v>
      </c>
      <c r="J501" s="65" cm="1">
        <f t="array" ref="J501">SUMPRODUCT(--($H$4:$H$494=F501),--($G$4:$G$494=""),$J$4:$J$494)</f>
        <v>70.5</v>
      </c>
      <c r="K501" s="65" cm="1">
        <f t="array" ref="K501">SUMPRODUCT(--($H$4:$H$494=F501),--($G$4:$G$494=""),$K$4:$K$494)</f>
        <v>0</v>
      </c>
      <c r="L501" s="65" cm="1">
        <f t="array" ref="L501">SUMPRODUCT(--($H$4:$H$494=F501),--($G$4:$G$494=""),$L$4:$L$494)</f>
        <v>0</v>
      </c>
      <c r="M501" s="65" cm="1">
        <f t="array" ref="M501">SUMPRODUCT(--($H$4:$H$494=F501),--($G$4:$G$494=""),$M$4:$M$494)</f>
        <v>0</v>
      </c>
      <c r="N501" s="65" cm="1">
        <f t="array" ref="N501">SUMPRODUCT(--($H$4:$H$494=F501),--($G$4:$G$494=""),$N$4:$N$494)</f>
        <v>0</v>
      </c>
      <c r="O501" s="65" cm="1">
        <f t="array" ref="O501">SUMPRODUCT(--($H$4:$H$494=F501),--($G$4:$G$494=""),$O$4:$O$494)</f>
        <v>0</v>
      </c>
      <c r="P501" s="65" cm="1">
        <f t="array" ref="P501">SUMPRODUCT(--($H$4:$H$494=F501),--($G$4:$G$494=""),$P$4:$P$494)</f>
        <v>0</v>
      </c>
      <c r="Q501" s="65">
        <f t="shared" si="4"/>
        <v>97.5</v>
      </c>
      <c r="R501" s="54"/>
      <c r="S501" s="65" cm="1">
        <f t="array" ref="S501">SUMPRODUCT(--($H$4:$H$494=F501),--($G$4:$G$494=""),$S$4:$S$494)</f>
        <v>19500</v>
      </c>
    </row>
    <row r="502" spans="6:19">
      <c r="F502" s="54" t="str">
        <f>IF('17'!K6="", "Vrije categorie",'17'!K6)</f>
        <v>D</v>
      </c>
      <c r="I502" s="65" cm="1">
        <f t="array" ref="I502">SUMPRODUCT(--($H$4:$H$494=F502),--($G$4:$G$494=""),$I$4:$I$494)</f>
        <v>0</v>
      </c>
      <c r="J502" s="65" cm="1">
        <f t="array" ref="J502">SUMPRODUCT(--($H$4:$H$494=F502),--($G$4:$G$494=""),$J$4:$J$494)</f>
        <v>0</v>
      </c>
      <c r="K502" s="65" cm="1">
        <f t="array" ref="K502">SUMPRODUCT(--($H$4:$H$494=F502),--($G$4:$G$494=""),$K$4:$K$494)</f>
        <v>0</v>
      </c>
      <c r="L502" s="65" cm="1">
        <f t="array" ref="L502">SUMPRODUCT(--($H$4:$H$494=F502),--($G$4:$G$494=""),$L$4:$L$494)</f>
        <v>0</v>
      </c>
      <c r="M502" s="65" cm="1">
        <f t="array" ref="M502">SUMPRODUCT(--($H$4:$H$494=F502),--($G$4:$G$494=""),$M$4:$M$494)</f>
        <v>0</v>
      </c>
      <c r="N502" s="65" cm="1">
        <f t="array" ref="N502">SUMPRODUCT(--($H$4:$H$494=F502),--($G$4:$G$494=""),$N$4:$N$494)</f>
        <v>0</v>
      </c>
      <c r="O502" s="65" cm="1">
        <f t="array" ref="O502">SUMPRODUCT(--($H$4:$H$494=F502),--($G$4:$G$494=""),$O$4:$O$494)</f>
        <v>0</v>
      </c>
      <c r="P502" s="65" cm="1">
        <f t="array" ref="P502">SUMPRODUCT(--($H$4:$H$494=F502),--($G$4:$G$494=""),$P$4:$P$494)</f>
        <v>0</v>
      </c>
      <c r="Q502" s="65">
        <f t="shared" si="4"/>
        <v>0</v>
      </c>
      <c r="R502" s="54"/>
      <c r="S502" s="65" cm="1">
        <f t="array" ref="S502">SUMPRODUCT(--($H$4:$H$494=F502),--($G$4:$G$494=""),$S$4:$S$494)</f>
        <v>0</v>
      </c>
    </row>
    <row r="503" spans="6:19">
      <c r="F503" s="54" t="str">
        <f>IF('17'!K7="", "Vrije categorie",'17'!K7)</f>
        <v>E</v>
      </c>
      <c r="I503" s="65" cm="1">
        <f t="array" ref="I503">SUMPRODUCT(--($H$4:$H$494=F503),--($G$4:$G$494=""),$I$4:$I$494)</f>
        <v>23</v>
      </c>
      <c r="J503" s="65" cm="1">
        <f t="array" ref="J503">SUMPRODUCT(--($H$4:$H$494=F503),--($G$4:$G$494=""),$J$4:$J$494)</f>
        <v>38.5</v>
      </c>
      <c r="K503" s="65" cm="1">
        <f t="array" ref="K503">SUMPRODUCT(--($H$4:$H$494=F503),--($G$4:$G$494=""),$K$4:$K$494)</f>
        <v>0</v>
      </c>
      <c r="L503" s="65" cm="1">
        <f t="array" ref="L503">SUMPRODUCT(--($H$4:$H$494=F503),--($G$4:$G$494=""),$L$4:$L$494)</f>
        <v>0</v>
      </c>
      <c r="M503" s="65" cm="1">
        <f t="array" ref="M503">SUMPRODUCT(--($H$4:$H$494=F503),--($G$4:$G$494=""),$M$4:$M$494)</f>
        <v>0</v>
      </c>
      <c r="N503" s="65" cm="1">
        <f t="array" ref="N503">SUMPRODUCT(--($H$4:$H$494=F503),--($G$4:$G$494=""),$N$4:$N$494)</f>
        <v>0</v>
      </c>
      <c r="O503" s="65" cm="1">
        <f t="array" ref="O503">SUMPRODUCT(--($H$4:$H$494=F503),--($G$4:$G$494=""),$O$4:$O$494)</f>
        <v>0</v>
      </c>
      <c r="P503" s="65" cm="1">
        <f t="array" ref="P503">SUMPRODUCT(--($H$4:$H$494=F503),--($G$4:$G$494=""),$P$4:$P$494)</f>
        <v>0</v>
      </c>
      <c r="Q503" s="65">
        <f t="shared" si="4"/>
        <v>61.5</v>
      </c>
      <c r="R503" s="54"/>
      <c r="S503" s="65" cm="1">
        <f t="array" ref="S503">SUMPRODUCT(--($H$4:$H$494=F503),--($G$4:$G$494=""),$S$4:$S$494)</f>
        <v>12300</v>
      </c>
    </row>
    <row r="504" spans="6:19">
      <c r="F504" s="54" t="str">
        <f>IF('17'!K8="", "Vrije categorie",'17'!K8)</f>
        <v>F</v>
      </c>
      <c r="I504" s="65" cm="1">
        <f t="array" ref="I504">SUMPRODUCT(--($H$4:$H$494=F504),--($G$4:$G$494=""),$I$4:$I$494)</f>
        <v>0</v>
      </c>
      <c r="J504" s="65" cm="1">
        <f t="array" ref="J504">SUMPRODUCT(--($H$4:$H$494=F504),--($G$4:$G$494=""),$J$4:$J$494)</f>
        <v>19</v>
      </c>
      <c r="K504" s="65" cm="1">
        <f t="array" ref="K504">SUMPRODUCT(--($H$4:$H$494=F504),--($G$4:$G$494=""),$K$4:$K$494)</f>
        <v>0</v>
      </c>
      <c r="L504" s="65" cm="1">
        <f t="array" ref="L504">SUMPRODUCT(--($H$4:$H$494=F504),--($G$4:$G$494=""),$L$4:$L$494)</f>
        <v>0</v>
      </c>
      <c r="M504" s="65" cm="1">
        <f t="array" ref="M504">SUMPRODUCT(--($H$4:$H$494=F504),--($G$4:$G$494=""),$M$4:$M$494)</f>
        <v>6.5</v>
      </c>
      <c r="N504" s="65" cm="1">
        <f t="array" ref="N504">SUMPRODUCT(--($H$4:$H$494=F504),--($G$4:$G$494=""),$N$4:$N$494)</f>
        <v>0</v>
      </c>
      <c r="O504" s="65" cm="1">
        <f t="array" ref="O504">SUMPRODUCT(--($H$4:$H$494=F504),--($G$4:$G$494=""),$O$4:$O$494)</f>
        <v>0</v>
      </c>
      <c r="P504" s="65" cm="1">
        <f t="array" ref="P504">SUMPRODUCT(--($H$4:$H$494=F504),--($G$4:$G$494=""),$P$4:$P$494)</f>
        <v>0</v>
      </c>
      <c r="Q504" s="65">
        <f t="shared" si="4"/>
        <v>25.5</v>
      </c>
      <c r="R504" s="54"/>
      <c r="S504" s="65" cm="1">
        <f t="array" ref="S504">SUMPRODUCT(--($H$4:$H$494=F504),--($G$4:$G$494=""),$S$4:$S$494)</f>
        <v>306</v>
      </c>
    </row>
    <row r="505" spans="6:19">
      <c r="F505" s="54" t="str">
        <f>IF('17'!K9="", "Vrije categorie",'17'!K9)</f>
        <v>G</v>
      </c>
      <c r="I505" s="65" cm="1">
        <f t="array" ref="I505">SUMPRODUCT(--($H$4:$H$494=F505),--($G$4:$G$494=""),$I$4:$I$494)</f>
        <v>0</v>
      </c>
      <c r="J505" s="65" cm="1">
        <f t="array" ref="J505">SUMPRODUCT(--($H$4:$H$494=F505),--($G$4:$G$494=""),$J$4:$J$494)</f>
        <v>0</v>
      </c>
      <c r="K505" s="65" cm="1">
        <f t="array" ref="K505">SUMPRODUCT(--($H$4:$H$494=F505),--($G$4:$G$494=""),$K$4:$K$494)</f>
        <v>0</v>
      </c>
      <c r="L505" s="65" cm="1">
        <f t="array" ref="L505">SUMPRODUCT(--($H$4:$H$494=F505),--($G$4:$G$494=""),$L$4:$L$494)</f>
        <v>0</v>
      </c>
      <c r="M505" s="65" cm="1">
        <f t="array" ref="M505">SUMPRODUCT(--($H$4:$H$494=F505),--($G$4:$G$494=""),$M$4:$M$494)</f>
        <v>22.5</v>
      </c>
      <c r="N505" s="65" cm="1">
        <f t="array" ref="N505">SUMPRODUCT(--($H$4:$H$494=F505),--($G$4:$G$494=""),$N$4:$N$494)</f>
        <v>0</v>
      </c>
      <c r="O505" s="65" cm="1">
        <f t="array" ref="O505">SUMPRODUCT(--($H$4:$H$494=F505),--($G$4:$G$494=""),$O$4:$O$494)</f>
        <v>0</v>
      </c>
      <c r="P505" s="65" cm="1">
        <f t="array" ref="P505">SUMPRODUCT(--($H$4:$H$494=F505),--($G$4:$G$494=""),$P$4:$P$494)</f>
        <v>0</v>
      </c>
      <c r="Q505" s="65">
        <f t="shared" si="4"/>
        <v>22.5</v>
      </c>
      <c r="R505" s="54"/>
      <c r="S505" s="65" cm="1">
        <f t="array" ref="S505">SUMPRODUCT(--($H$4:$H$494=F505),--($G$4:$G$494=""),$S$4:$S$494)</f>
        <v>4500</v>
      </c>
    </row>
    <row r="506" spans="6:19">
      <c r="F506" s="54" t="str">
        <f>IF('17'!K10="", "Vrije categorie",'17'!K10)</f>
        <v>H</v>
      </c>
      <c r="I506" s="65" cm="1">
        <f t="array" ref="I506">SUMPRODUCT(--($H$4:$H$494=F506),--($G$4:$G$494=""),$I$4:$I$494)</f>
        <v>0</v>
      </c>
      <c r="J506" s="65" cm="1">
        <f t="array" ref="J506">SUMPRODUCT(--($H$4:$H$494=F506),--($G$4:$G$494=""),$J$4:$J$494)</f>
        <v>0</v>
      </c>
      <c r="K506" s="65" cm="1">
        <f t="array" ref="K506">SUMPRODUCT(--($H$4:$H$494=F506),--($G$4:$G$494=""),$K$4:$K$494)</f>
        <v>0</v>
      </c>
      <c r="L506" s="65" cm="1">
        <f t="array" ref="L506">SUMPRODUCT(--($H$4:$H$494=F506),--($G$4:$G$494=""),$L$4:$L$494)</f>
        <v>0</v>
      </c>
      <c r="M506" s="65" cm="1">
        <f t="array" ref="M506">SUMPRODUCT(--($H$4:$H$494=F506),--($G$4:$G$494=""),$M$4:$M$494)</f>
        <v>0</v>
      </c>
      <c r="N506" s="65" cm="1">
        <f t="array" ref="N506">SUMPRODUCT(--($H$4:$H$494=F506),--($G$4:$G$494=""),$N$4:$N$494)</f>
        <v>0</v>
      </c>
      <c r="O506" s="65" cm="1">
        <f t="array" ref="O506">SUMPRODUCT(--($H$4:$H$494=F506),--($G$4:$G$494=""),$O$4:$O$494)</f>
        <v>0</v>
      </c>
      <c r="P506" s="65" cm="1">
        <f t="array" ref="P506">SUMPRODUCT(--($H$4:$H$494=F506),--($G$4:$G$494=""),$P$4:$P$494)</f>
        <v>0</v>
      </c>
      <c r="Q506" s="65">
        <f t="shared" si="4"/>
        <v>0</v>
      </c>
      <c r="R506" s="54"/>
      <c r="S506" s="65" cm="1">
        <f t="array" ref="S506">SUMPRODUCT(--($H$4:$H$494=F506),--($G$4:$G$494=""),$S$4:$S$494)</f>
        <v>0</v>
      </c>
    </row>
    <row r="507" spans="6:19">
      <c r="F507" s="54" t="str">
        <f>IF('17'!K11="", "Vrije categorie",'17'!K11)</f>
        <v>I</v>
      </c>
      <c r="I507" s="65" cm="1">
        <f t="array" ref="I507">SUMPRODUCT(--($H$4:$H$494=F507),--($G$4:$G$494=""),$I$4:$I$494)</f>
        <v>0</v>
      </c>
      <c r="J507" s="65" cm="1">
        <f t="array" ref="J507">SUMPRODUCT(--($H$4:$H$494=F507),--($G$4:$G$494=""),$J$4:$J$494)</f>
        <v>0</v>
      </c>
      <c r="K507" s="65" cm="1">
        <f t="array" ref="K507">SUMPRODUCT(--($H$4:$H$494=F507),--($G$4:$G$494=""),$K$4:$K$494)</f>
        <v>0</v>
      </c>
      <c r="L507" s="65" cm="1">
        <f t="array" ref="L507">SUMPRODUCT(--($H$4:$H$494=F507),--($G$4:$G$494=""),$L$4:$L$494)</f>
        <v>0</v>
      </c>
      <c r="M507" s="65" cm="1">
        <f t="array" ref="M507">SUMPRODUCT(--($H$4:$H$494=F507),--($G$4:$G$494=""),$M$4:$M$494)</f>
        <v>0</v>
      </c>
      <c r="N507" s="65" cm="1">
        <f t="array" ref="N507">SUMPRODUCT(--($H$4:$H$494=F507),--($G$4:$G$494=""),$N$4:$N$494)</f>
        <v>0</v>
      </c>
      <c r="O507" s="65" cm="1">
        <f t="array" ref="O507">SUMPRODUCT(--($H$4:$H$494=F507),--($G$4:$G$494=""),$O$4:$O$494)</f>
        <v>0</v>
      </c>
      <c r="P507" s="65" cm="1">
        <f t="array" ref="P507">SUMPRODUCT(--($H$4:$H$494=F507),--($G$4:$G$494=""),$P$4:$P$494)</f>
        <v>0</v>
      </c>
      <c r="Q507" s="65">
        <f t="shared" si="4"/>
        <v>0</v>
      </c>
      <c r="R507" s="54"/>
      <c r="S507" s="65" cm="1">
        <f t="array" ref="S507">SUMPRODUCT(--($H$4:$H$494=F507),--($G$4:$G$494=""),$S$4:$S$494)</f>
        <v>0</v>
      </c>
    </row>
    <row r="508" spans="6:19">
      <c r="F508" s="54" t="str">
        <f>IF('17'!K12="", "Vrije categorie",'17'!K12)</f>
        <v>J</v>
      </c>
      <c r="I508" s="65" cm="1">
        <f t="array" ref="I508">SUMPRODUCT(--($H$4:$H$494=F508),--($G$4:$G$494=""),$I$4:$I$494)</f>
        <v>0</v>
      </c>
      <c r="J508" s="65" cm="1">
        <f t="array" ref="J508">SUMPRODUCT(--($H$4:$H$494=F508),--($G$4:$G$494=""),$J$4:$J$494)</f>
        <v>0</v>
      </c>
      <c r="K508" s="65" cm="1">
        <f t="array" ref="K508">SUMPRODUCT(--($H$4:$H$494=F508),--($G$4:$G$494=""),$K$4:$K$494)</f>
        <v>0</v>
      </c>
      <c r="L508" s="65" cm="1">
        <f t="array" ref="L508">SUMPRODUCT(--($H$4:$H$494=F508),--($G$4:$G$494=""),$L$4:$L$494)</f>
        <v>0</v>
      </c>
      <c r="M508" s="65" cm="1">
        <f t="array" ref="M508">SUMPRODUCT(--($H$4:$H$494=F508),--($G$4:$G$494=""),$M$4:$M$494)</f>
        <v>0</v>
      </c>
      <c r="N508" s="65" cm="1">
        <f t="array" ref="N508">SUMPRODUCT(--($H$4:$H$494=F508),--($G$4:$G$494=""),$N$4:$N$494)</f>
        <v>0</v>
      </c>
      <c r="O508" s="65" cm="1">
        <f t="array" ref="O508">SUMPRODUCT(--($H$4:$H$494=F508),--($G$4:$G$494=""),$O$4:$O$494)</f>
        <v>0</v>
      </c>
      <c r="P508" s="65" cm="1">
        <f t="array" ref="P508">SUMPRODUCT(--($H$4:$H$494=F508),--($G$4:$G$494=""),$P$4:$P$494)</f>
        <v>0</v>
      </c>
      <c r="Q508" s="65">
        <f t="shared" si="4"/>
        <v>0</v>
      </c>
      <c r="R508" s="54"/>
      <c r="S508" s="65" cm="1">
        <f t="array" ref="S508">SUMPRODUCT(--($H$4:$H$494=F508),--($G$4:$G$494=""),$S$4:$S$494)</f>
        <v>0</v>
      </c>
    </row>
    <row r="509" spans="6:19">
      <c r="F509" s="54" t="str">
        <f>IF('17'!K13="", "Vrije categorie",'17'!K13)</f>
        <v>K</v>
      </c>
      <c r="I509" s="65" cm="1">
        <f t="array" ref="I509">SUMPRODUCT(--($H$4:$H$494=F509),--($G$4:$G$494=""),$I$4:$I$494)</f>
        <v>0</v>
      </c>
      <c r="J509" s="65" cm="1">
        <f t="array" ref="J509">SUMPRODUCT(--($H$4:$H$494=F509),--($G$4:$G$494=""),$J$4:$J$494)</f>
        <v>0</v>
      </c>
      <c r="K509" s="65" cm="1">
        <f t="array" ref="K509">SUMPRODUCT(--($H$4:$H$494=F509),--($G$4:$G$494=""),$K$4:$K$494)</f>
        <v>0</v>
      </c>
      <c r="L509" s="65" cm="1">
        <f t="array" ref="L509">SUMPRODUCT(--($H$4:$H$494=F509),--($G$4:$G$494=""),$L$4:$L$494)</f>
        <v>0</v>
      </c>
      <c r="M509" s="65" cm="1">
        <f t="array" ref="M509">SUMPRODUCT(--($H$4:$H$494=F509),--($G$4:$G$494=""),$M$4:$M$494)</f>
        <v>0</v>
      </c>
      <c r="N509" s="65" cm="1">
        <f t="array" ref="N509">SUMPRODUCT(--($H$4:$H$494=F509),--($G$4:$G$494=""),$N$4:$N$494)</f>
        <v>0</v>
      </c>
      <c r="O509" s="65" cm="1">
        <f t="array" ref="O509">SUMPRODUCT(--($H$4:$H$494=F509),--($G$4:$G$494=""),$O$4:$O$494)</f>
        <v>0</v>
      </c>
      <c r="P509" s="65" cm="1">
        <f t="array" ref="P509">SUMPRODUCT(--($H$4:$H$494=F509),--($G$4:$G$494=""),$P$4:$P$494)</f>
        <v>0</v>
      </c>
      <c r="Q509" s="65">
        <f t="shared" si="4"/>
        <v>0</v>
      </c>
      <c r="R509" s="54"/>
      <c r="S509" s="65" cm="1">
        <f t="array" ref="S509">SUMPRODUCT(--($H$4:$H$494=F509),--($G$4:$G$494=""),$S$4:$S$494)</f>
        <v>0</v>
      </c>
    </row>
    <row r="510" spans="6:19">
      <c r="F510" s="54" t="str">
        <f>IF('17'!K14="", "Vrije categorie",'17'!K14)</f>
        <v>Vrije categorie</v>
      </c>
      <c r="I510" s="65" cm="1">
        <f t="array" ref="I510">SUMPRODUCT(--($H$4:$H$494=F510),--($G$4:$G$494=""),$I$4:$I$494)</f>
        <v>0</v>
      </c>
      <c r="J510" s="65" cm="1">
        <f t="array" ref="J510">SUMPRODUCT(--($H$4:$H$494=F510),--($G$4:$G$494=""),$J$4:$J$494)</f>
        <v>0</v>
      </c>
      <c r="K510" s="65" cm="1">
        <f t="array" ref="K510">SUMPRODUCT(--($H$4:$H$494=F510),--($G$4:$G$494=""),$K$4:$K$494)</f>
        <v>0</v>
      </c>
      <c r="L510" s="65" cm="1">
        <f t="array" ref="L510">SUMPRODUCT(--($H$4:$H$494=F510),--($G$4:$G$494=""),$L$4:$L$494)</f>
        <v>0</v>
      </c>
      <c r="M510" s="65" cm="1">
        <f t="array" ref="M510">SUMPRODUCT(--($H$4:$H$494=F510),--($G$4:$G$494=""),$M$4:$M$494)</f>
        <v>0</v>
      </c>
      <c r="N510" s="65" cm="1">
        <f t="array" ref="N510">SUMPRODUCT(--($H$4:$H$494=F510),--($G$4:$G$494=""),$N$4:$N$494)</f>
        <v>0</v>
      </c>
      <c r="O510" s="65" cm="1">
        <f t="array" ref="O510">SUMPRODUCT(--($H$4:$H$494=F510),--($G$4:$G$494=""),$O$4:$O$494)</f>
        <v>0</v>
      </c>
      <c r="P510" s="65" cm="1">
        <f t="array" ref="P510">SUMPRODUCT(--($H$4:$H$494=F510),--($G$4:$G$494=""),$P$4:$P$494)</f>
        <v>0</v>
      </c>
      <c r="Q510" s="65">
        <f t="shared" si="4"/>
        <v>0</v>
      </c>
      <c r="R510" s="54"/>
      <c r="S510" s="65" cm="1">
        <f t="array" ref="S510">SUMPRODUCT(--($H$4:$H$494=F510),--($G$4:$G$494=""),$S$4:$S$494)</f>
        <v>0</v>
      </c>
    </row>
    <row r="511" spans="6:19">
      <c r="F511" s="54" t="str">
        <f>IF('17'!K15="", "Vrije categorie",'17'!K15)</f>
        <v>Vrije categorie</v>
      </c>
      <c r="I511" s="65" cm="1">
        <f t="array" ref="I511">SUMPRODUCT(--($H$4:$H$494=F511),--($G$4:$G$494=""),$I$4:$I$494)</f>
        <v>0</v>
      </c>
      <c r="J511" s="65" cm="1">
        <f t="array" ref="J511">SUMPRODUCT(--($H$4:$H$494=F511),--($G$4:$G$494=""),$J$4:$J$494)</f>
        <v>0</v>
      </c>
      <c r="K511" s="65" cm="1">
        <f t="array" ref="K511">SUMPRODUCT(--($H$4:$H$494=F511),--($G$4:$G$494=""),$K$4:$K$494)</f>
        <v>0</v>
      </c>
      <c r="L511" s="65" cm="1">
        <f t="array" ref="L511">SUMPRODUCT(--($H$4:$H$494=F511),--($G$4:$G$494=""),$L$4:$L$494)</f>
        <v>0</v>
      </c>
      <c r="M511" s="65" cm="1">
        <f t="array" ref="M511">SUMPRODUCT(--($H$4:$H$494=F511),--($G$4:$G$494=""),$M$4:$M$494)</f>
        <v>0</v>
      </c>
      <c r="N511" s="65" cm="1">
        <f t="array" ref="N511">SUMPRODUCT(--($H$4:$H$494=F511),--($G$4:$G$494=""),$N$4:$N$494)</f>
        <v>0</v>
      </c>
      <c r="O511" s="65" cm="1">
        <f t="array" ref="O511">SUMPRODUCT(--($H$4:$H$494=F511),--($G$4:$G$494=""),$O$4:$O$494)</f>
        <v>0</v>
      </c>
      <c r="P511" s="65" cm="1">
        <f t="array" ref="P511">SUMPRODUCT(--($H$4:$H$494=F511),--($G$4:$G$494=""),$P$4:$P$494)</f>
        <v>0</v>
      </c>
      <c r="Q511" s="65">
        <f t="shared" si="4"/>
        <v>0</v>
      </c>
      <c r="R511" s="54"/>
      <c r="S511" s="65" cm="1">
        <f t="array" ref="S511">SUMPRODUCT(--($H$4:$H$494=F511),--($G$4:$G$494=""),$S$4:$S$494)</f>
        <v>0</v>
      </c>
    </row>
    <row r="512" spans="6:19" ht="15.75" thickBot="1">
      <c r="F512" s="67" t="s">
        <v>128</v>
      </c>
      <c r="G512" s="63"/>
      <c r="H512" s="63"/>
      <c r="I512" s="66">
        <f>SUM(I499:I511)</f>
        <v>67.5</v>
      </c>
      <c r="J512" s="66">
        <f t="shared" ref="J512:P512" si="5">SUM(J499:J511)</f>
        <v>385</v>
      </c>
      <c r="K512" s="66">
        <f t="shared" si="5"/>
        <v>0</v>
      </c>
      <c r="L512" s="66">
        <f t="shared" si="5"/>
        <v>0</v>
      </c>
      <c r="M512" s="66">
        <f t="shared" si="5"/>
        <v>29</v>
      </c>
      <c r="N512" s="66">
        <f t="shared" si="5"/>
        <v>0</v>
      </c>
      <c r="O512" s="66">
        <f t="shared" si="5"/>
        <v>0</v>
      </c>
      <c r="P512" s="66">
        <f t="shared" si="5"/>
        <v>0</v>
      </c>
      <c r="Q512" s="66">
        <f t="shared" si="4"/>
        <v>481.5</v>
      </c>
      <c r="R512" s="66"/>
      <c r="S512" s="66">
        <f>SUM(S499:S511)</f>
        <v>91506</v>
      </c>
    </row>
    <row r="513" spans="6:19" ht="15.75" thickTop="1">
      <c r="F513" s="53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</row>
    <row r="514" spans="6:19" ht="15.75" thickBot="1">
      <c r="F514" s="67" t="s">
        <v>127</v>
      </c>
      <c r="G514" s="63"/>
      <c r="H514" s="63"/>
      <c r="I514" s="66" cm="1">
        <f t="array" ref="I514">SUMPRODUCT(--($H$4:$H$494="X"),I4:I494)</f>
        <v>0</v>
      </c>
      <c r="J514" s="66" cm="1">
        <f t="array" ref="J514">SUMPRODUCT(--($H$4:$H$494="X"),J4:J494)</f>
        <v>0</v>
      </c>
      <c r="K514" s="66" cm="1">
        <f t="array" ref="K514">SUMPRODUCT(--($H$4:$H$494="X"),K4:K494)</f>
        <v>0</v>
      </c>
      <c r="L514" s="66" cm="1">
        <f t="array" ref="L514">SUMPRODUCT(--($H$4:$H$494="X"),L4:L494)</f>
        <v>0</v>
      </c>
      <c r="M514" s="66" cm="1">
        <f t="array" ref="M514">SUMPRODUCT(--($H$4:$H$494="X"),M4:M494)</f>
        <v>0</v>
      </c>
      <c r="N514" s="66" cm="1">
        <f t="array" ref="N514">SUMPRODUCT(--($H$4:$H$494="X"),N4:N494)</f>
        <v>0</v>
      </c>
      <c r="O514" s="66" cm="1">
        <f t="array" ref="O514">SUMPRODUCT(--($H$4:$H$494="X"),O4:O494)</f>
        <v>0</v>
      </c>
      <c r="P514" s="66" cm="1">
        <f t="array" ref="P514">SUMPRODUCT(--($H$4:$H$494="X"),P4:P494)</f>
        <v>0</v>
      </c>
      <c r="Q514" s="7"/>
      <c r="R514" s="7"/>
      <c r="S514" s="7"/>
    </row>
    <row r="515" spans="6:19" ht="15.75" thickTop="1"/>
    <row r="517" spans="6:19">
      <c r="F517" s="68" t="s">
        <v>130</v>
      </c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8" t="s">
        <v>138</v>
      </c>
    </row>
    <row r="518" spans="6:19">
      <c r="F518" s="68" t="str">
        <f>F499</f>
        <v>A</v>
      </c>
      <c r="G518" s="69"/>
      <c r="H518" s="69"/>
      <c r="I518" s="72" cm="1">
        <f t="array" ref="I518">SUMPRODUCT(--($H$4:$H$494=F518),--($G$4:$G$494="X"),$I$4:$I$494)</f>
        <v>0</v>
      </c>
      <c r="J518" s="72" cm="1">
        <f t="array" ref="J518">SUMPRODUCT(--($H$4:$H$494=F518),--($G$4:$G$494="X"),$J$4:$J$494)</f>
        <v>0</v>
      </c>
      <c r="K518" s="72" cm="1">
        <f t="array" ref="K518">SUMPRODUCT(--($H$4:$H$494=F518),--($G$4:$G$494="X"),$K$4:$K$494)</f>
        <v>0</v>
      </c>
      <c r="L518" s="72" cm="1">
        <f t="array" ref="L518">SUMPRODUCT(--($H$4:$H$494=F518),--($G$4:$G$494="X"),$L$4:$L$494)</f>
        <v>0</v>
      </c>
      <c r="M518" s="72" cm="1">
        <f t="array" ref="M518">SUMPRODUCT(--($H$4:$H$494=F518),--($G$4:$G$494="X"),$M$4:$M$494)</f>
        <v>0</v>
      </c>
      <c r="N518" s="72" cm="1">
        <f t="array" ref="N518">SUMPRODUCT(--($H$4:$H$494=F518),--($G$4:$G$494="X"),$N$4:$N$494)</f>
        <v>0</v>
      </c>
      <c r="O518" s="72" cm="1">
        <f t="array" ref="O518">SUMPRODUCT(--($H$4:$H$494=F518),--($G$4:$G$494="X"),$O$4:$O$494)</f>
        <v>0</v>
      </c>
      <c r="P518" s="72" cm="1">
        <f t="array" ref="P518">SUMPRODUCT(--($H$4:$H$494=F518),--($G$4:$G$494="X"),$P$4:$P$494)</f>
        <v>0</v>
      </c>
      <c r="Q518" s="72">
        <f>SUM(I518:P518)</f>
        <v>0</v>
      </c>
    </row>
    <row r="519" spans="6:19">
      <c r="F519" s="68" t="str">
        <f t="shared" ref="F519:F530" si="6">F500</f>
        <v>B</v>
      </c>
      <c r="G519" s="69"/>
      <c r="H519" s="69"/>
      <c r="I519" s="72" cm="1">
        <f t="array" ref="I519">SUMPRODUCT(--($H$4:$H$494=F519),--($G$4:$G$494="X"),$I$4:$I$494)</f>
        <v>0</v>
      </c>
      <c r="J519" s="72" cm="1">
        <f t="array" ref="J519">SUMPRODUCT(--($H$4:$H$494=F519),--($G$4:$G$494="X"),$J$4:$J$494)</f>
        <v>0</v>
      </c>
      <c r="K519" s="72" cm="1">
        <f t="array" ref="K519">SUMPRODUCT(--($H$4:$H$494=F519),--($G$4:$G$494="X"),$K$4:$K$494)</f>
        <v>0</v>
      </c>
      <c r="L519" s="72" cm="1">
        <f t="array" ref="L519">SUMPRODUCT(--($H$4:$H$494=F519),--($G$4:$G$494="X"),$L$4:$L$494)</f>
        <v>0</v>
      </c>
      <c r="M519" s="72" cm="1">
        <f t="array" ref="M519">SUMPRODUCT(--($H$4:$H$494=F519),--($G$4:$G$494="X"),$M$4:$M$494)</f>
        <v>0</v>
      </c>
      <c r="N519" s="72" cm="1">
        <f t="array" ref="N519">SUMPRODUCT(--($H$4:$H$494=F519),--($G$4:$G$494="X"),$N$4:$N$494)</f>
        <v>0</v>
      </c>
      <c r="O519" s="72" cm="1">
        <f t="array" ref="O519">SUMPRODUCT(--($H$4:$H$494=F519),--($G$4:$G$494="X"),$O$4:$O$494)</f>
        <v>0</v>
      </c>
      <c r="P519" s="72" cm="1">
        <f t="array" ref="P519">SUMPRODUCT(--($H$4:$H$494=F519),--($G$4:$G$494="X"),$P$4:$P$494)</f>
        <v>0</v>
      </c>
      <c r="Q519" s="72">
        <f t="shared" ref="Q519:Q530" si="7">SUM(I519:P519)</f>
        <v>0</v>
      </c>
    </row>
    <row r="520" spans="6:19">
      <c r="F520" s="68" t="str">
        <f t="shared" si="6"/>
        <v>C</v>
      </c>
      <c r="G520" s="69"/>
      <c r="H520" s="69"/>
      <c r="I520" s="72" cm="1">
        <f t="array" ref="I520">SUMPRODUCT(--($H$4:$H$494=F520),--($G$4:$G$494="X"),$I$4:$I$494)</f>
        <v>0</v>
      </c>
      <c r="J520" s="72" cm="1">
        <f t="array" ref="J520">SUMPRODUCT(--($H$4:$H$494=F520),--($G$4:$G$494="X"),$J$4:$J$494)</f>
        <v>0</v>
      </c>
      <c r="K520" s="72" cm="1">
        <f t="array" ref="K520">SUMPRODUCT(--($H$4:$H$494=F520),--($G$4:$G$494="X"),$K$4:$K$494)</f>
        <v>0</v>
      </c>
      <c r="L520" s="72" cm="1">
        <f t="array" ref="L520">SUMPRODUCT(--($H$4:$H$494=F520),--($G$4:$G$494="X"),$L$4:$L$494)</f>
        <v>0</v>
      </c>
      <c r="M520" s="72" cm="1">
        <f t="array" ref="M520">SUMPRODUCT(--($H$4:$H$494=F520),--($G$4:$G$494="X"),$M$4:$M$494)</f>
        <v>0</v>
      </c>
      <c r="N520" s="72" cm="1">
        <f t="array" ref="N520">SUMPRODUCT(--($H$4:$H$494=F520),--($G$4:$G$494="X"),$N$4:$N$494)</f>
        <v>0</v>
      </c>
      <c r="O520" s="72" cm="1">
        <f t="array" ref="O520">SUMPRODUCT(--($H$4:$H$494=F520),--($G$4:$G$494="X"),$O$4:$O$494)</f>
        <v>0</v>
      </c>
      <c r="P520" s="72" cm="1">
        <f t="array" ref="P520">SUMPRODUCT(--($H$4:$H$494=F520),--($G$4:$G$494="X"),$P$4:$P$494)</f>
        <v>0</v>
      </c>
      <c r="Q520" s="72">
        <f t="shared" si="7"/>
        <v>0</v>
      </c>
    </row>
    <row r="521" spans="6:19">
      <c r="F521" s="68" t="str">
        <f t="shared" si="6"/>
        <v>D</v>
      </c>
      <c r="G521" s="69"/>
      <c r="H521" s="69"/>
      <c r="I521" s="72" cm="1">
        <f t="array" ref="I521">SUMPRODUCT(--($H$4:$H$494=F521),--($G$4:$G$494="X"),$I$4:$I$494)</f>
        <v>0</v>
      </c>
      <c r="J521" s="72" cm="1">
        <f t="array" ref="J521">SUMPRODUCT(--($H$4:$H$494=F521),--($G$4:$G$494="X"),$J$4:$J$494)</f>
        <v>0</v>
      </c>
      <c r="K521" s="72" cm="1">
        <f t="array" ref="K521">SUMPRODUCT(--($H$4:$H$494=F521),--($G$4:$G$494="X"),$K$4:$K$494)</f>
        <v>0</v>
      </c>
      <c r="L521" s="72" cm="1">
        <f t="array" ref="L521">SUMPRODUCT(--($H$4:$H$494=F521),--($G$4:$G$494="X"),$L$4:$L$494)</f>
        <v>0</v>
      </c>
      <c r="M521" s="72" cm="1">
        <f t="array" ref="M521">SUMPRODUCT(--($H$4:$H$494=F521),--($G$4:$G$494="X"),$M$4:$M$494)</f>
        <v>0</v>
      </c>
      <c r="N521" s="72" cm="1">
        <f t="array" ref="N521">SUMPRODUCT(--($H$4:$H$494=F521),--($G$4:$G$494="X"),$N$4:$N$494)</f>
        <v>0</v>
      </c>
      <c r="O521" s="72" cm="1">
        <f t="array" ref="O521">SUMPRODUCT(--($H$4:$H$494=F521),--($G$4:$G$494="X"),$O$4:$O$494)</f>
        <v>0</v>
      </c>
      <c r="P521" s="72" cm="1">
        <f t="array" ref="P521">SUMPRODUCT(--($H$4:$H$494=F521),--($G$4:$G$494="X"),$P$4:$P$494)</f>
        <v>0</v>
      </c>
      <c r="Q521" s="72">
        <f t="shared" si="7"/>
        <v>0</v>
      </c>
    </row>
    <row r="522" spans="6:19">
      <c r="F522" s="68" t="str">
        <f t="shared" si="6"/>
        <v>E</v>
      </c>
      <c r="G522" s="69"/>
      <c r="H522" s="69"/>
      <c r="I522" s="72" cm="1">
        <f t="array" ref="I522">SUMPRODUCT(--($H$4:$H$494=F522),--($G$4:$G$494="X"),$I$4:$I$494)</f>
        <v>0</v>
      </c>
      <c r="J522" s="72" cm="1">
        <f t="array" ref="J522">SUMPRODUCT(--($H$4:$H$494=F522),--($G$4:$G$494="X"),$J$4:$J$494)</f>
        <v>0</v>
      </c>
      <c r="K522" s="72" cm="1">
        <f t="array" ref="K522">SUMPRODUCT(--($H$4:$H$494=F522),--($G$4:$G$494="X"),$K$4:$K$494)</f>
        <v>0</v>
      </c>
      <c r="L522" s="72" cm="1">
        <f t="array" ref="L522">SUMPRODUCT(--($H$4:$H$494=F522),--($G$4:$G$494="X"),$L$4:$L$494)</f>
        <v>0</v>
      </c>
      <c r="M522" s="72" cm="1">
        <f t="array" ref="M522">SUMPRODUCT(--($H$4:$H$494=F522),--($G$4:$G$494="X"),$M$4:$M$494)</f>
        <v>0</v>
      </c>
      <c r="N522" s="72" cm="1">
        <f t="array" ref="N522">SUMPRODUCT(--($H$4:$H$494=F522),--($G$4:$G$494="X"),$N$4:$N$494)</f>
        <v>0</v>
      </c>
      <c r="O522" s="72" cm="1">
        <f t="array" ref="O522">SUMPRODUCT(--($H$4:$H$494=F522),--($G$4:$G$494="X"),$O$4:$O$494)</f>
        <v>0</v>
      </c>
      <c r="P522" s="72" cm="1">
        <f t="array" ref="P522">SUMPRODUCT(--($H$4:$H$494=F522),--($G$4:$G$494="X"),$P$4:$P$494)</f>
        <v>0</v>
      </c>
      <c r="Q522" s="72">
        <f t="shared" si="7"/>
        <v>0</v>
      </c>
    </row>
    <row r="523" spans="6:19">
      <c r="F523" s="68" t="str">
        <f t="shared" si="6"/>
        <v>F</v>
      </c>
      <c r="G523" s="69"/>
      <c r="H523" s="69"/>
      <c r="I523" s="72" cm="1">
        <f t="array" ref="I523">SUMPRODUCT(--($H$4:$H$494=F523),--($G$4:$G$494="X"),$I$4:$I$494)</f>
        <v>0</v>
      </c>
      <c r="J523" s="72" cm="1">
        <f t="array" ref="J523">SUMPRODUCT(--($H$4:$H$494=F523),--($G$4:$G$494="X"),$J$4:$J$494)</f>
        <v>0</v>
      </c>
      <c r="K523" s="72" cm="1">
        <f t="array" ref="K523">SUMPRODUCT(--($H$4:$H$494=F523),--($G$4:$G$494="X"),$K$4:$K$494)</f>
        <v>0</v>
      </c>
      <c r="L523" s="72" cm="1">
        <f t="array" ref="L523">SUMPRODUCT(--($H$4:$H$494=F523),--($G$4:$G$494="X"),$L$4:$L$494)</f>
        <v>0</v>
      </c>
      <c r="M523" s="72" cm="1">
        <f t="array" ref="M523">SUMPRODUCT(--($H$4:$H$494=F523),--($G$4:$G$494="X"),$M$4:$M$494)</f>
        <v>0</v>
      </c>
      <c r="N523" s="72" cm="1">
        <f t="array" ref="N523">SUMPRODUCT(--($H$4:$H$494=F523),--($G$4:$G$494="X"),$N$4:$N$494)</f>
        <v>0</v>
      </c>
      <c r="O523" s="72" cm="1">
        <f t="array" ref="O523">SUMPRODUCT(--($H$4:$H$494=F523),--($G$4:$G$494="X"),$O$4:$O$494)</f>
        <v>0</v>
      </c>
      <c r="P523" s="72" cm="1">
        <f t="array" ref="P523">SUMPRODUCT(--($H$4:$H$494=F523),--($G$4:$G$494="X"),$P$4:$P$494)</f>
        <v>0</v>
      </c>
      <c r="Q523" s="72">
        <f t="shared" si="7"/>
        <v>0</v>
      </c>
    </row>
    <row r="524" spans="6:19">
      <c r="F524" s="68" t="str">
        <f t="shared" si="6"/>
        <v>G</v>
      </c>
      <c r="G524" s="69"/>
      <c r="H524" s="69"/>
      <c r="I524" s="72" cm="1">
        <f t="array" ref="I524">SUMPRODUCT(--($H$4:$H$494=F524),--($G$4:$G$494="X"),$I$4:$I$494)</f>
        <v>0</v>
      </c>
      <c r="J524" s="72" cm="1">
        <f t="array" ref="J524">SUMPRODUCT(--($H$4:$H$494=F524),--($G$4:$G$494="X"),$J$4:$J$494)</f>
        <v>0</v>
      </c>
      <c r="K524" s="72" cm="1">
        <f t="array" ref="K524">SUMPRODUCT(--($H$4:$H$494=F524),--($G$4:$G$494="X"),$K$4:$K$494)</f>
        <v>0</v>
      </c>
      <c r="L524" s="72" cm="1">
        <f t="array" ref="L524">SUMPRODUCT(--($H$4:$H$494=F524),--($G$4:$G$494="X"),$L$4:$L$494)</f>
        <v>0</v>
      </c>
      <c r="M524" s="72" cm="1">
        <f t="array" ref="M524">SUMPRODUCT(--($H$4:$H$494=F524),--($G$4:$G$494="X"),$M$4:$M$494)</f>
        <v>0</v>
      </c>
      <c r="N524" s="72" cm="1">
        <f t="array" ref="N524">SUMPRODUCT(--($H$4:$H$494=F524),--($G$4:$G$494="X"),$N$4:$N$494)</f>
        <v>0</v>
      </c>
      <c r="O524" s="72" cm="1">
        <f t="array" ref="O524">SUMPRODUCT(--($H$4:$H$494=F524),--($G$4:$G$494="X"),$O$4:$O$494)</f>
        <v>0</v>
      </c>
      <c r="P524" s="72" cm="1">
        <f t="array" ref="P524">SUMPRODUCT(--($H$4:$H$494=F524),--($G$4:$G$494="X"),$P$4:$P$494)</f>
        <v>0</v>
      </c>
      <c r="Q524" s="72">
        <f t="shared" si="7"/>
        <v>0</v>
      </c>
    </row>
    <row r="525" spans="6:19">
      <c r="F525" s="68" t="str">
        <f t="shared" si="6"/>
        <v>H</v>
      </c>
      <c r="G525" s="69"/>
      <c r="H525" s="69"/>
      <c r="I525" s="72" cm="1">
        <f t="array" ref="I525">SUMPRODUCT(--($H$4:$H$494=F525),--($G$4:$G$494="X"),$I$4:$I$494)</f>
        <v>0</v>
      </c>
      <c r="J525" s="72" cm="1">
        <f t="array" ref="J525">SUMPRODUCT(--($H$4:$H$494=F525),--($G$4:$G$494="X"),$J$4:$J$494)</f>
        <v>0</v>
      </c>
      <c r="K525" s="72" cm="1">
        <f t="array" ref="K525">SUMPRODUCT(--($H$4:$H$494=F525),--($G$4:$G$494="X"),$K$4:$K$494)</f>
        <v>0</v>
      </c>
      <c r="L525" s="72" cm="1">
        <f t="array" ref="L525">SUMPRODUCT(--($H$4:$H$494=F525),--($G$4:$G$494="X"),$L$4:$L$494)</f>
        <v>0</v>
      </c>
      <c r="M525" s="72" cm="1">
        <f t="array" ref="M525">SUMPRODUCT(--($H$4:$H$494=F525),--($G$4:$G$494="X"),$M$4:$M$494)</f>
        <v>0</v>
      </c>
      <c r="N525" s="72" cm="1">
        <f t="array" ref="N525">SUMPRODUCT(--($H$4:$H$494=F525),--($G$4:$G$494="X"),$N$4:$N$494)</f>
        <v>0</v>
      </c>
      <c r="O525" s="72" cm="1">
        <f t="array" ref="O525">SUMPRODUCT(--($H$4:$H$494=F525),--($G$4:$G$494="X"),$O$4:$O$494)</f>
        <v>0</v>
      </c>
      <c r="P525" s="72" cm="1">
        <f t="array" ref="P525">SUMPRODUCT(--($H$4:$H$494=F525),--($G$4:$G$494="X"),$P$4:$P$494)</f>
        <v>0</v>
      </c>
      <c r="Q525" s="72">
        <f t="shared" si="7"/>
        <v>0</v>
      </c>
    </row>
    <row r="526" spans="6:19">
      <c r="F526" s="68" t="str">
        <f t="shared" si="6"/>
        <v>I</v>
      </c>
      <c r="G526" s="69"/>
      <c r="H526" s="69"/>
      <c r="I526" s="72" cm="1">
        <f t="array" ref="I526">SUMPRODUCT(--($H$4:$H$494=F526),--($G$4:$G$494="X"),$I$4:$I$494)</f>
        <v>0</v>
      </c>
      <c r="J526" s="72" cm="1">
        <f t="array" ref="J526">SUMPRODUCT(--($H$4:$H$494=F526),--($G$4:$G$494="X"),$J$4:$J$494)</f>
        <v>0</v>
      </c>
      <c r="K526" s="72" cm="1">
        <f t="array" ref="K526">SUMPRODUCT(--($H$4:$H$494=F526),--($G$4:$G$494="X"),$K$4:$K$494)</f>
        <v>0</v>
      </c>
      <c r="L526" s="72" cm="1">
        <f t="array" ref="L526">SUMPRODUCT(--($H$4:$H$494=F526),--($G$4:$G$494="X"),$L$4:$L$494)</f>
        <v>0</v>
      </c>
      <c r="M526" s="72" cm="1">
        <f t="array" ref="M526">SUMPRODUCT(--($H$4:$H$494=F526),--($G$4:$G$494="X"),$M$4:$M$494)</f>
        <v>0</v>
      </c>
      <c r="N526" s="72" cm="1">
        <f t="array" ref="N526">SUMPRODUCT(--($H$4:$H$494=F526),--($G$4:$G$494="X"),$N$4:$N$494)</f>
        <v>0</v>
      </c>
      <c r="O526" s="72" cm="1">
        <f t="array" ref="O526">SUMPRODUCT(--($H$4:$H$494=F526),--($G$4:$G$494="X"),$O$4:$O$494)</f>
        <v>0</v>
      </c>
      <c r="P526" s="72" cm="1">
        <f t="array" ref="P526">SUMPRODUCT(--($H$4:$H$494=F526),--($G$4:$G$494="X"),$P$4:$P$494)</f>
        <v>0</v>
      </c>
      <c r="Q526" s="72">
        <f t="shared" si="7"/>
        <v>0</v>
      </c>
    </row>
    <row r="527" spans="6:19">
      <c r="F527" s="68" t="str">
        <f t="shared" si="6"/>
        <v>J</v>
      </c>
      <c r="G527" s="69"/>
      <c r="H527" s="69"/>
      <c r="I527" s="72" cm="1">
        <f t="array" ref="I527">SUMPRODUCT(--($H$4:$H$494=F527),--($G$4:$G$494="X"),$I$4:$I$494)</f>
        <v>0</v>
      </c>
      <c r="J527" s="72" cm="1">
        <f t="array" ref="J527">SUMPRODUCT(--($H$4:$H$494=F527),--($G$4:$G$494="X"),$J$4:$J$494)</f>
        <v>0</v>
      </c>
      <c r="K527" s="72" cm="1">
        <f t="array" ref="K527">SUMPRODUCT(--($H$4:$H$494=F527),--($G$4:$G$494="X"),$K$4:$K$494)</f>
        <v>0</v>
      </c>
      <c r="L527" s="72" cm="1">
        <f t="array" ref="L527">SUMPRODUCT(--($H$4:$H$494=F527),--($G$4:$G$494="X"),$L$4:$L$494)</f>
        <v>0</v>
      </c>
      <c r="M527" s="72" cm="1">
        <f t="array" ref="M527">SUMPRODUCT(--($H$4:$H$494=F527),--($G$4:$G$494="X"),$M$4:$M$494)</f>
        <v>0</v>
      </c>
      <c r="N527" s="72" cm="1">
        <f t="array" ref="N527">SUMPRODUCT(--($H$4:$H$494=F527),--($G$4:$G$494="X"),$N$4:$N$494)</f>
        <v>0</v>
      </c>
      <c r="O527" s="72" cm="1">
        <f t="array" ref="O527">SUMPRODUCT(--($H$4:$H$494=F527),--($G$4:$G$494="X"),$O$4:$O$494)</f>
        <v>0</v>
      </c>
      <c r="P527" s="72" cm="1">
        <f t="array" ref="P527">SUMPRODUCT(--($H$4:$H$494=F527),--($G$4:$G$494="X"),$P$4:$P$494)</f>
        <v>0</v>
      </c>
      <c r="Q527" s="72">
        <f t="shared" si="7"/>
        <v>0</v>
      </c>
    </row>
    <row r="528" spans="6:19">
      <c r="F528" s="68" t="str">
        <f t="shared" si="6"/>
        <v>K</v>
      </c>
      <c r="G528" s="69"/>
      <c r="H528" s="69"/>
      <c r="I528" s="72" cm="1">
        <f t="array" ref="I528">SUMPRODUCT(--($H$4:$H$494=F528),--($G$4:$G$494="X"),$I$4:$I$494)</f>
        <v>0</v>
      </c>
      <c r="J528" s="72" cm="1">
        <f t="array" ref="J528">SUMPRODUCT(--($H$4:$H$494=F528),--($G$4:$G$494="X"),$J$4:$J$494)</f>
        <v>0</v>
      </c>
      <c r="K528" s="72" cm="1">
        <f t="array" ref="K528">SUMPRODUCT(--($H$4:$H$494=F528),--($G$4:$G$494="X"),$K$4:$K$494)</f>
        <v>0</v>
      </c>
      <c r="L528" s="72" cm="1">
        <f t="array" ref="L528">SUMPRODUCT(--($H$4:$H$494=F528),--($G$4:$G$494="X"),$L$4:$L$494)</f>
        <v>0</v>
      </c>
      <c r="M528" s="72" cm="1">
        <f t="array" ref="M528">SUMPRODUCT(--($H$4:$H$494=F528),--($G$4:$G$494="X"),$M$4:$M$494)</f>
        <v>0</v>
      </c>
      <c r="N528" s="72" cm="1">
        <f t="array" ref="N528">SUMPRODUCT(--($H$4:$H$494=F528),--($G$4:$G$494="X"),$N$4:$N$494)</f>
        <v>0</v>
      </c>
      <c r="O528" s="72" cm="1">
        <f t="array" ref="O528">SUMPRODUCT(--($H$4:$H$494=F528),--($G$4:$G$494="X"),$O$4:$O$494)</f>
        <v>0</v>
      </c>
      <c r="P528" s="72" cm="1">
        <f t="array" ref="P528">SUMPRODUCT(--($H$4:$H$494=F528),--($G$4:$G$494="X"),$P$4:$P$494)</f>
        <v>0</v>
      </c>
      <c r="Q528" s="72">
        <f t="shared" si="7"/>
        <v>0</v>
      </c>
    </row>
    <row r="529" spans="6:17">
      <c r="F529" s="68" t="str">
        <f t="shared" si="6"/>
        <v>Vrije categorie</v>
      </c>
      <c r="G529" s="69"/>
      <c r="H529" s="69"/>
      <c r="I529" s="72" cm="1">
        <f t="array" ref="I529">SUMPRODUCT(--($H$4:$H$494=F529),--($G$4:$G$494="X"),$I$4:$I$494)</f>
        <v>0</v>
      </c>
      <c r="J529" s="72" cm="1">
        <f t="array" ref="J529">SUMPRODUCT(--($H$4:$H$494=F529),--($G$4:$G$494="X"),$J$4:$J$494)</f>
        <v>0</v>
      </c>
      <c r="K529" s="72" cm="1">
        <f t="array" ref="K529">SUMPRODUCT(--($H$4:$H$494=F529),--($G$4:$G$494="X"),$K$4:$K$494)</f>
        <v>0</v>
      </c>
      <c r="L529" s="72" cm="1">
        <f t="array" ref="L529">SUMPRODUCT(--($H$4:$H$494=F529),--($G$4:$G$494="X"),$L$4:$L$494)</f>
        <v>0</v>
      </c>
      <c r="M529" s="72" cm="1">
        <f t="array" ref="M529">SUMPRODUCT(--($H$4:$H$494=F529),--($G$4:$G$494="X"),$M$4:$M$494)</f>
        <v>0</v>
      </c>
      <c r="N529" s="72" cm="1">
        <f t="array" ref="N529">SUMPRODUCT(--($H$4:$H$494=F529),--($G$4:$G$494="X"),$N$4:$N$494)</f>
        <v>0</v>
      </c>
      <c r="O529" s="72" cm="1">
        <f t="array" ref="O529">SUMPRODUCT(--($H$4:$H$494=F529),--($G$4:$G$494="X"),$O$4:$O$494)</f>
        <v>0</v>
      </c>
      <c r="P529" s="72" cm="1">
        <f t="array" ref="P529">SUMPRODUCT(--($H$4:$H$494=F529),--($G$4:$G$494="X"),$P$4:$P$494)</f>
        <v>0</v>
      </c>
      <c r="Q529" s="72">
        <f t="shared" si="7"/>
        <v>0</v>
      </c>
    </row>
    <row r="530" spans="6:17">
      <c r="F530" s="68" t="str">
        <f t="shared" si="6"/>
        <v>Vrije categorie</v>
      </c>
      <c r="G530" s="69"/>
      <c r="H530" s="69"/>
      <c r="I530" s="72" cm="1">
        <f t="array" ref="I530">SUMPRODUCT(--($H$4:$H$494=F530),--($G$4:$G$494="X"),$I$4:$I$494)</f>
        <v>0</v>
      </c>
      <c r="J530" s="72" cm="1">
        <f t="array" ref="J530">SUMPRODUCT(--($H$4:$H$494=F530),--($G$4:$G$494="X"),$J$4:$J$494)</f>
        <v>0</v>
      </c>
      <c r="K530" s="72" cm="1">
        <f t="array" ref="K530">SUMPRODUCT(--($H$4:$H$494=F530),--($G$4:$G$494="X"),$K$4:$K$494)</f>
        <v>0</v>
      </c>
      <c r="L530" s="72" cm="1">
        <f t="array" ref="L530">SUMPRODUCT(--($H$4:$H$494=F530),--($G$4:$G$494="X"),$L$4:$L$494)</f>
        <v>0</v>
      </c>
      <c r="M530" s="72" cm="1">
        <f t="array" ref="M530">SUMPRODUCT(--($H$4:$H$494=F530),--($G$4:$G$494="X"),$M$4:$M$494)</f>
        <v>0</v>
      </c>
      <c r="N530" s="72" cm="1">
        <f t="array" ref="N530">SUMPRODUCT(--($H$4:$H$494=F530),--($G$4:$G$494="X"),$N$4:$N$494)</f>
        <v>0</v>
      </c>
      <c r="O530" s="72" cm="1">
        <f t="array" ref="O530">SUMPRODUCT(--($H$4:$H$494=F530),--($G$4:$G$494="X"),$O$4:$O$494)</f>
        <v>0</v>
      </c>
      <c r="P530" s="72" cm="1">
        <f t="array" ref="P530">SUMPRODUCT(--($H$4:$H$494=F530),--($G$4:$G$494="X"),$P$4:$P$494)</f>
        <v>0</v>
      </c>
      <c r="Q530" s="72">
        <f t="shared" si="7"/>
        <v>0</v>
      </c>
    </row>
    <row r="531" spans="6:17" ht="15.75" thickBot="1">
      <c r="F531" s="70" t="s">
        <v>131</v>
      </c>
      <c r="G531" s="71"/>
      <c r="H531" s="71"/>
      <c r="I531" s="73">
        <f>SUM(I518:I530)</f>
        <v>0</v>
      </c>
      <c r="J531" s="73">
        <f t="shared" ref="J531:P531" si="8">SUM(J518:J530)</f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 t="shared" si="8"/>
        <v>0</v>
      </c>
      <c r="P531" s="73">
        <f t="shared" si="8"/>
        <v>0</v>
      </c>
      <c r="Q531" s="73">
        <f>SUM(Q518:Q530)</f>
        <v>0</v>
      </c>
    </row>
    <row r="532" spans="6:17" ht="15.75" thickTop="1"/>
  </sheetData>
  <sheetProtection algorithmName="SHA-512" hashValue="nSXjdRpfDEq9uWnZZ0JwVyHbRJmqfossDsSVFSjfzL6UwRzkND50Xv2OU8OFzputNf6u+gk4Vq98kT41oRqSMg==" saltValue="Da4JC2IeMN6qcGjTC3tPKA==" spinCount="100000" sheet="1" objects="1" scenarios="1"/>
  <mergeCells count="4">
    <mergeCell ref="E1:F1"/>
    <mergeCell ref="G1:M1"/>
    <mergeCell ref="E2:F2"/>
    <mergeCell ref="G2:M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21" sqref="L2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18,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'18a'!R499/M3</f>
        <v>#DIV/0!</v>
      </c>
    </row>
    <row r="4" spans="1:14">
      <c r="A4" s="16" t="s">
        <v>72</v>
      </c>
      <c r="B4" s="264" t="str">
        <f>VLOOKUP(H5,'Kosten NEN2075 (her)controles'!A5:E50,3)</f>
        <v xml:space="preserve">De Greidefûgel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'18a'!R500/M4</f>
        <v>#DIV/0!</v>
      </c>
    </row>
    <row r="5" spans="1:14">
      <c r="A5" s="17" t="s">
        <v>73</v>
      </c>
      <c r="B5" s="265" t="str">
        <f>VLOOKUP(H5,'Kosten NEN2075 (her)controles'!A5:E50,4)</f>
        <v>Oan'e Kamp 6</v>
      </c>
      <c r="C5" s="265"/>
      <c r="D5" s="265"/>
      <c r="E5" s="265"/>
      <c r="F5" s="279" t="s">
        <v>75</v>
      </c>
      <c r="G5" s="279"/>
      <c r="H5" s="13">
        <f>'Kosten NEN2075 (her)controles'!A22</f>
        <v>18</v>
      </c>
      <c r="K5" s="34" t="s">
        <v>48</v>
      </c>
      <c r="L5" s="46">
        <v>200</v>
      </c>
      <c r="M5" s="213"/>
      <c r="N5" s="86" t="e">
        <f>'18a'!R501/M5</f>
        <v>#DIV/0!</v>
      </c>
    </row>
    <row r="6" spans="1:14">
      <c r="A6" s="18" t="s">
        <v>74</v>
      </c>
      <c r="B6" s="266" t="str">
        <f>VLOOKUP(H5,'Kosten NEN2075 (her)controles'!A5:E50,5)</f>
        <v>Baard</v>
      </c>
      <c r="C6" s="266"/>
      <c r="D6" s="266"/>
      <c r="E6" s="266"/>
      <c r="F6" s="280" t="s">
        <v>76</v>
      </c>
      <c r="G6" s="280"/>
      <c r="H6" s="14" t="str">
        <f>CONCATENATE(H5,"a")</f>
        <v>18a</v>
      </c>
      <c r="K6" s="34" t="s">
        <v>49</v>
      </c>
      <c r="L6" s="46">
        <v>200</v>
      </c>
      <c r="M6" s="213"/>
      <c r="N6" s="86" t="e">
        <f>'18a'!R502/M6</f>
        <v>#DIV/0!</v>
      </c>
    </row>
    <row r="7" spans="1:14">
      <c r="K7" s="34" t="s">
        <v>45</v>
      </c>
      <c r="L7" s="46">
        <v>200</v>
      </c>
      <c r="M7" s="213"/>
      <c r="N7" s="86" t="e">
        <f>'18a'!R503/M7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'18a'!R504/M8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'18a'!R505/M9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'18a'!R506/M10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'18a'!R507/M11</f>
        <v>#DIV/0!</v>
      </c>
    </row>
    <row r="12" spans="1:14">
      <c r="F12" s="7" t="s">
        <v>54</v>
      </c>
      <c r="G12" s="7" t="s">
        <v>80</v>
      </c>
      <c r="H12" s="7"/>
      <c r="K12" s="34" t="s">
        <v>53</v>
      </c>
      <c r="L12" s="46">
        <v>4</v>
      </c>
      <c r="M12" s="213"/>
      <c r="N12" s="86" t="e">
        <f>'18a'!R508/M12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'18a'!P512</f>
        <v>381.09999999999997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'18a'!R509/M13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5"/>
      <c r="N14" s="86"/>
    </row>
    <row r="15" spans="1:14">
      <c r="K15" s="34"/>
      <c r="L15" s="46"/>
      <c r="M15" s="245"/>
      <c r="N15" s="86"/>
    </row>
    <row r="16" spans="1:14">
      <c r="A16" t="s">
        <v>117</v>
      </c>
      <c r="K16" s="36"/>
      <c r="L16" s="47"/>
      <c r="M16" s="240"/>
      <c r="N16" s="87"/>
    </row>
    <row r="17" spans="1:12">
      <c r="A17" s="276" t="s">
        <v>118</v>
      </c>
      <c r="B17" s="276"/>
      <c r="C17" s="276"/>
      <c r="D17" s="44">
        <f>'18a'!R512</f>
        <v>72366</v>
      </c>
      <c r="E17" s="276" t="s">
        <v>119</v>
      </c>
      <c r="F17" s="276"/>
      <c r="G17" s="44">
        <f>D17/E8</f>
        <v>361.83</v>
      </c>
      <c r="H17" s="41" t="s">
        <v>120</v>
      </c>
      <c r="I17" s="43" t="e">
        <f>D17/SUM(N3:N16)</f>
        <v>#DIV/0!</v>
      </c>
    </row>
    <row r="20" spans="1:12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12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12">
      <c r="A22" s="277" t="s">
        <v>107</v>
      </c>
      <c r="B22" s="278"/>
      <c r="C22" s="278"/>
      <c r="D22" s="262"/>
      <c r="E22" s="94">
        <f>'18a'!I512</f>
        <v>325.2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12">
      <c r="A23" s="250" t="s">
        <v>108</v>
      </c>
      <c r="B23" s="251"/>
      <c r="C23" s="251"/>
      <c r="D23" s="252"/>
      <c r="E23" s="25">
        <f>E22</f>
        <v>325.2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12">
      <c r="A24" s="250" t="s">
        <v>109</v>
      </c>
      <c r="B24" s="251"/>
      <c r="C24" s="251"/>
      <c r="D24" s="252"/>
      <c r="E24" s="25">
        <f>E22</f>
        <v>325.2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12">
      <c r="A25" s="250" t="s">
        <v>110</v>
      </c>
      <c r="B25" s="251"/>
      <c r="C25" s="251"/>
      <c r="D25" s="252"/>
      <c r="E25" s="25">
        <f>E22</f>
        <v>325.2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12">
      <c r="A26" s="250" t="s">
        <v>55</v>
      </c>
      <c r="B26" s="251"/>
      <c r="C26" s="251"/>
      <c r="D26" s="252"/>
      <c r="E26" s="25">
        <f>'18a'!H512-E27</f>
        <v>39.5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12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  <c r="L27" s="126"/>
    </row>
    <row r="28" spans="1:12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12">
      <c r="A29" s="250" t="s">
        <v>111</v>
      </c>
      <c r="B29" s="251"/>
      <c r="C29" s="251"/>
      <c r="D29" s="262"/>
      <c r="E29" s="94">
        <f>'18a'!U495</f>
        <v>144.25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12">
      <c r="A30" s="250" t="s">
        <v>112</v>
      </c>
      <c r="B30" s="251"/>
      <c r="C30" s="251"/>
      <c r="D30" s="252"/>
      <c r="E30" s="25">
        <f>'18a'!T495</f>
        <v>144.25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12">
      <c r="A31" s="250" t="s">
        <v>113</v>
      </c>
      <c r="B31" s="251"/>
      <c r="C31" s="251"/>
      <c r="D31" s="252"/>
      <c r="E31" s="25">
        <f>'18a'!V495</f>
        <v>71.599999999999994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12" hidden="1">
      <c r="A32" s="250" t="s">
        <v>114</v>
      </c>
      <c r="B32" s="251"/>
      <c r="C32" s="251"/>
      <c r="D32" s="252"/>
      <c r="E32" s="25">
        <f>'18a'!W495</f>
        <v>0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'18a'!X495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'18a'!Y495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'18a'!P505</f>
        <v>16.399999999999999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kUQCOpgrVUnwIWq011M7FrLzoDqNQxKUVk9g0d9iKnxueh7lVGBkSj8gvkoOIe8p+MAQnt421EB2nsqjQVUluw==" saltValue="G1GoFNfHlnaXlUqXrtNgQ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BF728"/>
  <sheetViews>
    <sheetView workbookViewId="0">
      <pane ySplit="3" topLeftCell="A10" activePane="bottomLeft" state="frozen"/>
      <selection pane="bottomLeft" activeCell="I30" sqref="I30"/>
    </sheetView>
  </sheetViews>
  <sheetFormatPr defaultRowHeight="15"/>
  <cols>
    <col min="1" max="1" width="9.140625" style="2"/>
    <col min="2" max="2" width="39" bestFit="1" customWidth="1"/>
    <col min="3" max="7" width="19.140625" customWidth="1"/>
    <col min="8" max="58" width="9.140625" style="2"/>
  </cols>
  <sheetData>
    <row r="1" spans="1:7" ht="26.25">
      <c r="B1" s="249" t="s">
        <v>731</v>
      </c>
      <c r="C1" s="249"/>
      <c r="D1" s="249"/>
      <c r="E1" s="249"/>
      <c r="F1" s="249"/>
      <c r="G1" s="249"/>
    </row>
    <row r="2" spans="1:7">
      <c r="B2" s="2"/>
      <c r="C2" s="2"/>
      <c r="D2" s="2"/>
      <c r="E2" s="2"/>
      <c r="F2" s="2"/>
      <c r="G2" s="2"/>
    </row>
    <row r="3" spans="1:7" ht="81.75" customHeight="1">
      <c r="B3" s="124" t="s">
        <v>132</v>
      </c>
      <c r="C3" s="124" t="s">
        <v>183</v>
      </c>
      <c r="D3" s="124" t="s">
        <v>184</v>
      </c>
      <c r="E3" s="124" t="s">
        <v>185</v>
      </c>
      <c r="F3" s="124" t="s">
        <v>83</v>
      </c>
      <c r="G3" s="124" t="s">
        <v>87</v>
      </c>
    </row>
    <row r="4" spans="1:7">
      <c r="A4" s="2">
        <v>1</v>
      </c>
      <c r="B4" s="11" t="str">
        <f>'Kosten NEN2075 (her)controles'!C5</f>
        <v xml:space="preserve">OBS de Oudvaart </v>
      </c>
      <c r="C4" s="76" t="e">
        <f>'1'!$H$14</f>
        <v>#DIV/0!</v>
      </c>
      <c r="D4" s="76" t="e">
        <f>C4/12</f>
        <v>#DIV/0!</v>
      </c>
      <c r="E4" s="76">
        <f>'1'!$I$38</f>
        <v>0</v>
      </c>
      <c r="F4" s="76">
        <f>'1'!$I$52</f>
        <v>0</v>
      </c>
      <c r="G4" s="76" t="e">
        <f>SUM(C4+E4+F4)</f>
        <v>#DIV/0!</v>
      </c>
    </row>
    <row r="5" spans="1:7">
      <c r="A5" s="2">
        <v>2</v>
      </c>
      <c r="B5" s="11" t="str">
        <f>'Kosten NEN2075 (her)controles'!C6</f>
        <v>OBS Zwetteschool</v>
      </c>
      <c r="C5" s="76" t="e">
        <f>'2'!$H$14</f>
        <v>#DIV/0!</v>
      </c>
      <c r="D5" s="76" t="e">
        <f>C5/12</f>
        <v>#DIV/0!</v>
      </c>
      <c r="E5" s="76">
        <f>'2'!$I$38</f>
        <v>0</v>
      </c>
      <c r="F5" s="76">
        <f>'2'!$I$52</f>
        <v>0</v>
      </c>
      <c r="G5" s="76" t="e">
        <f t="shared" ref="G5:G30" si="0">SUM(C5+E5+F5)</f>
        <v>#DIV/0!</v>
      </c>
    </row>
    <row r="6" spans="1:7">
      <c r="A6" s="2">
        <v>3</v>
      </c>
      <c r="B6" s="11" t="str">
        <f>'Kosten NEN2075 (her)controles'!C7</f>
        <v>OBS De Wyken (Brede School Duinterpen)</v>
      </c>
      <c r="C6" s="76" t="e">
        <f>'3'!$H$14</f>
        <v>#DIV/0!</v>
      </c>
      <c r="D6" s="76" t="e">
        <f t="shared" ref="D6:D30" si="1">C6/12</f>
        <v>#DIV/0!</v>
      </c>
      <c r="E6" s="76">
        <f>'3'!$I$38</f>
        <v>0</v>
      </c>
      <c r="F6" s="76">
        <f>'3'!$I$52</f>
        <v>0</v>
      </c>
      <c r="G6" s="76" t="e">
        <f t="shared" si="0"/>
        <v>#DIV/0!</v>
      </c>
    </row>
    <row r="7" spans="1:7">
      <c r="A7" s="2">
        <v>4</v>
      </c>
      <c r="B7" s="11" t="str">
        <f>'Kosten NEN2075 (her)controles'!C8</f>
        <v>Master Sneek</v>
      </c>
      <c r="C7" s="76" t="e">
        <f>'4'!$H$14</f>
        <v>#DIV/0!</v>
      </c>
      <c r="D7" s="76" t="e">
        <f t="shared" si="1"/>
        <v>#DIV/0!</v>
      </c>
      <c r="E7" s="76">
        <f>'4'!$I$38</f>
        <v>0</v>
      </c>
      <c r="F7" s="76">
        <f>'4'!$I$52</f>
        <v>0</v>
      </c>
      <c r="G7" s="76" t="e">
        <f t="shared" si="0"/>
        <v>#DIV/0!</v>
      </c>
    </row>
    <row r="8" spans="1:7">
      <c r="A8" s="2">
        <v>5</v>
      </c>
      <c r="B8" s="11" t="str">
        <f>'Kosten NEN2075 (her)controles'!C9</f>
        <v>SBO WetterWille</v>
      </c>
      <c r="C8" s="76" t="e">
        <f>'5'!$H$14</f>
        <v>#DIV/0!</v>
      </c>
      <c r="D8" s="76" t="e">
        <f t="shared" si="1"/>
        <v>#DIV/0!</v>
      </c>
      <c r="E8" s="76">
        <f>'5'!$I$38</f>
        <v>0</v>
      </c>
      <c r="F8" s="76">
        <f>'5'!$I$52</f>
        <v>0</v>
      </c>
      <c r="G8" s="76" t="e">
        <f t="shared" si="0"/>
        <v>#DIV/0!</v>
      </c>
    </row>
    <row r="9" spans="1:7">
      <c r="A9" s="2">
        <v>6</v>
      </c>
      <c r="B9" s="11" t="str">
        <f>'Kosten NEN2075 (her)controles'!C10</f>
        <v>Sinne</v>
      </c>
      <c r="C9" s="76" t="e">
        <f>'6'!$H$14</f>
        <v>#DIV/0!</v>
      </c>
      <c r="D9" s="76" t="e">
        <f t="shared" si="1"/>
        <v>#DIV/0!</v>
      </c>
      <c r="E9" s="76">
        <f>'6'!$I$38</f>
        <v>0</v>
      </c>
      <c r="F9" s="76">
        <f>'6'!$I$52</f>
        <v>0</v>
      </c>
      <c r="G9" s="76" t="e">
        <f t="shared" si="0"/>
        <v>#DIV/0!</v>
      </c>
    </row>
    <row r="10" spans="1:7">
      <c r="A10" s="2">
        <v>7</v>
      </c>
      <c r="B10" s="11" t="str">
        <f>'Kosten NEN2075 (her)controles'!C11</f>
        <v xml:space="preserve">Servicebureau </v>
      </c>
      <c r="C10" s="76" t="e">
        <f>'7'!$H$14</f>
        <v>#DIV/0!</v>
      </c>
      <c r="D10" s="76" t="e">
        <f t="shared" si="1"/>
        <v>#DIV/0!</v>
      </c>
      <c r="E10" s="76">
        <f>'7'!$I$38</f>
        <v>0</v>
      </c>
      <c r="F10" s="76">
        <f>'7'!$I$52</f>
        <v>0</v>
      </c>
      <c r="G10" s="76" t="e">
        <f t="shared" si="0"/>
        <v>#DIV/0!</v>
      </c>
    </row>
    <row r="11" spans="1:7">
      <c r="A11" s="2">
        <v>8</v>
      </c>
      <c r="B11" s="11" t="str">
        <f>'Kosten NEN2075 (her)controles'!C12</f>
        <v xml:space="preserve">Epemaskoalle </v>
      </c>
      <c r="C11" s="76" t="e">
        <f>'8'!$H$14</f>
        <v>#DIV/0!</v>
      </c>
      <c r="D11" s="76" t="e">
        <f t="shared" si="1"/>
        <v>#DIV/0!</v>
      </c>
      <c r="E11" s="76">
        <f>'8'!$I$38</f>
        <v>0</v>
      </c>
      <c r="F11" s="76">
        <f>'8'!$I$52</f>
        <v>0</v>
      </c>
      <c r="G11" s="76" t="e">
        <f t="shared" si="0"/>
        <v>#DIV/0!</v>
      </c>
    </row>
    <row r="12" spans="1:7">
      <c r="A12" s="2">
        <v>9</v>
      </c>
      <c r="B12" s="11" t="str">
        <f>'Kosten NEN2075 (her)controles'!C13</f>
        <v xml:space="preserve">OBS 't Raerderhiem </v>
      </c>
      <c r="C12" s="76" t="e">
        <f>'9'!$H$14</f>
        <v>#DIV/0!</v>
      </c>
      <c r="D12" s="76" t="e">
        <f t="shared" si="1"/>
        <v>#DIV/0!</v>
      </c>
      <c r="E12" s="76">
        <f>'9'!$I$38</f>
        <v>0</v>
      </c>
      <c r="F12" s="76">
        <f>'9'!$I$52</f>
        <v>0</v>
      </c>
      <c r="G12" s="76" t="e">
        <f t="shared" si="0"/>
        <v>#DIV/0!</v>
      </c>
    </row>
    <row r="13" spans="1:7">
      <c r="A13" s="2">
        <v>10</v>
      </c>
      <c r="B13" s="11" t="str">
        <f>'Kosten NEN2075 (her)controles'!C14</f>
        <v>OBS 't Wad</v>
      </c>
      <c r="C13" s="76" t="e">
        <f>'10'!$H$14</f>
        <v>#DIV/0!</v>
      </c>
      <c r="D13" s="76" t="e">
        <f t="shared" si="1"/>
        <v>#DIV/0!</v>
      </c>
      <c r="E13" s="76">
        <f>'10'!$I$38</f>
        <v>0</v>
      </c>
      <c r="F13" s="76">
        <f>'10'!$I$52</f>
        <v>0</v>
      </c>
      <c r="G13" s="76" t="e">
        <f t="shared" si="0"/>
        <v>#DIV/0!</v>
      </c>
    </row>
    <row r="14" spans="1:7">
      <c r="A14" s="2">
        <v>11</v>
      </c>
      <c r="B14" s="11" t="str">
        <f>'Kosten NEN2075 (her)controles'!C15</f>
        <v xml:space="preserve">OBS Noorderlicht </v>
      </c>
      <c r="C14" s="76" t="e">
        <f>'11'!$H$14</f>
        <v>#DIV/0!</v>
      </c>
      <c r="D14" s="76" t="e">
        <f t="shared" si="1"/>
        <v>#DIV/0!</v>
      </c>
      <c r="E14" s="76">
        <f>'11'!$I$38</f>
        <v>0</v>
      </c>
      <c r="F14" s="76">
        <f>'11'!$I$52</f>
        <v>0</v>
      </c>
      <c r="G14" s="76" t="e">
        <f t="shared" si="0"/>
        <v>#DIV/0!</v>
      </c>
    </row>
    <row r="15" spans="1:7">
      <c r="A15" s="2">
        <v>12</v>
      </c>
      <c r="B15" s="11" t="str">
        <f>'Kosten NEN2075 (her)controles'!C16</f>
        <v>OBS Middelstein</v>
      </c>
      <c r="C15" s="76" t="e">
        <f>'12'!$H$14</f>
        <v>#DIV/0!</v>
      </c>
      <c r="D15" s="76" t="e">
        <f t="shared" si="1"/>
        <v>#DIV/0!</v>
      </c>
      <c r="E15" s="76">
        <f>'12'!$I$38</f>
        <v>0</v>
      </c>
      <c r="F15" s="76">
        <f>'12'!$I$52</f>
        <v>0</v>
      </c>
      <c r="G15" s="76" t="e">
        <f t="shared" si="0"/>
        <v>#DIV/0!</v>
      </c>
    </row>
    <row r="16" spans="1:7">
      <c r="A16" s="2">
        <v>13</v>
      </c>
      <c r="B16" s="11" t="str">
        <f>'Kosten NEN2075 (her)controles'!C17</f>
        <v xml:space="preserve">De Blinker </v>
      </c>
      <c r="C16" s="76" t="e">
        <f>'13'!$H$14</f>
        <v>#DIV/0!</v>
      </c>
      <c r="D16" s="76" t="e">
        <f t="shared" si="1"/>
        <v>#DIV/0!</v>
      </c>
      <c r="E16" s="76">
        <f>'13'!$I$38</f>
        <v>0</v>
      </c>
      <c r="F16" s="76">
        <f>'13'!$I$52</f>
        <v>0</v>
      </c>
      <c r="G16" s="76" t="e">
        <f t="shared" si="0"/>
        <v>#DIV/0!</v>
      </c>
    </row>
    <row r="17" spans="1:7">
      <c r="A17" s="2">
        <v>14</v>
      </c>
      <c r="B17" s="11" t="str">
        <f>'Kosten NEN2075 (her)controles'!C18</f>
        <v>De Gielguorde</v>
      </c>
      <c r="C17" s="76" t="e">
        <f>'14'!$H$14</f>
        <v>#DIV/0!</v>
      </c>
      <c r="D17" s="76" t="e">
        <f t="shared" si="1"/>
        <v>#DIV/0!</v>
      </c>
      <c r="E17" s="76">
        <f>'14'!$I$38</f>
        <v>0</v>
      </c>
      <c r="F17" s="76">
        <f>'14'!$I$52</f>
        <v>0</v>
      </c>
      <c r="G17" s="76" t="e">
        <f t="shared" si="0"/>
        <v>#DIV/0!</v>
      </c>
    </row>
    <row r="18" spans="1:7">
      <c r="A18" s="2">
        <v>15</v>
      </c>
      <c r="B18" s="11" t="str">
        <f>'Kosten NEN2075 (her)controles'!C19</f>
        <v xml:space="preserve">De Kogge </v>
      </c>
      <c r="C18" s="76" t="e">
        <f>'15'!$H$14</f>
        <v>#DIV/0!</v>
      </c>
      <c r="D18" s="76" t="e">
        <f t="shared" si="1"/>
        <v>#DIV/0!</v>
      </c>
      <c r="E18" s="76">
        <f>'15'!$I$38</f>
        <v>0</v>
      </c>
      <c r="F18" s="76">
        <f>'15'!$I$52</f>
        <v>0</v>
      </c>
      <c r="G18" s="76" t="e">
        <f t="shared" si="0"/>
        <v>#DIV/0!</v>
      </c>
    </row>
    <row r="19" spans="1:7">
      <c r="A19" s="2">
        <v>16</v>
      </c>
      <c r="B19" s="11" t="str">
        <f>'Kosten NEN2075 (her)controles'!C20</f>
        <v xml:space="preserve">De Meerpaal (MFA Lemstervaart) </v>
      </c>
      <c r="C19" s="76" t="e">
        <f>'16'!$H$14</f>
        <v>#DIV/0!</v>
      </c>
      <c r="D19" s="76" t="e">
        <f t="shared" si="1"/>
        <v>#DIV/0!</v>
      </c>
      <c r="E19" s="76">
        <f>'16'!$I$38</f>
        <v>0</v>
      </c>
      <c r="F19" s="76">
        <f>'16'!$I$52</f>
        <v>0</v>
      </c>
      <c r="G19" s="76" t="e">
        <f t="shared" si="0"/>
        <v>#DIV/0!</v>
      </c>
    </row>
    <row r="20" spans="1:7">
      <c r="A20" s="2">
        <v>17</v>
      </c>
      <c r="B20" s="11" t="str">
        <f>'Kosten NEN2075 (her)controles'!C21</f>
        <v>De Romte</v>
      </c>
      <c r="C20" s="76" t="e">
        <f>'17'!$H$14</f>
        <v>#DIV/0!</v>
      </c>
      <c r="D20" s="76" t="e">
        <f t="shared" si="1"/>
        <v>#DIV/0!</v>
      </c>
      <c r="E20" s="76">
        <f>'17'!$I$38</f>
        <v>0</v>
      </c>
      <c r="F20" s="76">
        <f>'17'!$I$52</f>
        <v>0</v>
      </c>
      <c r="G20" s="76" t="e">
        <f t="shared" si="0"/>
        <v>#DIV/0!</v>
      </c>
    </row>
    <row r="21" spans="1:7">
      <c r="A21" s="2">
        <v>18</v>
      </c>
      <c r="B21" s="11" t="str">
        <f>'Kosten NEN2075 (her)controles'!C22</f>
        <v xml:space="preserve">De Greidefûgel </v>
      </c>
      <c r="C21" s="76" t="e">
        <f>'18'!$H$14</f>
        <v>#DIV/0!</v>
      </c>
      <c r="D21" s="76" t="e">
        <f t="shared" si="1"/>
        <v>#DIV/0!</v>
      </c>
      <c r="E21" s="76">
        <f>'18'!$I$38</f>
        <v>0</v>
      </c>
      <c r="F21" s="76">
        <f>'18'!$I$52</f>
        <v>0</v>
      </c>
      <c r="G21" s="76" t="e">
        <f t="shared" si="0"/>
        <v>#DIV/0!</v>
      </c>
    </row>
    <row r="22" spans="1:7">
      <c r="A22" s="2">
        <v>19</v>
      </c>
      <c r="B22" s="11" t="str">
        <f>'Kosten NEN2075 (her)controles'!C23</f>
        <v xml:space="preserve">Tweespan </v>
      </c>
      <c r="C22" s="76" t="e">
        <f>'19'!$H$14</f>
        <v>#DIV/0!</v>
      </c>
      <c r="D22" s="76" t="e">
        <f t="shared" si="1"/>
        <v>#DIV/0!</v>
      </c>
      <c r="E22" s="76">
        <f>'19'!$I$38</f>
        <v>0</v>
      </c>
      <c r="F22" s="76">
        <f>'19'!$I$52</f>
        <v>0</v>
      </c>
      <c r="G22" s="76" t="e">
        <f t="shared" si="0"/>
        <v>#DIV/0!</v>
      </c>
    </row>
    <row r="23" spans="1:7">
      <c r="A23" s="2">
        <v>20</v>
      </c>
      <c r="B23" s="11" t="str">
        <f>'Kosten NEN2075 (her)controles'!C24</f>
        <v xml:space="preserve">De Utskoat </v>
      </c>
      <c r="C23" s="76" t="e">
        <f>'20'!$H$14</f>
        <v>#DIV/0!</v>
      </c>
      <c r="D23" s="76" t="e">
        <f t="shared" si="1"/>
        <v>#DIV/0!</v>
      </c>
      <c r="E23" s="76">
        <f>'20'!$I$38</f>
        <v>0</v>
      </c>
      <c r="F23" s="76">
        <f>'20'!$I$52</f>
        <v>0</v>
      </c>
      <c r="G23" s="76" t="e">
        <f t="shared" si="0"/>
        <v>#DIV/0!</v>
      </c>
    </row>
    <row r="24" spans="1:7">
      <c r="A24" s="2">
        <v>21</v>
      </c>
      <c r="B24" s="11" t="str">
        <f>'Kosten NEN2075 (her)controles'!C25</f>
        <v xml:space="preserve">Dûbelspan (bûtensprong) </v>
      </c>
      <c r="C24" s="76" t="e">
        <f>'21'!$H$14</f>
        <v>#DIV/0!</v>
      </c>
      <c r="D24" s="76" t="e">
        <f t="shared" si="1"/>
        <v>#DIV/0!</v>
      </c>
      <c r="E24" s="76">
        <f>'21'!$I$38</f>
        <v>0</v>
      </c>
      <c r="F24" s="76">
        <f>'21'!$I$52</f>
        <v>0</v>
      </c>
      <c r="G24" s="76" t="e">
        <f t="shared" si="0"/>
        <v>#DIV/0!</v>
      </c>
    </row>
    <row r="25" spans="1:7">
      <c r="A25" s="2">
        <v>22</v>
      </c>
      <c r="B25" s="11" t="str">
        <f>'Kosten NEN2075 (her)controles'!C26</f>
        <v xml:space="preserve">De Populier </v>
      </c>
      <c r="C25" s="76" t="e">
        <f>'22'!$H$14</f>
        <v>#DIV/0!</v>
      </c>
      <c r="D25" s="76" t="e">
        <f t="shared" si="1"/>
        <v>#DIV/0!</v>
      </c>
      <c r="E25" s="76">
        <f>'22'!$I$38</f>
        <v>0</v>
      </c>
      <c r="F25" s="76">
        <f>'22'!$I$52</f>
        <v>0</v>
      </c>
      <c r="G25" s="76" t="e">
        <f t="shared" si="0"/>
        <v>#DIV/0!</v>
      </c>
    </row>
    <row r="26" spans="1:7">
      <c r="A26" s="2">
        <v>23</v>
      </c>
      <c r="B26" s="11" t="str">
        <f>'Kosten NEN2075 (her)controles'!C27</f>
        <v xml:space="preserve">It Pertoer </v>
      </c>
      <c r="C26" s="76" t="e">
        <f>'23'!$H$14</f>
        <v>#DIV/0!</v>
      </c>
      <c r="D26" s="76" t="e">
        <f t="shared" si="1"/>
        <v>#DIV/0!</v>
      </c>
      <c r="E26" s="76">
        <f>'23'!$I$38</f>
        <v>0</v>
      </c>
      <c r="F26" s="76">
        <f>'23'!$I$52</f>
        <v>0</v>
      </c>
      <c r="G26" s="76" t="e">
        <f t="shared" si="0"/>
        <v>#DIV/0!</v>
      </c>
    </row>
    <row r="27" spans="1:7">
      <c r="A27" s="2">
        <v>24</v>
      </c>
      <c r="B27" s="11" t="str">
        <f>'Kosten NEN2075 (her)controles'!C28</f>
        <v xml:space="preserve">Twa Yn Ien </v>
      </c>
      <c r="C27" s="76" t="e">
        <f>'24'!$H$14</f>
        <v>#DIV/0!</v>
      </c>
      <c r="D27" s="76" t="e">
        <f t="shared" si="1"/>
        <v>#DIV/0!</v>
      </c>
      <c r="E27" s="76">
        <f>'24'!$I$38</f>
        <v>0</v>
      </c>
      <c r="F27" s="76">
        <f>'24'!$I$52</f>
        <v>0</v>
      </c>
      <c r="G27" s="76" t="e">
        <f t="shared" si="0"/>
        <v>#DIV/0!</v>
      </c>
    </row>
    <row r="28" spans="1:7">
      <c r="A28" s="2">
        <v>25</v>
      </c>
      <c r="B28" s="11" t="str">
        <f>'Kosten NEN2075 (her)controles'!C29</f>
        <v xml:space="preserve">De Skulpe </v>
      </c>
      <c r="C28" s="76" t="e">
        <f>'25'!$H$14</f>
        <v>#DIV/0!</v>
      </c>
      <c r="D28" s="76" t="e">
        <f t="shared" si="1"/>
        <v>#DIV/0!</v>
      </c>
      <c r="E28" s="76">
        <f>'25'!$I$38</f>
        <v>0</v>
      </c>
      <c r="F28" s="76">
        <f>'25'!$I$52</f>
        <v>0</v>
      </c>
      <c r="G28" s="76" t="e">
        <f t="shared" si="0"/>
        <v>#DIV/0!</v>
      </c>
    </row>
    <row r="29" spans="1:7">
      <c r="A29" s="2">
        <v>26</v>
      </c>
      <c r="B29" s="11" t="str">
        <f>'Kosten NEN2075 (her)controles'!C30</f>
        <v xml:space="preserve">De Reinbôge </v>
      </c>
      <c r="C29" s="76" t="e">
        <f>'26'!$H$14</f>
        <v>#DIV/0!</v>
      </c>
      <c r="D29" s="76" t="e">
        <f t="shared" si="1"/>
        <v>#DIV/0!</v>
      </c>
      <c r="E29" s="76">
        <f>'26'!$I$38</f>
        <v>0</v>
      </c>
      <c r="F29" s="76">
        <f>'26'!$I$52</f>
        <v>0</v>
      </c>
      <c r="G29" s="76" t="e">
        <f t="shared" si="0"/>
        <v>#DIV/0!</v>
      </c>
    </row>
    <row r="30" spans="1:7">
      <c r="A30" s="2">
        <v>27</v>
      </c>
      <c r="B30" s="11" t="str">
        <f>'Kosten NEN2075 (her)controles'!C31</f>
        <v>De Meiboom</v>
      </c>
      <c r="C30" s="76">
        <f>'27'!$H$14</f>
        <v>0</v>
      </c>
      <c r="D30" s="76">
        <f t="shared" si="1"/>
        <v>0</v>
      </c>
      <c r="E30" s="76">
        <f>'27'!$I$38</f>
        <v>0</v>
      </c>
      <c r="F30" s="76">
        <f>'27'!$I$52</f>
        <v>0</v>
      </c>
      <c r="G30" s="76">
        <f t="shared" si="0"/>
        <v>0</v>
      </c>
    </row>
    <row r="31" spans="1:7">
      <c r="A31" s="2">
        <v>28</v>
      </c>
      <c r="B31" s="11" t="s">
        <v>720</v>
      </c>
      <c r="C31" s="76" t="e">
        <f>'28'!$H$14</f>
        <v>#DIV/0!</v>
      </c>
      <c r="D31" s="76" t="e">
        <f t="shared" ref="D31" si="2">C31/12</f>
        <v>#DIV/0!</v>
      </c>
      <c r="E31" s="76">
        <f>'28'!$I$38</f>
        <v>0</v>
      </c>
      <c r="F31" s="76">
        <f>'28'!$I$52</f>
        <v>0</v>
      </c>
      <c r="G31" s="76" t="e">
        <f t="shared" ref="G31" si="3">SUM(C31+E31+F31)</f>
        <v>#DIV/0!</v>
      </c>
    </row>
    <row r="32" spans="1:7" hidden="1">
      <c r="A32" s="2">
        <v>33</v>
      </c>
      <c r="B32" s="11"/>
      <c r="C32" s="76"/>
      <c r="D32" s="76"/>
      <c r="E32" s="76"/>
      <c r="F32" s="76"/>
      <c r="G32" s="76"/>
    </row>
    <row r="33" spans="1:7" hidden="1">
      <c r="A33" s="2">
        <v>34</v>
      </c>
      <c r="B33" s="11"/>
      <c r="C33" s="76"/>
      <c r="D33" s="76"/>
      <c r="E33" s="76"/>
      <c r="F33" s="76"/>
      <c r="G33" s="76"/>
    </row>
    <row r="34" spans="1:7" hidden="1">
      <c r="A34" s="2">
        <v>35</v>
      </c>
      <c r="B34" s="11"/>
      <c r="C34" s="76"/>
      <c r="D34" s="76"/>
      <c r="E34" s="76"/>
      <c r="F34" s="76"/>
      <c r="G34" s="76"/>
    </row>
    <row r="35" spans="1:7" hidden="1">
      <c r="A35" s="2">
        <v>36</v>
      </c>
      <c r="B35" s="11"/>
      <c r="C35" s="76"/>
      <c r="D35" s="76"/>
      <c r="E35" s="76"/>
      <c r="F35" s="76"/>
      <c r="G35" s="76"/>
    </row>
    <row r="36" spans="1:7" hidden="1">
      <c r="A36" s="2">
        <v>37</v>
      </c>
      <c r="B36" s="11"/>
      <c r="C36" s="76"/>
      <c r="D36" s="76"/>
      <c r="E36" s="76"/>
      <c r="F36" s="76"/>
      <c r="G36" s="76"/>
    </row>
    <row r="37" spans="1:7" hidden="1">
      <c r="A37" s="2">
        <v>38</v>
      </c>
      <c r="B37" s="11"/>
      <c r="C37" s="76"/>
      <c r="D37" s="76"/>
      <c r="E37" s="76"/>
      <c r="F37" s="76"/>
      <c r="G37" s="76"/>
    </row>
    <row r="38" spans="1:7" hidden="1">
      <c r="A38" s="2">
        <v>39</v>
      </c>
      <c r="B38" s="11"/>
      <c r="C38" s="76"/>
      <c r="D38" s="76"/>
      <c r="E38" s="76"/>
      <c r="F38" s="76"/>
      <c r="G38" s="76"/>
    </row>
    <row r="39" spans="1:7" hidden="1">
      <c r="A39" s="2">
        <v>40</v>
      </c>
      <c r="B39" s="11"/>
      <c r="C39" s="76"/>
      <c r="D39" s="76"/>
      <c r="E39" s="76"/>
      <c r="F39" s="76"/>
      <c r="G39" s="76"/>
    </row>
    <row r="40" spans="1:7" hidden="1">
      <c r="A40" s="2">
        <v>41</v>
      </c>
      <c r="B40" s="11"/>
      <c r="C40" s="76"/>
      <c r="D40" s="76"/>
      <c r="E40" s="76"/>
      <c r="F40" s="76"/>
      <c r="G40" s="76"/>
    </row>
    <row r="41" spans="1:7" hidden="1">
      <c r="A41" s="2">
        <v>42</v>
      </c>
      <c r="B41" s="11"/>
      <c r="C41" s="76"/>
      <c r="D41" s="76"/>
      <c r="E41" s="76"/>
      <c r="F41" s="76"/>
      <c r="G41" s="76"/>
    </row>
    <row r="42" spans="1:7" hidden="1">
      <c r="A42" s="2">
        <v>43</v>
      </c>
      <c r="B42" s="11"/>
      <c r="C42" s="76"/>
      <c r="D42" s="76"/>
      <c r="E42" s="76"/>
      <c r="F42" s="76"/>
      <c r="G42" s="76"/>
    </row>
    <row r="43" spans="1:7" hidden="1">
      <c r="A43" s="2">
        <v>44</v>
      </c>
      <c r="B43" s="11"/>
      <c r="C43" s="76"/>
      <c r="D43" s="76"/>
      <c r="E43" s="76"/>
      <c r="F43" s="76"/>
      <c r="G43" s="76"/>
    </row>
    <row r="44" spans="1:7" hidden="1">
      <c r="A44" s="2">
        <v>45</v>
      </c>
      <c r="B44" s="11"/>
      <c r="C44" s="76"/>
      <c r="D44" s="76"/>
      <c r="E44" s="76"/>
      <c r="F44" s="76"/>
      <c r="G44" s="76"/>
    </row>
    <row r="45" spans="1:7" hidden="1">
      <c r="A45" s="2">
        <v>46</v>
      </c>
      <c r="B45" s="11"/>
      <c r="C45" s="76"/>
      <c r="D45" s="76"/>
      <c r="E45" s="76"/>
      <c r="F45" s="76"/>
      <c r="G45" s="76"/>
    </row>
    <row r="46" spans="1:7" hidden="1">
      <c r="A46" s="2">
        <v>47</v>
      </c>
      <c r="B46" s="11"/>
      <c r="C46" s="76"/>
      <c r="D46" s="76"/>
      <c r="E46" s="76"/>
      <c r="F46" s="76"/>
      <c r="G46" s="76"/>
    </row>
    <row r="47" spans="1:7" hidden="1">
      <c r="A47" s="2">
        <v>48</v>
      </c>
      <c r="B47" s="11"/>
      <c r="C47" s="76"/>
      <c r="D47" s="76"/>
      <c r="E47" s="76"/>
      <c r="F47" s="76"/>
      <c r="G47" s="76"/>
    </row>
    <row r="48" spans="1:7" hidden="1">
      <c r="A48" s="2">
        <v>49</v>
      </c>
      <c r="B48" s="11"/>
      <c r="C48" s="76"/>
      <c r="D48" s="76"/>
      <c r="E48" s="76"/>
      <c r="F48" s="76"/>
      <c r="G48" s="76"/>
    </row>
    <row r="49" spans="1:7" hidden="1">
      <c r="A49" s="2">
        <v>50</v>
      </c>
      <c r="B49" s="11"/>
      <c r="C49" s="76"/>
      <c r="D49" s="76"/>
      <c r="E49" s="76"/>
      <c r="F49" s="76"/>
      <c r="G49" s="76"/>
    </row>
    <row r="50" spans="1:7" hidden="1">
      <c r="A50" s="2">
        <v>51</v>
      </c>
      <c r="B50" s="11"/>
      <c r="C50" s="76"/>
      <c r="D50" s="76"/>
      <c r="E50" s="76"/>
      <c r="F50" s="76"/>
      <c r="G50" s="76"/>
    </row>
    <row r="51" spans="1:7" s="2" customFormat="1">
      <c r="B51" s="31" t="s">
        <v>186</v>
      </c>
      <c r="C51" s="125" t="e">
        <f>SUM(C4:C50)</f>
        <v>#DIV/0!</v>
      </c>
      <c r="D51" s="125" t="e">
        <f t="shared" ref="D51:G51" si="4">SUM(D4:D50)</f>
        <v>#DIV/0!</v>
      </c>
      <c r="E51" s="125">
        <f t="shared" si="4"/>
        <v>0</v>
      </c>
      <c r="F51" s="125">
        <f t="shared" si="4"/>
        <v>0</v>
      </c>
      <c r="G51" s="125" t="e">
        <f t="shared" si="4"/>
        <v>#DIV/0!</v>
      </c>
    </row>
    <row r="52" spans="1:7" s="2" customFormat="1"/>
    <row r="53" spans="1:7" s="2" customFormat="1"/>
    <row r="54" spans="1:7" s="2" customFormat="1"/>
    <row r="55" spans="1:7" s="2" customFormat="1"/>
    <row r="56" spans="1:7" s="2" customFormat="1"/>
    <row r="57" spans="1:7" s="2" customFormat="1"/>
    <row r="58" spans="1:7" s="2" customFormat="1"/>
    <row r="59" spans="1:7" s="2" customFormat="1"/>
    <row r="60" spans="1:7" s="2" customFormat="1"/>
    <row r="61" spans="1:7" s="2" customFormat="1"/>
    <row r="62" spans="1:7" s="2" customFormat="1"/>
    <row r="63" spans="1:7" s="2" customFormat="1"/>
    <row r="64" spans="1:7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</sheetData>
  <sheetProtection algorithmName="SHA-512" hashValue="5O9OLlb40uAfG1i/US2M24U16io6zjThHc7VJ1XjvO9BMPs+sgLgTyHb8ZT+wIzUJZchC+XOBSwk0rG0Zh6iFQ==" saltValue="xGi4iTNzsGlT5uHT0psjcw==" spinCount="100000" sheet="1" objects="1" scenarios="1"/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3" width="5.42578125" style="7" customWidth="1"/>
    <col min="4" max="4" width="5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'18'!H5</f>
        <v>18</v>
      </c>
      <c r="D1" s="281" t="s">
        <v>72</v>
      </c>
      <c r="E1" s="282"/>
      <c r="F1" s="283" t="str">
        <f>VLOOKUP(A1,'Kosten NEN2075 (her)controles'!A5:J50,3)</f>
        <v xml:space="preserve">De Greidefûgel 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Oan'e Kamp 6 te Baard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421</v>
      </c>
      <c r="K3" s="7" t="s">
        <v>57</v>
      </c>
      <c r="L3" s="40" t="s">
        <v>141</v>
      </c>
      <c r="M3" s="7" t="s">
        <v>142</v>
      </c>
      <c r="N3" s="7" t="s">
        <v>101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79"/>
      <c r="C4" s="79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79"/>
      <c r="C5" s="79" t="s">
        <v>713</v>
      </c>
      <c r="D5" s="218" t="s">
        <v>283</v>
      </c>
      <c r="E5" s="221" t="s">
        <v>284</v>
      </c>
      <c r="F5" s="7"/>
      <c r="G5" s="79" t="s">
        <v>45</v>
      </c>
      <c r="H5" s="219">
        <v>10.5</v>
      </c>
      <c r="I5" s="225"/>
      <c r="J5" s="219"/>
      <c r="K5" s="81"/>
      <c r="L5" s="81"/>
      <c r="P5" s="81">
        <f t="shared" ref="P5:P22" si="0">SUM(H5:O5)</f>
        <v>10.5</v>
      </c>
      <c r="Q5" s="81">
        <f>IF(F5="X",0,IF(G5="X",0,VLOOKUP(G5,'18'!$K$3:$L$16,2,FALSE)))</f>
        <v>200</v>
      </c>
      <c r="R5" s="81">
        <f t="shared" ref="R5:R22" si="1">P5*Q5</f>
        <v>2100</v>
      </c>
      <c r="T5" s="81">
        <v>7.7</v>
      </c>
      <c r="U5" s="81">
        <v>7.7</v>
      </c>
      <c r="V5" s="81">
        <v>3.9</v>
      </c>
    </row>
    <row r="6" spans="1:26">
      <c r="A6" s="6" t="s">
        <v>328</v>
      </c>
      <c r="B6" s="79"/>
      <c r="C6" s="79" t="s">
        <v>713</v>
      </c>
      <c r="D6" s="218" t="s">
        <v>315</v>
      </c>
      <c r="E6" s="215" t="s">
        <v>291</v>
      </c>
      <c r="F6" s="7"/>
      <c r="G6" s="79" t="s">
        <v>48</v>
      </c>
      <c r="H6" s="219"/>
      <c r="I6" s="219">
        <v>67.5</v>
      </c>
      <c r="J6" s="219"/>
      <c r="K6" s="81"/>
      <c r="L6" s="81"/>
      <c r="P6" s="81">
        <f t="shared" si="0"/>
        <v>67.5</v>
      </c>
      <c r="Q6" s="81">
        <f>IF(F6="X",0,IF(G6="X",0,VLOOKUP(G6,'18'!$K$3:$L$16,2,FALSE)))</f>
        <v>200</v>
      </c>
      <c r="R6" s="81">
        <f t="shared" si="1"/>
        <v>13500</v>
      </c>
      <c r="T6" s="81">
        <v>20</v>
      </c>
      <c r="U6" s="81">
        <v>20</v>
      </c>
      <c r="V6" s="81">
        <v>13.5</v>
      </c>
    </row>
    <row r="7" spans="1:26">
      <c r="A7" s="6" t="s">
        <v>328</v>
      </c>
      <c r="B7" s="79"/>
      <c r="C7" s="79"/>
      <c r="D7" s="218" t="s">
        <v>321</v>
      </c>
      <c r="E7" s="215" t="s">
        <v>333</v>
      </c>
      <c r="F7" s="7"/>
      <c r="G7" s="79" t="s">
        <v>48</v>
      </c>
      <c r="H7" s="232">
        <v>16.5</v>
      </c>
      <c r="I7" s="232"/>
      <c r="J7" s="232"/>
      <c r="K7" s="81"/>
      <c r="L7" s="81"/>
      <c r="P7" s="81">
        <f t="shared" si="0"/>
        <v>16.5</v>
      </c>
      <c r="Q7" s="81">
        <f>IF(F7="X",0,IF(G7="X",0,VLOOKUP(G7,'18'!$K$3:$L$16,2,FALSE)))</f>
        <v>200</v>
      </c>
      <c r="R7" s="81">
        <f t="shared" si="1"/>
        <v>3300</v>
      </c>
      <c r="T7" s="81">
        <v>8.5</v>
      </c>
      <c r="U7" s="81">
        <v>8.5</v>
      </c>
      <c r="V7" s="81"/>
    </row>
    <row r="8" spans="1:26">
      <c r="A8" s="6" t="s">
        <v>328</v>
      </c>
      <c r="B8" s="79"/>
      <c r="C8" s="79"/>
      <c r="D8" s="218" t="s">
        <v>316</v>
      </c>
      <c r="E8" s="215" t="s">
        <v>284</v>
      </c>
      <c r="F8" s="7"/>
      <c r="G8" s="79" t="s">
        <v>45</v>
      </c>
      <c r="H8" s="232">
        <v>12.5</v>
      </c>
      <c r="I8" s="232"/>
      <c r="J8" s="232"/>
      <c r="K8" s="81"/>
      <c r="L8" s="81"/>
      <c r="P8" s="81">
        <f t="shared" si="0"/>
        <v>12.5</v>
      </c>
      <c r="Q8" s="81">
        <f>IF(F8="X",0,IF(G8="X",0,VLOOKUP(G8,'18'!$K$3:$L$16,2,FALSE)))</f>
        <v>200</v>
      </c>
      <c r="R8" s="81">
        <f t="shared" si="1"/>
        <v>2500</v>
      </c>
      <c r="T8" s="81">
        <v>6.35</v>
      </c>
      <c r="U8" s="81">
        <v>6.35</v>
      </c>
      <c r="V8" s="81">
        <v>2</v>
      </c>
    </row>
    <row r="9" spans="1:26">
      <c r="A9" s="6" t="s">
        <v>328</v>
      </c>
      <c r="B9" s="79"/>
      <c r="C9" s="79" t="s">
        <v>713</v>
      </c>
      <c r="D9" s="218" t="s">
        <v>286</v>
      </c>
      <c r="E9" s="215" t="s">
        <v>380</v>
      </c>
      <c r="F9" s="7"/>
      <c r="G9" s="79" t="s">
        <v>137</v>
      </c>
      <c r="H9" s="232"/>
      <c r="I9" s="232"/>
      <c r="J9" s="232">
        <v>5.4</v>
      </c>
      <c r="K9" s="81"/>
      <c r="L9" s="81"/>
      <c r="P9" s="81">
        <f t="shared" si="0"/>
        <v>5.4</v>
      </c>
      <c r="Q9" s="81">
        <f>IF(F9="X",0,IF(G9="X",0,VLOOKUP(G9,'18'!$K$3:$L$16,2,FALSE)))</f>
        <v>200</v>
      </c>
      <c r="R9" s="81">
        <f t="shared" si="1"/>
        <v>1080</v>
      </c>
      <c r="T9" s="81"/>
      <c r="U9" s="81"/>
      <c r="V9" s="81"/>
    </row>
    <row r="10" spans="1:26">
      <c r="A10" s="6" t="s">
        <v>328</v>
      </c>
      <c r="B10" s="79"/>
      <c r="C10" s="79"/>
      <c r="D10" s="218" t="s">
        <v>326</v>
      </c>
      <c r="E10" s="215" t="s">
        <v>298</v>
      </c>
      <c r="F10" s="7"/>
      <c r="G10" s="79" t="s">
        <v>50</v>
      </c>
      <c r="H10" s="219"/>
      <c r="I10" s="219">
        <v>3</v>
      </c>
      <c r="J10" s="219"/>
      <c r="K10" s="81"/>
      <c r="L10" s="81"/>
      <c r="P10" s="81">
        <f t="shared" si="0"/>
        <v>3</v>
      </c>
      <c r="Q10" s="81">
        <f>IF(F10="X",0,IF(G10="X",0,VLOOKUP(G10,'18'!$K$3:$L$16,2,FALSE)))</f>
        <v>12</v>
      </c>
      <c r="R10" s="81">
        <f t="shared" si="1"/>
        <v>36</v>
      </c>
      <c r="T10" s="81"/>
      <c r="U10" s="81"/>
      <c r="V10" s="81"/>
    </row>
    <row r="11" spans="1:26">
      <c r="A11" s="6" t="s">
        <v>328</v>
      </c>
      <c r="B11" s="79"/>
      <c r="C11" s="79"/>
      <c r="D11" s="218" t="s">
        <v>295</v>
      </c>
      <c r="E11" s="215" t="s">
        <v>319</v>
      </c>
      <c r="F11" s="7"/>
      <c r="G11" s="79" t="s">
        <v>50</v>
      </c>
      <c r="H11" s="219"/>
      <c r="I11" s="219">
        <v>2</v>
      </c>
      <c r="J11" s="219"/>
      <c r="K11" s="81"/>
      <c r="L11" s="81"/>
      <c r="P11" s="81">
        <f t="shared" si="0"/>
        <v>2</v>
      </c>
      <c r="Q11" s="81">
        <f>IF(F11="X",0,IF(G11="X",0,VLOOKUP(G11,'18'!$K$3:$L$16,2,FALSE)))</f>
        <v>12</v>
      </c>
      <c r="R11" s="81">
        <f t="shared" si="1"/>
        <v>24</v>
      </c>
      <c r="T11" s="81"/>
      <c r="U11" s="81"/>
      <c r="V11" s="81"/>
    </row>
    <row r="12" spans="1:26">
      <c r="A12" s="6" t="s">
        <v>328</v>
      </c>
      <c r="B12" s="79"/>
      <c r="C12" s="79"/>
      <c r="D12" s="218" t="s">
        <v>326</v>
      </c>
      <c r="E12" s="221" t="s">
        <v>319</v>
      </c>
      <c r="F12" s="7"/>
      <c r="G12" s="79" t="s">
        <v>50</v>
      </c>
      <c r="H12" s="219"/>
      <c r="I12" s="219">
        <v>5</v>
      </c>
      <c r="J12" s="219"/>
      <c r="K12" s="81"/>
      <c r="L12" s="81"/>
      <c r="P12" s="81">
        <f t="shared" si="0"/>
        <v>5</v>
      </c>
      <c r="Q12" s="81">
        <f>IF(F12="X",0,IF(G12="X",0,VLOOKUP(G12,'18'!$K$3:$L$16,2,FALSE)))</f>
        <v>12</v>
      </c>
      <c r="R12" s="81">
        <f t="shared" si="1"/>
        <v>60</v>
      </c>
      <c r="T12" s="81"/>
      <c r="U12" s="81"/>
      <c r="V12" s="81"/>
    </row>
    <row r="13" spans="1:26">
      <c r="A13" s="6" t="s">
        <v>328</v>
      </c>
      <c r="B13" s="79"/>
      <c r="C13" s="79" t="s">
        <v>713</v>
      </c>
      <c r="D13" s="218" t="s">
        <v>515</v>
      </c>
      <c r="E13" s="221" t="s">
        <v>458</v>
      </c>
      <c r="F13" s="7"/>
      <c r="G13" s="79" t="s">
        <v>44</v>
      </c>
      <c r="H13" s="219"/>
      <c r="I13" s="219">
        <v>21.3</v>
      </c>
      <c r="J13" s="219"/>
      <c r="K13" s="81"/>
      <c r="L13" s="81"/>
      <c r="P13" s="81">
        <f t="shared" si="0"/>
        <v>21.3</v>
      </c>
      <c r="Q13" s="81">
        <f>IF(F13="X",0,IF(G13="X",0,VLOOKUP(G13,'18'!$K$3:$L$16,2,FALSE)))</f>
        <v>200</v>
      </c>
      <c r="R13" s="81">
        <f t="shared" si="1"/>
        <v>4260</v>
      </c>
      <c r="T13" s="81">
        <v>9.5</v>
      </c>
      <c r="U13" s="81">
        <v>9.5</v>
      </c>
      <c r="V13" s="81">
        <v>15.2</v>
      </c>
    </row>
    <row r="14" spans="1:26">
      <c r="A14" s="6" t="s">
        <v>328</v>
      </c>
      <c r="B14" s="79"/>
      <c r="C14" s="79"/>
      <c r="D14" s="218" t="s">
        <v>317</v>
      </c>
      <c r="E14" s="215" t="s">
        <v>293</v>
      </c>
      <c r="F14" s="7"/>
      <c r="G14" s="79" t="s">
        <v>44</v>
      </c>
      <c r="H14" s="232"/>
      <c r="I14" s="232">
        <v>42.4</v>
      </c>
      <c r="J14" s="219"/>
      <c r="K14" s="81"/>
      <c r="L14" s="81"/>
      <c r="P14" s="81">
        <f t="shared" si="0"/>
        <v>42.4</v>
      </c>
      <c r="Q14" s="81">
        <f>IF(F14="X",0,IF(G14="X",0,VLOOKUP(G14,'18'!$K$3:$L$16,2,FALSE)))</f>
        <v>200</v>
      </c>
      <c r="R14" s="81">
        <f t="shared" si="1"/>
        <v>8480</v>
      </c>
      <c r="T14" s="81">
        <v>16.850000000000001</v>
      </c>
      <c r="U14" s="81">
        <v>16.850000000000001</v>
      </c>
      <c r="V14" s="81">
        <v>3.6</v>
      </c>
    </row>
    <row r="15" spans="1:26">
      <c r="A15" s="6" t="s">
        <v>328</v>
      </c>
      <c r="B15" s="79"/>
      <c r="C15" s="79"/>
      <c r="D15" s="222" t="s">
        <v>290</v>
      </c>
      <c r="E15" s="221" t="s">
        <v>300</v>
      </c>
      <c r="F15" s="7"/>
      <c r="G15" s="79" t="s">
        <v>50</v>
      </c>
      <c r="H15" s="219"/>
      <c r="I15" s="219">
        <v>2.5</v>
      </c>
      <c r="J15" s="219"/>
      <c r="K15" s="81"/>
      <c r="L15" s="81"/>
      <c r="P15" s="81">
        <f t="shared" si="0"/>
        <v>2.5</v>
      </c>
      <c r="Q15" s="81">
        <f>IF(F15="X",0,IF(G15="X",0,VLOOKUP(G15,'18'!$K$3:$L$16,2,FALSE)))</f>
        <v>12</v>
      </c>
      <c r="R15" s="81">
        <f t="shared" si="1"/>
        <v>30</v>
      </c>
      <c r="T15" s="81"/>
      <c r="U15" s="81"/>
      <c r="V15" s="81"/>
    </row>
    <row r="16" spans="1:26">
      <c r="A16" s="6" t="s">
        <v>328</v>
      </c>
      <c r="B16" s="79"/>
      <c r="C16" s="79"/>
      <c r="D16" s="222" t="s">
        <v>288</v>
      </c>
      <c r="E16" s="221" t="s">
        <v>289</v>
      </c>
      <c r="F16" s="7"/>
      <c r="G16" s="79" t="s">
        <v>137</v>
      </c>
      <c r="H16" s="219"/>
      <c r="I16" s="219"/>
      <c r="J16" s="219">
        <v>5.5</v>
      </c>
      <c r="K16" s="81"/>
      <c r="L16" s="81"/>
      <c r="P16" s="81">
        <f t="shared" si="0"/>
        <v>5.5</v>
      </c>
      <c r="Q16" s="81">
        <f>IF(F16="X",0,IF(G16="X",0,VLOOKUP(G16,'18'!$K$3:$L$16,2,FALSE)))</f>
        <v>200</v>
      </c>
      <c r="R16" s="81">
        <f t="shared" si="1"/>
        <v>1100</v>
      </c>
      <c r="T16" s="81">
        <v>1.25</v>
      </c>
      <c r="U16" s="81">
        <v>1.25</v>
      </c>
      <c r="V16" s="81">
        <v>2</v>
      </c>
    </row>
    <row r="17" spans="1:22">
      <c r="A17" s="6" t="s">
        <v>328</v>
      </c>
      <c r="B17" s="79"/>
      <c r="C17" s="79"/>
      <c r="D17" s="218" t="s">
        <v>297</v>
      </c>
      <c r="E17" s="215" t="s">
        <v>302</v>
      </c>
      <c r="F17" s="7"/>
      <c r="G17" s="79" t="s">
        <v>47</v>
      </c>
      <c r="H17" s="232"/>
      <c r="I17" s="232">
        <v>22.5</v>
      </c>
      <c r="J17" s="232"/>
      <c r="K17" s="81"/>
      <c r="L17" s="81"/>
      <c r="P17" s="81">
        <f t="shared" si="0"/>
        <v>22.5</v>
      </c>
      <c r="Q17" s="81">
        <f>IF(F17="X",0,IF(G17="X",0,VLOOKUP(G17,'18'!$K$3:$L$16,2,FALSE)))</f>
        <v>200</v>
      </c>
      <c r="R17" s="81">
        <f t="shared" si="1"/>
        <v>4500</v>
      </c>
      <c r="T17" s="81">
        <v>10.1</v>
      </c>
      <c r="U17" s="81">
        <v>10.1</v>
      </c>
      <c r="V17" s="81">
        <v>9.1</v>
      </c>
    </row>
    <row r="18" spans="1:22">
      <c r="A18" s="6" t="s">
        <v>328</v>
      </c>
      <c r="B18" s="79"/>
      <c r="C18" s="79"/>
      <c r="D18" s="218" t="s">
        <v>332</v>
      </c>
      <c r="E18" s="214" t="s">
        <v>293</v>
      </c>
      <c r="F18" s="7"/>
      <c r="G18" s="79" t="s">
        <v>44</v>
      </c>
      <c r="H18" s="232"/>
      <c r="I18" s="232">
        <v>56</v>
      </c>
      <c r="J18" s="232"/>
      <c r="K18" s="81"/>
      <c r="L18" s="81"/>
      <c r="P18" s="81">
        <f t="shared" si="0"/>
        <v>56</v>
      </c>
      <c r="Q18" s="81">
        <f>IF(F18="X",0,IF(G18="X",0,VLOOKUP(G18,'18'!$K$3:$L$16,2,FALSE)))</f>
        <v>200</v>
      </c>
      <c r="R18" s="81">
        <f t="shared" si="1"/>
        <v>11200</v>
      </c>
      <c r="T18" s="81">
        <v>15.5</v>
      </c>
      <c r="U18" s="81">
        <v>15.5</v>
      </c>
      <c r="V18" s="81">
        <v>10.8</v>
      </c>
    </row>
    <row r="19" spans="1:22">
      <c r="A19" s="6" t="s">
        <v>328</v>
      </c>
      <c r="B19" s="79"/>
      <c r="C19" s="79" t="s">
        <v>713</v>
      </c>
      <c r="D19" s="218" t="s">
        <v>318</v>
      </c>
      <c r="E19" s="214" t="s">
        <v>293</v>
      </c>
      <c r="F19" s="7"/>
      <c r="G19" s="79" t="s">
        <v>44</v>
      </c>
      <c r="H19" s="232"/>
      <c r="I19" s="232">
        <v>34</v>
      </c>
      <c r="J19" s="232"/>
      <c r="K19" s="81"/>
      <c r="L19" s="81"/>
      <c r="P19" s="81">
        <f t="shared" si="0"/>
        <v>34</v>
      </c>
      <c r="Q19" s="81">
        <f>IF(F19="X",0,IF(G19="X",0,VLOOKUP(G19,'18'!$K$3:$L$16,2,FALSE)))</f>
        <v>200</v>
      </c>
      <c r="R19" s="81">
        <f t="shared" si="1"/>
        <v>6800</v>
      </c>
      <c r="T19" s="81">
        <v>25.35</v>
      </c>
      <c r="U19" s="81">
        <v>25.35</v>
      </c>
      <c r="V19" s="81"/>
    </row>
    <row r="20" spans="1:22">
      <c r="A20" s="6" t="s">
        <v>328</v>
      </c>
      <c r="B20" s="79"/>
      <c r="C20" s="79"/>
      <c r="D20" s="218" t="s">
        <v>320</v>
      </c>
      <c r="E20" s="214" t="s">
        <v>293</v>
      </c>
      <c r="F20" s="7"/>
      <c r="G20" s="79" t="s">
        <v>44</v>
      </c>
      <c r="H20" s="232"/>
      <c r="I20" s="232">
        <v>61</v>
      </c>
      <c r="J20" s="232"/>
      <c r="K20" s="81"/>
      <c r="L20" s="81"/>
      <c r="P20" s="81">
        <f t="shared" si="0"/>
        <v>61</v>
      </c>
      <c r="Q20" s="81">
        <f>IF(F20="X",0,IF(G20="X",0,VLOOKUP(G20,'18'!$K$3:$L$16,2,FALSE)))</f>
        <v>200</v>
      </c>
      <c r="R20" s="81">
        <f t="shared" si="1"/>
        <v>12200</v>
      </c>
      <c r="T20" s="81">
        <v>22.05</v>
      </c>
      <c r="U20" s="81">
        <v>22.05</v>
      </c>
      <c r="V20" s="81">
        <v>9.6999999999999993</v>
      </c>
    </row>
    <row r="21" spans="1:22">
      <c r="A21" s="6" t="s">
        <v>328</v>
      </c>
      <c r="B21" s="79"/>
      <c r="C21" s="79"/>
      <c r="D21" s="218" t="s">
        <v>322</v>
      </c>
      <c r="E21" s="214" t="s">
        <v>298</v>
      </c>
      <c r="F21" s="7"/>
      <c r="G21" s="79" t="s">
        <v>50</v>
      </c>
      <c r="H21" s="232"/>
      <c r="I21" s="232">
        <v>8</v>
      </c>
      <c r="J21" s="232"/>
      <c r="K21" s="81"/>
      <c r="L21" s="81"/>
      <c r="P21" s="81">
        <f t="shared" si="0"/>
        <v>8</v>
      </c>
      <c r="Q21" s="81">
        <f>IF(F21="X",0,IF(G21="X",0,VLOOKUP(G21,'18'!$K$3:$L$16,2,FALSE)))</f>
        <v>12</v>
      </c>
      <c r="R21" s="81">
        <f t="shared" si="1"/>
        <v>96</v>
      </c>
      <c r="T21" s="81"/>
      <c r="U21" s="81"/>
      <c r="V21" s="81"/>
    </row>
    <row r="22" spans="1:22">
      <c r="A22" s="6" t="s">
        <v>328</v>
      </c>
      <c r="B22" s="79"/>
      <c r="C22" s="79"/>
      <c r="D22" s="218" t="s">
        <v>324</v>
      </c>
      <c r="E22" s="214" t="s">
        <v>289</v>
      </c>
      <c r="F22" s="7"/>
      <c r="G22" s="79" t="s">
        <v>137</v>
      </c>
      <c r="H22" s="232"/>
      <c r="I22" s="233"/>
      <c r="J22" s="232">
        <v>5.5</v>
      </c>
      <c r="K22" s="81"/>
      <c r="L22" s="81"/>
      <c r="P22" s="81">
        <f t="shared" si="0"/>
        <v>5.5</v>
      </c>
      <c r="Q22" s="81">
        <f>IF(F22="X",0,IF(G22="X",0,VLOOKUP(G22,'18'!$K$3:$L$16,2,FALSE)))</f>
        <v>200</v>
      </c>
      <c r="R22" s="81">
        <f t="shared" si="1"/>
        <v>1100</v>
      </c>
      <c r="T22" s="81">
        <v>1.1000000000000001</v>
      </c>
      <c r="U22" s="81">
        <v>1.1000000000000001</v>
      </c>
      <c r="V22" s="81">
        <v>1.8</v>
      </c>
    </row>
    <row r="23" spans="1:22" hidden="1">
      <c r="A23" s="6"/>
      <c r="B23" s="79"/>
      <c r="C23" s="79"/>
      <c r="D23" s="79"/>
      <c r="E23" s="7"/>
      <c r="F23" s="7"/>
      <c r="G23" s="79"/>
      <c r="H23" s="81"/>
      <c r="I23" s="81"/>
      <c r="J23" s="81"/>
      <c r="K23" s="81"/>
      <c r="L23" s="81"/>
      <c r="P23" s="81"/>
      <c r="Q23" s="81"/>
      <c r="R23" s="81"/>
    </row>
    <row r="24" spans="1:22" hidden="1">
      <c r="A24" s="6"/>
      <c r="B24" s="79"/>
      <c r="C24" s="79"/>
      <c r="D24" s="79"/>
      <c r="E24" s="7"/>
      <c r="F24" s="7"/>
      <c r="G24" s="79"/>
      <c r="H24" s="81"/>
      <c r="I24" s="81"/>
      <c r="J24" s="81"/>
      <c r="K24" s="81"/>
      <c r="L24" s="81"/>
      <c r="P24" s="81"/>
      <c r="Q24" s="81"/>
      <c r="R24" s="81"/>
    </row>
    <row r="25" spans="1:22" hidden="1">
      <c r="A25" s="6"/>
      <c r="B25" s="79"/>
      <c r="C25" s="79"/>
      <c r="D25" s="79"/>
      <c r="E25" s="7"/>
      <c r="F25" s="7"/>
      <c r="G25" s="79"/>
      <c r="H25" s="81"/>
      <c r="I25" s="81"/>
      <c r="J25" s="81"/>
      <c r="K25" s="81"/>
      <c r="L25" s="81"/>
      <c r="P25" s="81"/>
      <c r="Q25" s="81"/>
      <c r="R25" s="81"/>
    </row>
    <row r="26" spans="1:22" hidden="1">
      <c r="A26" s="6"/>
      <c r="B26" s="79"/>
      <c r="C26" s="79"/>
      <c r="D26" s="79"/>
      <c r="E26" s="7"/>
      <c r="F26" s="7"/>
      <c r="G26" s="79"/>
      <c r="H26" s="81"/>
      <c r="I26" s="81"/>
      <c r="J26" s="81"/>
      <c r="K26" s="81"/>
      <c r="L26" s="81"/>
      <c r="P26" s="81"/>
      <c r="Q26" s="81"/>
      <c r="R26" s="81"/>
    </row>
    <row r="27" spans="1:22" hidden="1">
      <c r="A27" s="6"/>
      <c r="B27" s="79"/>
      <c r="C27" s="79"/>
      <c r="D27" s="79"/>
      <c r="E27" s="7"/>
      <c r="F27" s="7"/>
      <c r="G27" s="79"/>
      <c r="H27" s="81"/>
      <c r="I27" s="81"/>
      <c r="J27" s="81"/>
      <c r="K27" s="81"/>
      <c r="L27" s="81"/>
      <c r="P27" s="81"/>
      <c r="Q27" s="81"/>
      <c r="R27" s="81"/>
    </row>
    <row r="28" spans="1:22" hidden="1">
      <c r="A28" s="6"/>
      <c r="B28" s="79"/>
      <c r="C28" s="79"/>
      <c r="D28" s="79"/>
      <c r="E28" s="7"/>
      <c r="F28" s="7"/>
      <c r="G28" s="79"/>
      <c r="H28" s="81"/>
      <c r="I28" s="81"/>
      <c r="J28" s="81"/>
      <c r="K28" s="81"/>
      <c r="L28" s="81"/>
      <c r="P28" s="81"/>
      <c r="Q28" s="81"/>
      <c r="R28" s="81"/>
    </row>
    <row r="29" spans="1:22" hidden="1">
      <c r="A29" s="6"/>
      <c r="B29" s="79"/>
      <c r="C29" s="79"/>
      <c r="D29" s="79"/>
      <c r="E29" s="7"/>
      <c r="F29" s="7"/>
      <c r="G29" s="79"/>
      <c r="H29" s="81"/>
      <c r="I29" s="81"/>
      <c r="J29" s="81"/>
      <c r="K29" s="81"/>
      <c r="L29" s="81"/>
      <c r="P29" s="81"/>
      <c r="Q29" s="81"/>
      <c r="R29" s="81"/>
    </row>
    <row r="30" spans="1:22" hidden="1">
      <c r="A30" s="6"/>
      <c r="B30" s="79"/>
      <c r="C30" s="79"/>
      <c r="D30" s="79"/>
      <c r="E30" s="7"/>
      <c r="F30" s="7"/>
      <c r="G30" s="79"/>
      <c r="H30" s="81"/>
      <c r="I30" s="81"/>
      <c r="J30" s="81"/>
      <c r="K30" s="81"/>
      <c r="L30" s="81"/>
      <c r="P30" s="81"/>
      <c r="Q30" s="81"/>
      <c r="R30" s="81"/>
    </row>
    <row r="31" spans="1:22" hidden="1">
      <c r="A31" s="6"/>
      <c r="B31" s="79"/>
      <c r="C31" s="79"/>
      <c r="D31" s="79"/>
      <c r="E31" s="7"/>
      <c r="F31" s="7"/>
      <c r="G31" s="79"/>
      <c r="H31" s="81"/>
      <c r="I31" s="81"/>
      <c r="J31" s="81"/>
      <c r="K31" s="81"/>
      <c r="L31" s="81"/>
      <c r="P31" s="81"/>
      <c r="Q31" s="81"/>
      <c r="R31" s="81"/>
    </row>
    <row r="32" spans="1:22" hidden="1">
      <c r="A32" s="6"/>
      <c r="B32" s="79"/>
      <c r="C32" s="79"/>
      <c r="D32" s="79"/>
      <c r="E32" s="7"/>
      <c r="F32" s="7"/>
      <c r="G32" s="79"/>
      <c r="H32" s="81"/>
      <c r="I32" s="81"/>
      <c r="J32" s="81"/>
      <c r="K32" s="81"/>
      <c r="L32" s="81"/>
      <c r="P32" s="81"/>
      <c r="Q32" s="81"/>
      <c r="R32" s="81"/>
    </row>
    <row r="33" spans="1:18" hidden="1">
      <c r="A33" s="6"/>
      <c r="B33" s="79"/>
      <c r="C33" s="79"/>
      <c r="D33" s="79"/>
      <c r="E33" s="7"/>
      <c r="F33" s="7"/>
      <c r="G33" s="79"/>
      <c r="H33" s="81"/>
      <c r="I33" s="81"/>
      <c r="J33" s="81"/>
      <c r="K33" s="81"/>
      <c r="L33" s="81"/>
      <c r="P33" s="81"/>
      <c r="Q33" s="81"/>
      <c r="R33" s="81"/>
    </row>
    <row r="34" spans="1:18" hidden="1">
      <c r="A34" s="6"/>
      <c r="B34" s="79"/>
      <c r="C34" s="79"/>
      <c r="D34" s="79"/>
      <c r="E34" s="7"/>
      <c r="F34" s="7"/>
      <c r="G34" s="79"/>
      <c r="H34" s="81"/>
      <c r="I34" s="81"/>
      <c r="J34" s="81"/>
      <c r="K34" s="81"/>
      <c r="L34" s="81"/>
      <c r="P34" s="81"/>
      <c r="Q34" s="81"/>
      <c r="R34" s="81"/>
    </row>
    <row r="35" spans="1:18" hidden="1">
      <c r="A35" s="6"/>
      <c r="B35" s="79"/>
      <c r="C35" s="79"/>
      <c r="D35" s="79"/>
      <c r="E35" s="7"/>
      <c r="F35" s="7"/>
      <c r="G35" s="79"/>
      <c r="H35" s="81"/>
      <c r="I35" s="81"/>
      <c r="J35" s="81"/>
      <c r="K35" s="81"/>
      <c r="L35" s="81"/>
      <c r="P35" s="81"/>
      <c r="Q35" s="81"/>
      <c r="R35" s="81"/>
    </row>
    <row r="36" spans="1:18" hidden="1">
      <c r="A36" s="6"/>
      <c r="B36" s="79"/>
      <c r="C36" s="79"/>
      <c r="D36" s="79"/>
      <c r="E36" s="7"/>
      <c r="F36" s="7"/>
      <c r="G36" s="79"/>
      <c r="H36" s="81"/>
      <c r="I36" s="81"/>
      <c r="J36" s="81"/>
      <c r="K36" s="81"/>
      <c r="L36" s="81"/>
      <c r="P36" s="81"/>
      <c r="Q36" s="81"/>
      <c r="R36" s="81"/>
    </row>
    <row r="37" spans="1:18" hidden="1">
      <c r="A37" s="6"/>
      <c r="B37" s="79"/>
      <c r="C37" s="79"/>
      <c r="D37" s="79"/>
      <c r="E37" s="7"/>
      <c r="F37" s="7"/>
      <c r="G37" s="79"/>
      <c r="H37" s="81"/>
      <c r="I37" s="81"/>
      <c r="J37" s="81"/>
      <c r="K37" s="81"/>
      <c r="L37" s="81"/>
      <c r="P37" s="81"/>
      <c r="Q37" s="81"/>
      <c r="R37" s="81"/>
    </row>
    <row r="38" spans="1:18" hidden="1">
      <c r="A38" s="6"/>
      <c r="B38" s="79"/>
      <c r="C38" s="79"/>
      <c r="D38" s="79"/>
      <c r="E38" s="7"/>
      <c r="F38" s="7"/>
      <c r="G38" s="79"/>
      <c r="H38" s="81"/>
      <c r="I38" s="81"/>
      <c r="J38" s="81"/>
      <c r="K38" s="81"/>
      <c r="L38" s="81"/>
      <c r="P38" s="81"/>
      <c r="Q38" s="81"/>
      <c r="R38" s="81"/>
    </row>
    <row r="39" spans="1:18" hidden="1">
      <c r="A39" s="6"/>
      <c r="B39" s="79"/>
      <c r="C39" s="79"/>
      <c r="D39" s="79"/>
      <c r="E39" s="7"/>
      <c r="F39" s="7"/>
      <c r="G39" s="79"/>
      <c r="H39" s="81"/>
      <c r="I39" s="81"/>
      <c r="J39" s="81"/>
      <c r="K39" s="81"/>
      <c r="L39" s="81"/>
      <c r="P39" s="81"/>
      <c r="Q39" s="81"/>
      <c r="R39" s="81"/>
    </row>
    <row r="40" spans="1:18" hidden="1">
      <c r="A40" s="6"/>
      <c r="B40" s="79"/>
      <c r="C40" s="79"/>
      <c r="D40" s="79"/>
      <c r="E40" s="7"/>
      <c r="F40" s="7"/>
      <c r="G40" s="79"/>
      <c r="H40" s="81"/>
      <c r="I40" s="81"/>
      <c r="J40" s="81"/>
      <c r="K40" s="81"/>
      <c r="L40" s="81"/>
      <c r="P40" s="81"/>
      <c r="Q40" s="81"/>
      <c r="R40" s="81"/>
    </row>
    <row r="41" spans="1:18" hidden="1">
      <c r="A41" s="6"/>
      <c r="B41" s="79"/>
      <c r="C41" s="79"/>
      <c r="D41" s="79"/>
      <c r="E41" s="7"/>
      <c r="F41" s="7"/>
      <c r="G41" s="79"/>
      <c r="H41" s="81"/>
      <c r="I41" s="81"/>
      <c r="J41" s="81"/>
      <c r="K41" s="81"/>
      <c r="L41" s="81"/>
      <c r="P41" s="81"/>
      <c r="Q41" s="81"/>
      <c r="R41" s="81"/>
    </row>
    <row r="42" spans="1:18" hidden="1">
      <c r="A42" s="6"/>
      <c r="B42" s="79"/>
      <c r="C42" s="79"/>
      <c r="D42" s="79"/>
      <c r="E42" s="7"/>
      <c r="F42" s="7"/>
      <c r="G42" s="79"/>
      <c r="H42" s="81"/>
      <c r="I42" s="81"/>
      <c r="J42" s="81"/>
      <c r="K42" s="81"/>
      <c r="L42" s="81"/>
      <c r="P42" s="81"/>
      <c r="Q42" s="81"/>
      <c r="R42" s="81"/>
    </row>
    <row r="43" spans="1:18" hidden="1">
      <c r="A43" s="6"/>
      <c r="B43" s="79"/>
      <c r="C43" s="79"/>
      <c r="D43" s="79"/>
      <c r="E43" s="7"/>
      <c r="F43" s="7"/>
      <c r="G43" s="79"/>
      <c r="H43" s="81"/>
      <c r="I43" s="81"/>
      <c r="J43" s="81"/>
      <c r="K43" s="81"/>
      <c r="L43" s="81"/>
      <c r="P43" s="81"/>
      <c r="Q43" s="81"/>
      <c r="R43" s="81"/>
    </row>
    <row r="44" spans="1:18" hidden="1">
      <c r="A44" s="6"/>
      <c r="B44" s="79"/>
      <c r="C44" s="79"/>
      <c r="D44" s="79"/>
      <c r="E44" s="7"/>
      <c r="F44" s="7"/>
      <c r="G44" s="79"/>
      <c r="H44" s="81"/>
      <c r="I44" s="81"/>
      <c r="J44" s="81"/>
      <c r="K44" s="81"/>
      <c r="L44" s="81"/>
      <c r="P44" s="81"/>
      <c r="Q44" s="81"/>
      <c r="R44" s="81"/>
    </row>
    <row r="45" spans="1:18" hidden="1">
      <c r="A45" s="6"/>
      <c r="B45" s="79"/>
      <c r="C45" s="79"/>
      <c r="D45" s="79"/>
      <c r="E45" s="7"/>
      <c r="F45" s="7"/>
      <c r="G45" s="79"/>
      <c r="H45" s="81"/>
      <c r="I45" s="81"/>
      <c r="J45" s="81"/>
      <c r="K45" s="81"/>
      <c r="L45" s="81"/>
      <c r="P45" s="81"/>
      <c r="Q45" s="81"/>
      <c r="R45" s="81"/>
    </row>
    <row r="46" spans="1:18" hidden="1">
      <c r="A46" s="6"/>
      <c r="B46" s="79"/>
      <c r="C46" s="79"/>
      <c r="D46" s="79"/>
      <c r="E46" s="7"/>
      <c r="F46" s="7"/>
      <c r="G46" s="79"/>
      <c r="H46" s="81"/>
      <c r="I46" s="81"/>
      <c r="J46" s="81"/>
      <c r="K46" s="81"/>
      <c r="L46" s="81"/>
      <c r="P46" s="81"/>
      <c r="Q46" s="81"/>
      <c r="R46" s="81"/>
    </row>
    <row r="47" spans="1:18" hidden="1">
      <c r="A47" s="6"/>
      <c r="B47" s="79"/>
      <c r="C47" s="79"/>
      <c r="D47" s="79"/>
      <c r="E47" s="7"/>
      <c r="F47" s="7"/>
      <c r="G47" s="79"/>
      <c r="H47" s="81"/>
      <c r="I47" s="81"/>
      <c r="J47" s="81"/>
      <c r="K47" s="81"/>
      <c r="L47" s="81"/>
      <c r="P47" s="81"/>
      <c r="Q47" s="81"/>
      <c r="R47" s="81"/>
    </row>
    <row r="48" spans="1:18" hidden="1">
      <c r="A48" s="6"/>
      <c r="B48" s="79"/>
      <c r="C48" s="79"/>
      <c r="D48" s="79"/>
      <c r="E48" s="7"/>
      <c r="F48" s="7"/>
      <c r="G48" s="79"/>
      <c r="H48" s="81"/>
      <c r="I48" s="81"/>
      <c r="J48" s="81"/>
      <c r="K48" s="81"/>
      <c r="L48" s="81"/>
      <c r="P48" s="81"/>
      <c r="Q48" s="81"/>
      <c r="R48" s="81"/>
    </row>
    <row r="49" spans="1:18" hidden="1">
      <c r="A49" s="6"/>
      <c r="B49" s="79"/>
      <c r="C49" s="79"/>
      <c r="D49" s="79"/>
      <c r="E49" s="7"/>
      <c r="F49" s="7"/>
      <c r="G49" s="79"/>
      <c r="H49" s="81"/>
      <c r="I49" s="81"/>
      <c r="J49" s="81"/>
      <c r="K49" s="81"/>
      <c r="L49" s="81"/>
      <c r="P49" s="81"/>
      <c r="Q49" s="81"/>
      <c r="R49" s="81"/>
    </row>
    <row r="50" spans="1:18" hidden="1">
      <c r="A50" s="6"/>
      <c r="B50" s="79"/>
      <c r="C50" s="79"/>
      <c r="D50" s="79"/>
      <c r="E50" s="7"/>
      <c r="F50" s="7"/>
      <c r="G50" s="79"/>
      <c r="H50" s="81"/>
      <c r="I50" s="81"/>
      <c r="J50" s="81"/>
      <c r="K50" s="81"/>
      <c r="L50" s="81"/>
      <c r="P50" s="81"/>
      <c r="Q50" s="81"/>
      <c r="R50" s="81"/>
    </row>
    <row r="51" spans="1:18" hidden="1">
      <c r="A51" s="6"/>
      <c r="B51" s="79"/>
      <c r="C51" s="79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</row>
    <row r="52" spans="1:18" hidden="1">
      <c r="A52" s="6"/>
      <c r="B52" s="79"/>
      <c r="C52" s="79"/>
      <c r="D52" s="79"/>
      <c r="E52" s="7"/>
      <c r="F52" s="7"/>
      <c r="G52" s="79"/>
      <c r="H52" s="81"/>
      <c r="I52" s="81"/>
      <c r="J52" s="81"/>
      <c r="K52" s="81"/>
      <c r="L52" s="81"/>
      <c r="P52" s="81"/>
      <c r="Q52" s="81"/>
      <c r="R52" s="81"/>
    </row>
    <row r="53" spans="1:18" hidden="1">
      <c r="A53" s="6"/>
      <c r="B53" s="79"/>
      <c r="C53" s="79"/>
      <c r="D53" s="79"/>
      <c r="E53" s="7"/>
      <c r="F53" s="7"/>
      <c r="G53" s="79"/>
      <c r="H53" s="81"/>
      <c r="I53" s="81"/>
      <c r="J53" s="81"/>
      <c r="K53" s="81"/>
      <c r="L53" s="81"/>
      <c r="P53" s="81"/>
      <c r="Q53" s="81"/>
      <c r="R53" s="81"/>
    </row>
    <row r="54" spans="1:18" hidden="1">
      <c r="A54" s="6"/>
      <c r="B54" s="79"/>
      <c r="C54" s="79"/>
      <c r="D54" s="79"/>
      <c r="E54" s="7"/>
      <c r="F54" s="7"/>
      <c r="G54" s="79"/>
      <c r="H54" s="81"/>
      <c r="I54" s="81"/>
      <c r="J54" s="81"/>
      <c r="K54" s="81"/>
      <c r="L54" s="81"/>
      <c r="P54" s="81"/>
      <c r="Q54" s="81"/>
      <c r="R54" s="81"/>
    </row>
    <row r="55" spans="1:18" hidden="1">
      <c r="A55" s="6"/>
      <c r="B55" s="79"/>
      <c r="C55" s="79"/>
      <c r="D55" s="79"/>
      <c r="E55" s="7"/>
      <c r="F55" s="7"/>
      <c r="G55" s="79"/>
      <c r="H55" s="81"/>
      <c r="I55" s="81"/>
      <c r="J55" s="81"/>
      <c r="K55" s="81"/>
      <c r="L55" s="81"/>
      <c r="P55" s="81"/>
      <c r="Q55" s="81"/>
      <c r="R55" s="81"/>
    </row>
    <row r="56" spans="1:18" hidden="1">
      <c r="A56" s="6"/>
      <c r="B56" s="79"/>
      <c r="C56" s="79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18" hidden="1">
      <c r="A57" s="6"/>
      <c r="B57" s="79"/>
      <c r="C57" s="79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18" hidden="1">
      <c r="A58" s="6"/>
      <c r="B58" s="79"/>
      <c r="C58" s="79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18" hidden="1">
      <c r="A59" s="6"/>
      <c r="B59" s="79"/>
      <c r="C59" s="79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18" hidden="1">
      <c r="A60" s="6"/>
      <c r="B60" s="79"/>
      <c r="C60" s="79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18" hidden="1">
      <c r="A61" s="6"/>
      <c r="B61" s="79"/>
      <c r="C61" s="79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18" hidden="1">
      <c r="A62" s="6"/>
      <c r="B62" s="79"/>
      <c r="C62" s="79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18" hidden="1">
      <c r="A63" s="6"/>
      <c r="B63" s="79"/>
      <c r="C63" s="79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18" hidden="1">
      <c r="A64" s="6"/>
      <c r="B64" s="79"/>
      <c r="C64" s="79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idden="1">
      <c r="A65" s="6"/>
      <c r="B65" s="79"/>
      <c r="C65" s="79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idden="1">
      <c r="A66" s="6"/>
      <c r="B66" s="79"/>
      <c r="C66" s="79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idden="1">
      <c r="A67" s="6"/>
      <c r="B67" s="79"/>
      <c r="C67" s="79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idden="1">
      <c r="A68" s="6"/>
      <c r="B68" s="79"/>
      <c r="C68" s="79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idden="1">
      <c r="A69" s="6"/>
      <c r="B69" s="79"/>
      <c r="C69" s="79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idden="1">
      <c r="A70" s="6"/>
      <c r="B70" s="79"/>
      <c r="C70" s="79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idden="1">
      <c r="A71" s="6"/>
      <c r="B71" s="79"/>
      <c r="C71" s="79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idden="1">
      <c r="A72" s="6"/>
      <c r="B72" s="79"/>
      <c r="C72" s="79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idden="1">
      <c r="A73" s="6"/>
      <c r="B73" s="79"/>
      <c r="C73" s="79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18" hidden="1">
      <c r="A74" s="6"/>
      <c r="B74" s="79"/>
      <c r="C74" s="79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18" hidden="1">
      <c r="A75" s="6"/>
      <c r="B75" s="79"/>
      <c r="C75" s="79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18" hidden="1">
      <c r="A76" s="6"/>
      <c r="B76" s="79"/>
      <c r="C76" s="79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idden="1">
      <c r="A77" s="6"/>
      <c r="B77" s="79"/>
      <c r="C77" s="79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idden="1">
      <c r="A78" s="6"/>
      <c r="B78" s="79"/>
      <c r="C78" s="79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idden="1">
      <c r="A79" s="6"/>
      <c r="B79" s="79"/>
      <c r="C79" s="79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idden="1">
      <c r="A80" s="6"/>
      <c r="B80" s="79"/>
      <c r="C80" s="79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79"/>
      <c r="C81" s="79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79"/>
      <c r="C82" s="79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79"/>
      <c r="C83" s="79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79"/>
      <c r="C84" s="79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79"/>
      <c r="C85" s="79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79"/>
      <c r="C86" s="79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79"/>
      <c r="C87" s="79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79"/>
      <c r="C88" s="79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79"/>
      <c r="C89" s="79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79"/>
      <c r="C90" s="79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79"/>
      <c r="C91" s="79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79"/>
      <c r="C92" s="79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79"/>
      <c r="C93" s="79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79"/>
      <c r="C94" s="79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79"/>
      <c r="C95" s="79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79"/>
      <c r="C96" s="79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79"/>
      <c r="C97" s="79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79"/>
      <c r="C98" s="79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79"/>
      <c r="C99" s="79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79"/>
      <c r="C100" s="79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79"/>
      <c r="C101" s="79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79"/>
      <c r="C102" s="79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79"/>
      <c r="C103" s="79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79"/>
      <c r="C104" s="79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79"/>
      <c r="C105" s="79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79"/>
      <c r="C106" s="79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79"/>
      <c r="C107" s="79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79"/>
      <c r="C108" s="79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79"/>
      <c r="C109" s="79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79"/>
      <c r="C110" s="79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79"/>
      <c r="C111" s="79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79"/>
      <c r="C112" s="79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79"/>
      <c r="C113" s="79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79"/>
      <c r="C114" s="79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79"/>
      <c r="C115" s="79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79"/>
      <c r="C116" s="79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79"/>
      <c r="C117" s="79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230"/>
      <c r="C118" s="230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230"/>
      <c r="C119" s="230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230"/>
      <c r="C120" s="230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230"/>
      <c r="C121" s="230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230"/>
      <c r="C122" s="230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230"/>
      <c r="C123" s="230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230"/>
      <c r="C124" s="230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230"/>
      <c r="C125" s="230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230"/>
      <c r="C126" s="230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2">SUM(H4:H494)</f>
        <v>39.5</v>
      </c>
      <c r="I495" s="64">
        <f t="shared" si="2"/>
        <v>325.2</v>
      </c>
      <c r="J495" s="64">
        <f t="shared" si="2"/>
        <v>16.399999999999999</v>
      </c>
      <c r="K495" s="64">
        <f t="shared" si="2"/>
        <v>0</v>
      </c>
      <c r="L495" s="64">
        <f t="shared" si="2"/>
        <v>0</v>
      </c>
      <c r="M495" s="64">
        <f t="shared" si="2"/>
        <v>0</v>
      </c>
      <c r="N495" s="64">
        <f t="shared" si="2"/>
        <v>0</v>
      </c>
      <c r="O495" s="64">
        <f t="shared" si="2"/>
        <v>0</v>
      </c>
      <c r="S495" s="52" t="s">
        <v>126</v>
      </c>
      <c r="T495" s="64">
        <f t="shared" ref="T495:Y495" si="3">SUM(T4:T494)</f>
        <v>144.25</v>
      </c>
      <c r="U495" s="64">
        <f t="shared" si="3"/>
        <v>144.25</v>
      </c>
      <c r="V495" s="64">
        <f t="shared" si="3"/>
        <v>71.599999999999994</v>
      </c>
      <c r="W495" s="64">
        <f t="shared" si="3"/>
        <v>0</v>
      </c>
      <c r="X495" s="64">
        <f t="shared" si="3"/>
        <v>0</v>
      </c>
      <c r="Y495" s="64">
        <f t="shared" si="3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IF('18'!K3="", "Vrije categorie",'18'!K3)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214.7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0</v>
      </c>
      <c r="P499" s="65">
        <f>SUM(H499:O499)</f>
        <v>214.7</v>
      </c>
      <c r="Q499" s="54"/>
      <c r="R499" s="65" cm="1">
        <f t="array" ref="R499">SUMPRODUCT(--($G$4:$G$494=E499),--($F$4:$F$494=""),$R$4:$R$494)</f>
        <v>42940</v>
      </c>
    </row>
    <row r="500" spans="5:18">
      <c r="E500" s="54" t="str">
        <f>IF('18'!K4="", "Vrije categorie",'18'!K4)</f>
        <v>B</v>
      </c>
      <c r="H500" s="65" cm="1">
        <f t="array" ref="H500">SUMPRODUCT(--($G$4:$G$494=E500),--($F$4:$F$494=""),$H$4:$H$494)</f>
        <v>0</v>
      </c>
      <c r="I500" s="65" cm="1">
        <f t="array" ref="I500">SUMPRODUCT(--($G$4:$G$494=E500),--($F$4:$F$494=""),$I$4:$I$494)</f>
        <v>22.5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4">SUM(H500:O500)</f>
        <v>22.5</v>
      </c>
      <c r="Q500" s="54"/>
      <c r="R500" s="65" cm="1">
        <f t="array" ref="R500">SUMPRODUCT(--($G$4:$G$494=E500),--($F$4:$F$494=""),$R$4:$R$494)</f>
        <v>4500</v>
      </c>
    </row>
    <row r="501" spans="5:18">
      <c r="E501" s="54" t="str">
        <f>IF('18'!K5="", "Vrije categorie",'18'!K5)</f>
        <v>C</v>
      </c>
      <c r="H501" s="65" cm="1">
        <f t="array" ref="H501">SUMPRODUCT(--($G$4:$G$494=E501),--($F$4:$F$494=""),$H$4:$H$494)</f>
        <v>16.5</v>
      </c>
      <c r="I501" s="65" cm="1">
        <f t="array" ref="I501">SUMPRODUCT(--($G$4:$G$494=E501),--($F$4:$F$494=""),$I$4:$I$494)</f>
        <v>67.5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4"/>
        <v>84</v>
      </c>
      <c r="Q501" s="54"/>
      <c r="R501" s="65" cm="1">
        <f t="array" ref="R501">SUMPRODUCT(--($G$4:$G$494=E501),--($F$4:$F$494=""),$R$4:$R$494)</f>
        <v>16800</v>
      </c>
    </row>
    <row r="502" spans="5:18">
      <c r="E502" s="54" t="str">
        <f>IF('18'!K6="", "Vrije categorie",'18'!K6)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0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4"/>
        <v>0</v>
      </c>
      <c r="Q502" s="54"/>
      <c r="R502" s="65" cm="1">
        <f t="array" ref="R502">SUMPRODUCT(--($G$4:$G$494=E502),--($F$4:$F$494=""),$R$4:$R$494)</f>
        <v>0</v>
      </c>
    </row>
    <row r="503" spans="5:18">
      <c r="E503" s="54" t="str">
        <f>IF('18'!K7="", "Vrije categorie",'18'!K7)</f>
        <v>E</v>
      </c>
      <c r="H503" s="65" cm="1">
        <f t="array" ref="H503">SUMPRODUCT(--($G$4:$G$494=E503),--($F$4:$F$494=""),$H$4:$H$494)</f>
        <v>23</v>
      </c>
      <c r="I503" s="65" cm="1">
        <f t="array" ref="I503">SUMPRODUCT(--($G$4:$G$494=E503),--($F$4:$F$494=""),$I$4:$I$494)</f>
        <v>0</v>
      </c>
      <c r="J503" s="65" cm="1">
        <f t="array" ref="J503">SUMPRODUCT(--($G$4:$G$494=E503),--($F$4:$F$494=""),$J$4:$J$494)</f>
        <v>0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0</v>
      </c>
      <c r="O503" s="65" cm="1">
        <f t="array" ref="O503">SUMPRODUCT(--($G$4:$G$494=E503),--($F$4:$F$494=""),$O$4:$O$494)</f>
        <v>0</v>
      </c>
      <c r="P503" s="65">
        <f t="shared" si="4"/>
        <v>23</v>
      </c>
      <c r="Q503" s="54"/>
      <c r="R503" s="65" cm="1">
        <f t="array" ref="R503">SUMPRODUCT(--($G$4:$G$494=E503),--($F$4:$F$494=""),$R$4:$R$494)</f>
        <v>4600</v>
      </c>
    </row>
    <row r="504" spans="5:18">
      <c r="E504" s="54" t="str">
        <f>IF('18'!K8="", "Vrije categorie",'18'!K8)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20.5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4"/>
        <v>20.5</v>
      </c>
      <c r="Q504" s="54"/>
      <c r="R504" s="65" cm="1">
        <f t="array" ref="R504">SUMPRODUCT(--($G$4:$G$494=E504),--($F$4:$F$494=""),$R$4:$R$494)</f>
        <v>246</v>
      </c>
    </row>
    <row r="505" spans="5:18">
      <c r="E505" s="54" t="str">
        <f>IF('18'!K9="", "Vrije categorie",'18'!K9)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16.399999999999999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0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0</v>
      </c>
      <c r="O505" s="65" cm="1">
        <f t="array" ref="O505">SUMPRODUCT(--($G$4:$G$494=E505),--($F$4:$F$494=""),$O$4:$O$494)</f>
        <v>0</v>
      </c>
      <c r="P505" s="65">
        <f t="shared" si="4"/>
        <v>16.399999999999999</v>
      </c>
      <c r="Q505" s="54"/>
      <c r="R505" s="65" cm="1">
        <f t="array" ref="R505">SUMPRODUCT(--($G$4:$G$494=E505),--($F$4:$F$494=""),$R$4:$R$494)</f>
        <v>3280</v>
      </c>
    </row>
    <row r="506" spans="5:18">
      <c r="E506" s="54" t="str">
        <f>IF('18'!K10="", "Vrije categorie",'18'!K10)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0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4"/>
        <v>0</v>
      </c>
      <c r="Q506" s="54"/>
      <c r="R506" s="65" cm="1">
        <f t="array" ref="R506">SUMPRODUCT(--($G$4:$G$494=E506),--($F$4:$F$494=""),$R$4:$R$494)</f>
        <v>0</v>
      </c>
    </row>
    <row r="507" spans="5:18">
      <c r="E507" s="54" t="str">
        <f>IF('18'!K11="", "Vrije categorie",'18'!K11)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4"/>
        <v>0</v>
      </c>
      <c r="Q507" s="54"/>
      <c r="R507" s="65" cm="1">
        <f t="array" ref="R507">SUMPRODUCT(--($G$4:$G$494=E507),--($F$4:$F$494=""),$R$4:$R$494)</f>
        <v>0</v>
      </c>
    </row>
    <row r="508" spans="5:18">
      <c r="E508" s="54" t="str">
        <f>IF('18'!K12="", "Vrije categorie",'18'!K12)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4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IF('18'!K13="", "Vrije categorie",'18'!K13)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4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tr">
        <f>IF('18'!K14="", "Vrije categorie",'18'!K14)</f>
        <v>Vrije categorie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4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tr">
        <f>IF('18'!K15="", "Vrije categorie",'18'!K15)</f>
        <v>Vrije categorie</v>
      </c>
      <c r="H511" s="65" cm="1">
        <f t="array" ref="H511">SUMPRODUCT(--($G$4:$G$494=E511),--($F$4:$F$494=""),$H$4:$H$494)</f>
        <v>0</v>
      </c>
      <c r="I511" s="65" cm="1">
        <f t="array" ref="I511">SUMPRODUCT(--($G$4:$G$494=E511),--($F$4:$F$494=""),$I$4:$I$494)</f>
        <v>0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0</v>
      </c>
      <c r="O511" s="65" cm="1">
        <f t="array" ref="O511">SUMPRODUCT(--($G$4:$G$494=E511),--($F$4:$F$494=""),$O$4:$O$494)</f>
        <v>0</v>
      </c>
      <c r="P511" s="65">
        <f t="shared" si="4"/>
        <v>0</v>
      </c>
      <c r="Q511" s="54"/>
      <c r="R511" s="65" cm="1">
        <f t="array" ref="R511">SUMPRODUCT(--($G$4:$G$494=E511),--($F$4:$F$494=""),$R$4:$R$494)</f>
        <v>0</v>
      </c>
    </row>
    <row r="512" spans="5:18" ht="15.75" thickBot="1">
      <c r="E512" s="67" t="s">
        <v>128</v>
      </c>
      <c r="F512" s="63"/>
      <c r="G512" s="63"/>
      <c r="H512" s="66">
        <f>SUM(H499:H511)</f>
        <v>39.5</v>
      </c>
      <c r="I512" s="66">
        <f t="shared" ref="I512:O512" si="5">SUM(I499:I511)</f>
        <v>325.2</v>
      </c>
      <c r="J512" s="66">
        <f t="shared" si="5"/>
        <v>16.399999999999999</v>
      </c>
      <c r="K512" s="66">
        <f t="shared" si="5"/>
        <v>0</v>
      </c>
      <c r="L512" s="66">
        <f t="shared" si="5"/>
        <v>0</v>
      </c>
      <c r="M512" s="66">
        <f t="shared" si="5"/>
        <v>0</v>
      </c>
      <c r="N512" s="66">
        <f t="shared" si="5"/>
        <v>0</v>
      </c>
      <c r="O512" s="66">
        <f t="shared" si="5"/>
        <v>0</v>
      </c>
      <c r="P512" s="66">
        <f t="shared" si="4"/>
        <v>381.09999999999997</v>
      </c>
      <c r="Q512" s="66"/>
      <c r="R512" s="66">
        <f>SUM(R499:R511)</f>
        <v>72366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0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0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30" si="6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7">SUM(H519:O519)</f>
        <v>0</v>
      </c>
    </row>
    <row r="520" spans="5:18">
      <c r="E520" s="68" t="str">
        <f t="shared" si="6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7"/>
        <v>0</v>
      </c>
    </row>
    <row r="521" spans="5:18">
      <c r="E521" s="68" t="str">
        <f t="shared" si="6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7"/>
        <v>0</v>
      </c>
    </row>
    <row r="522" spans="5:18">
      <c r="E522" s="68" t="str">
        <f t="shared" si="6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7"/>
        <v>0</v>
      </c>
    </row>
    <row r="523" spans="5:18">
      <c r="E523" s="68" t="str">
        <f t="shared" si="6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7"/>
        <v>0</v>
      </c>
    </row>
    <row r="524" spans="5:18">
      <c r="E524" s="68" t="str">
        <f t="shared" si="6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7"/>
        <v>0</v>
      </c>
    </row>
    <row r="525" spans="5:18">
      <c r="E525" s="68" t="str">
        <f t="shared" si="6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7"/>
        <v>0</v>
      </c>
    </row>
    <row r="526" spans="5:18">
      <c r="E526" s="68" t="str">
        <f t="shared" si="6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7"/>
        <v>0</v>
      </c>
    </row>
    <row r="527" spans="5:18">
      <c r="E527" s="68" t="str">
        <f t="shared" si="6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7"/>
        <v>0</v>
      </c>
    </row>
    <row r="528" spans="5:18">
      <c r="E528" s="68" t="str">
        <f t="shared" si="6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7"/>
        <v>0</v>
      </c>
    </row>
    <row r="529" spans="5:16">
      <c r="E529" s="68" t="str">
        <f t="shared" si="6"/>
        <v>Vrije categorie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7"/>
        <v>0</v>
      </c>
    </row>
    <row r="530" spans="5:16">
      <c r="E530" s="68" t="str">
        <f t="shared" si="6"/>
        <v>Vrije categorie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7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8">SUM(I518:I530)</f>
        <v>0</v>
      </c>
      <c r="J531" s="73">
        <f t="shared" si="8"/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 t="shared" si="8"/>
        <v>0</v>
      </c>
      <c r="P531" s="73">
        <f>SUM(P518:P530)</f>
        <v>0</v>
      </c>
    </row>
    <row r="532" spans="5:16" ht="15.75" thickTop="1"/>
  </sheetData>
  <sheetProtection algorithmName="SHA-512" hashValue="MWi2kAgMc4s9+32/SCe1U2gTQBBCUi/+W8GGJDi1XMnsenfUfv0tePBzsO7uwMVXQItliLOJTWg3zhHPl0lOMQ==" saltValue="Ze2djGrFF69AomsF+aPp/A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26" sqref="L26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19,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'19a'!R499/M3</f>
        <v>#DIV/0!</v>
      </c>
    </row>
    <row r="4" spans="1:14">
      <c r="A4" s="16" t="s">
        <v>72</v>
      </c>
      <c r="B4" s="264" t="str">
        <f>VLOOKUP(H5,'Kosten NEN2075 (her)controles'!A5:E50,3)</f>
        <v xml:space="preserve">Tweespan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'19a'!R500/M4</f>
        <v>#DIV/0!</v>
      </c>
    </row>
    <row r="5" spans="1:14">
      <c r="A5" s="17" t="s">
        <v>73</v>
      </c>
      <c r="B5" s="265" t="str">
        <f>VLOOKUP(H5,'Kosten NEN2075 (her)controles'!A5:E50,4)</f>
        <v>Betelgeuze 4</v>
      </c>
      <c r="C5" s="265"/>
      <c r="D5" s="265"/>
      <c r="E5" s="265"/>
      <c r="F5" s="279" t="s">
        <v>75</v>
      </c>
      <c r="G5" s="279"/>
      <c r="H5" s="13">
        <f>'Kosten NEN2075 (her)controles'!A23</f>
        <v>19</v>
      </c>
      <c r="K5" s="34" t="s">
        <v>48</v>
      </c>
      <c r="L5" s="46">
        <v>200</v>
      </c>
      <c r="M5" s="213"/>
      <c r="N5" s="86" t="e">
        <f>'19a'!R501/M5</f>
        <v>#DIV/0!</v>
      </c>
    </row>
    <row r="6" spans="1:14">
      <c r="A6" s="18" t="s">
        <v>74</v>
      </c>
      <c r="B6" s="266" t="str">
        <f>VLOOKUP(H5,'Kosten NEN2075 (her)controles'!A5:E50,5)</f>
        <v>Lemmer</v>
      </c>
      <c r="C6" s="266"/>
      <c r="D6" s="266"/>
      <c r="E6" s="266"/>
      <c r="F6" s="280" t="s">
        <v>76</v>
      </c>
      <c r="G6" s="280"/>
      <c r="H6" s="14" t="str">
        <f>CONCATENATE(H5,"a")</f>
        <v>19a</v>
      </c>
      <c r="K6" s="34" t="s">
        <v>49</v>
      </c>
      <c r="L6" s="46">
        <v>200</v>
      </c>
      <c r="M6" s="213"/>
      <c r="N6" s="86" t="e">
        <f>'19a'!R502/M6</f>
        <v>#DIV/0!</v>
      </c>
    </row>
    <row r="7" spans="1:14">
      <c r="K7" s="34" t="s">
        <v>45</v>
      </c>
      <c r="L7" s="46">
        <v>200</v>
      </c>
      <c r="M7" s="213"/>
      <c r="N7" s="86" t="e">
        <f>'19a'!R503/M7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'19a'!R504/M8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'19a'!R505/M9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'19a'!R506/M10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'19a'!R507/M11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'19a'!R508/M12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'19a'!P512</f>
        <v>1273.8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'19a'!R509/M13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2"/>
      <c r="N14" s="86"/>
    </row>
    <row r="15" spans="1:14">
      <c r="K15" s="34"/>
      <c r="L15" s="46"/>
      <c r="M15" s="242"/>
      <c r="N15" s="86"/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'19a'!R512</f>
        <v>247747.6</v>
      </c>
      <c r="E17" s="276" t="s">
        <v>119</v>
      </c>
      <c r="F17" s="276"/>
      <c r="G17" s="44">
        <f>D17/E8</f>
        <v>1238.7380000000001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'19a'!I512</f>
        <v>941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941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941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941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'19a'!H512-E27</f>
        <v>139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'19a'!U495</f>
        <v>263.5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'19a'!T495</f>
        <v>263.5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'19a'!V495</f>
        <v>124.3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'19a'!W495</f>
        <v>3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'19a'!X495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'19a'!Y495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'19a'!P505</f>
        <v>52.5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QkMIYgATzD/ogj+65abvneWSriQrmSo5qYhpM6o3ElA+2jJroBRpJ1vvN8UdQV10HsFxa+wysbMgHtoa2ng//w==" saltValue="+1fb5WUL/ET+tDkIKJ61y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Z532"/>
  <sheetViews>
    <sheetView workbookViewId="0">
      <pane ySplit="3" topLeftCell="A4" activePane="bottomLeft" state="frozen"/>
      <selection pane="bottomLeft" activeCell="N30" sqref="N30"/>
    </sheetView>
  </sheetViews>
  <sheetFormatPr defaultRowHeight="15"/>
  <cols>
    <col min="1" max="1" width="5.42578125" bestFit="1" customWidth="1"/>
    <col min="2" max="3" width="5.42578125" customWidth="1"/>
    <col min="4" max="4" width="5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'19'!H5</f>
        <v>19</v>
      </c>
      <c r="D1" s="281" t="s">
        <v>72</v>
      </c>
      <c r="E1" s="282"/>
      <c r="F1" s="283" t="str">
        <f>VLOOKUP(A1,'Kosten NEN2075 (her)controles'!A5:J50,3)</f>
        <v xml:space="preserve">Tweespan 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Betelgeuze 4 te Lemmer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101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6"/>
      <c r="C5" s="6"/>
      <c r="D5" s="79" t="s">
        <v>283</v>
      </c>
      <c r="E5" s="7" t="s">
        <v>284</v>
      </c>
      <c r="F5" s="7"/>
      <c r="G5" s="79" t="s">
        <v>45</v>
      </c>
      <c r="H5" s="81">
        <v>11</v>
      </c>
      <c r="I5" s="81"/>
      <c r="J5" s="81"/>
      <c r="K5" s="81"/>
      <c r="L5" s="81"/>
      <c r="P5" s="81">
        <f t="shared" ref="P5:P41" si="0">SUM(H5:O5)</f>
        <v>11</v>
      </c>
      <c r="Q5" s="81">
        <f>IF(F5="X",0,IF(G5="X",0,VLOOKUP(G5,'19'!$K$3:$L$16,2,FALSE)))</f>
        <v>200</v>
      </c>
      <c r="R5" s="81">
        <f t="shared" ref="R5:R42" si="1">P5*Q5</f>
        <v>2200</v>
      </c>
      <c r="T5">
        <v>6.75</v>
      </c>
      <c r="U5">
        <v>6.75</v>
      </c>
      <c r="V5">
        <v>13.5</v>
      </c>
    </row>
    <row r="6" spans="1:26">
      <c r="A6" s="6" t="s">
        <v>328</v>
      </c>
      <c r="B6" s="6"/>
      <c r="C6" s="6"/>
      <c r="D6" s="79" t="s">
        <v>316</v>
      </c>
      <c r="E6" s="7" t="s">
        <v>296</v>
      </c>
      <c r="F6" s="7"/>
      <c r="G6" s="79" t="s">
        <v>45</v>
      </c>
      <c r="H6" s="81"/>
      <c r="I6" s="81">
        <v>69</v>
      </c>
      <c r="J6" s="81"/>
      <c r="K6" s="81"/>
      <c r="L6" s="81"/>
      <c r="P6" s="81">
        <f t="shared" si="0"/>
        <v>69</v>
      </c>
      <c r="Q6" s="81">
        <f>IF(F6="X",0,IF(G6="X",0,VLOOKUP(G6,'19'!$K$3:$L$16,2,FALSE)))</f>
        <v>200</v>
      </c>
      <c r="R6" s="81">
        <f t="shared" si="1"/>
        <v>13800</v>
      </c>
    </row>
    <row r="7" spans="1:26">
      <c r="A7" s="6" t="s">
        <v>328</v>
      </c>
      <c r="B7" s="6"/>
      <c r="C7" s="6"/>
      <c r="D7" s="79" t="s">
        <v>315</v>
      </c>
      <c r="E7" s="7" t="s">
        <v>293</v>
      </c>
      <c r="F7" s="7"/>
      <c r="G7" s="79" t="s">
        <v>44</v>
      </c>
      <c r="H7" s="81"/>
      <c r="I7" s="81">
        <v>77</v>
      </c>
      <c r="J7" s="81"/>
      <c r="K7" s="81"/>
      <c r="L7" s="81"/>
      <c r="P7" s="81">
        <f t="shared" si="0"/>
        <v>77</v>
      </c>
      <c r="Q7" s="81">
        <f>IF(F7="X",0,IF(G7="X",0,VLOOKUP(G7,'19'!$K$3:$L$16,2,FALSE)))</f>
        <v>200</v>
      </c>
      <c r="R7" s="81">
        <f t="shared" si="1"/>
        <v>15400</v>
      </c>
      <c r="T7">
        <v>18</v>
      </c>
      <c r="U7">
        <v>18</v>
      </c>
      <c r="V7">
        <v>5</v>
      </c>
    </row>
    <row r="8" spans="1:26">
      <c r="A8" s="6" t="s">
        <v>328</v>
      </c>
      <c r="B8" s="6"/>
      <c r="C8" s="6"/>
      <c r="D8" s="79" t="s">
        <v>318</v>
      </c>
      <c r="E8" s="7" t="s">
        <v>293</v>
      </c>
      <c r="F8" s="7"/>
      <c r="G8" s="79" t="s">
        <v>44</v>
      </c>
      <c r="H8" s="81"/>
      <c r="I8" s="81">
        <v>77</v>
      </c>
      <c r="J8" s="81"/>
      <c r="K8" s="81"/>
      <c r="L8" s="81"/>
      <c r="P8" s="81">
        <f t="shared" si="0"/>
        <v>77</v>
      </c>
      <c r="Q8" s="81">
        <f>IF(F8="X",0,IF(G8="X",0,VLOOKUP(G8,'19'!$K$3:$L$16,2,FALSE)))</f>
        <v>200</v>
      </c>
      <c r="R8" s="81">
        <f t="shared" si="1"/>
        <v>15400</v>
      </c>
      <c r="T8">
        <v>22</v>
      </c>
      <c r="U8">
        <v>22</v>
      </c>
      <c r="V8">
        <v>10</v>
      </c>
    </row>
    <row r="9" spans="1:26">
      <c r="A9" s="6" t="s">
        <v>328</v>
      </c>
      <c r="B9" s="6"/>
      <c r="C9" s="6"/>
      <c r="D9" s="79" t="s">
        <v>368</v>
      </c>
      <c r="E9" s="7" t="s">
        <v>289</v>
      </c>
      <c r="F9" s="7"/>
      <c r="G9" s="79" t="s">
        <v>137</v>
      </c>
      <c r="H9" s="81"/>
      <c r="I9" s="81"/>
      <c r="J9" s="81"/>
      <c r="K9" s="81"/>
      <c r="L9" s="81">
        <v>5</v>
      </c>
      <c r="P9" s="81">
        <f t="shared" si="0"/>
        <v>5</v>
      </c>
      <c r="Q9" s="81">
        <f>IF(F9="X",0,IF(G9="X",0,VLOOKUP(G9,'19'!$K$3:$L$16,2,FALSE)))</f>
        <v>200</v>
      </c>
      <c r="R9" s="81">
        <f t="shared" si="1"/>
        <v>1000</v>
      </c>
      <c r="T9">
        <v>0</v>
      </c>
      <c r="U9">
        <v>0</v>
      </c>
      <c r="V9">
        <v>1</v>
      </c>
      <c r="W9">
        <v>1</v>
      </c>
    </row>
    <row r="10" spans="1:26">
      <c r="A10" s="6" t="s">
        <v>328</v>
      </c>
      <c r="B10" s="6"/>
      <c r="C10" s="6"/>
      <c r="D10" s="79" t="s">
        <v>369</v>
      </c>
      <c r="E10" s="7" t="s">
        <v>298</v>
      </c>
      <c r="F10" s="7"/>
      <c r="G10" s="79" t="s">
        <v>50</v>
      </c>
      <c r="H10" s="81"/>
      <c r="I10" s="81"/>
      <c r="J10" s="81"/>
      <c r="K10" s="81"/>
      <c r="L10" s="81">
        <v>3.3</v>
      </c>
      <c r="P10" s="81">
        <f t="shared" si="0"/>
        <v>3.3</v>
      </c>
      <c r="Q10" s="81">
        <f>IF(F10="X",0,IF(G10="X",0,VLOOKUP(G10,'19'!$K$3:$L$16,2,FALSE)))</f>
        <v>12</v>
      </c>
      <c r="R10" s="81">
        <f t="shared" si="1"/>
        <v>39.599999999999994</v>
      </c>
      <c r="T10">
        <v>0</v>
      </c>
      <c r="U10">
        <v>0</v>
      </c>
    </row>
    <row r="11" spans="1:26">
      <c r="A11" s="6" t="s">
        <v>328</v>
      </c>
      <c r="B11" s="6"/>
      <c r="C11" s="6" t="s">
        <v>713</v>
      </c>
      <c r="D11" s="79" t="s">
        <v>370</v>
      </c>
      <c r="E11" s="7" t="s">
        <v>289</v>
      </c>
      <c r="F11" s="7"/>
      <c r="G11" s="79" t="s">
        <v>137</v>
      </c>
      <c r="H11" s="81"/>
      <c r="I11" s="81"/>
      <c r="J11" s="81"/>
      <c r="K11" s="81"/>
      <c r="L11" s="81">
        <v>10</v>
      </c>
      <c r="P11" s="81">
        <f t="shared" si="0"/>
        <v>10</v>
      </c>
      <c r="Q11" s="81">
        <f>IF(F11="X",0,IF(G11="X",0,VLOOKUP(G11,'19'!$K$3:$L$16,2,FALSE)))</f>
        <v>200</v>
      </c>
      <c r="R11" s="81">
        <f t="shared" si="1"/>
        <v>2000</v>
      </c>
      <c r="T11">
        <v>0</v>
      </c>
      <c r="U11">
        <v>0</v>
      </c>
      <c r="V11">
        <v>4</v>
      </c>
    </row>
    <row r="12" spans="1:26">
      <c r="A12" s="6" t="s">
        <v>328</v>
      </c>
      <c r="B12" s="6"/>
      <c r="C12" s="6" t="s">
        <v>713</v>
      </c>
      <c r="D12" s="79" t="s">
        <v>371</v>
      </c>
      <c r="E12" s="7" t="s">
        <v>296</v>
      </c>
      <c r="F12" s="7"/>
      <c r="G12" s="79" t="s">
        <v>45</v>
      </c>
      <c r="H12" s="81"/>
      <c r="I12" s="81">
        <v>28</v>
      </c>
      <c r="J12" s="81"/>
      <c r="K12" s="81"/>
      <c r="L12" s="81"/>
      <c r="P12" s="81">
        <f t="shared" si="0"/>
        <v>28</v>
      </c>
      <c r="Q12" s="81">
        <f>IF(F12="X",0,IF(G12="X",0,VLOOKUP(G12,'19'!$K$3:$L$16,2,FALSE)))</f>
        <v>200</v>
      </c>
      <c r="R12" s="81">
        <f t="shared" si="1"/>
        <v>5600</v>
      </c>
      <c r="T12">
        <v>0</v>
      </c>
      <c r="U12">
        <v>0</v>
      </c>
      <c r="V12">
        <v>4</v>
      </c>
      <c r="W12">
        <v>1</v>
      </c>
    </row>
    <row r="13" spans="1:26">
      <c r="A13" s="6" t="s">
        <v>328</v>
      </c>
      <c r="B13" s="6"/>
      <c r="C13" s="6"/>
      <c r="D13" s="79" t="s">
        <v>372</v>
      </c>
      <c r="E13" s="7" t="s">
        <v>298</v>
      </c>
      <c r="F13" s="7"/>
      <c r="G13" s="79" t="s">
        <v>50</v>
      </c>
      <c r="H13" s="81"/>
      <c r="I13" s="81"/>
      <c r="J13" s="81"/>
      <c r="K13" s="81"/>
      <c r="L13" s="81">
        <v>1.5</v>
      </c>
      <c r="P13" s="81">
        <f t="shared" si="0"/>
        <v>1.5</v>
      </c>
      <c r="Q13" s="81">
        <f>IF(F13="X",0,IF(G13="X",0,VLOOKUP(G13,'19'!$K$3:$L$16,2,FALSE)))</f>
        <v>12</v>
      </c>
      <c r="R13" s="81">
        <f t="shared" si="1"/>
        <v>18</v>
      </c>
      <c r="T13">
        <v>0</v>
      </c>
      <c r="U13">
        <v>0</v>
      </c>
    </row>
    <row r="14" spans="1:26">
      <c r="A14" s="6" t="s">
        <v>328</v>
      </c>
      <c r="B14" s="6"/>
      <c r="C14" s="6"/>
      <c r="D14" s="79" t="s">
        <v>320</v>
      </c>
      <c r="E14" s="7" t="s">
        <v>293</v>
      </c>
      <c r="F14" s="7"/>
      <c r="G14" s="79" t="s">
        <v>44</v>
      </c>
      <c r="H14" s="81"/>
      <c r="I14" s="81">
        <v>80</v>
      </c>
      <c r="J14" s="81"/>
      <c r="K14" s="81"/>
      <c r="L14" s="81"/>
      <c r="P14" s="81">
        <f t="shared" si="0"/>
        <v>80</v>
      </c>
      <c r="Q14" s="81">
        <f>IF(F14="X",0,IF(G14="X",0,VLOOKUP(G14,'19'!$K$3:$L$16,2,FALSE)))</f>
        <v>200</v>
      </c>
      <c r="R14" s="81">
        <f t="shared" si="1"/>
        <v>16000</v>
      </c>
      <c r="T14">
        <v>22</v>
      </c>
      <c r="U14">
        <v>22</v>
      </c>
      <c r="V14">
        <v>3</v>
      </c>
    </row>
    <row r="15" spans="1:26">
      <c r="A15" s="6" t="s">
        <v>328</v>
      </c>
      <c r="B15" s="6"/>
      <c r="C15" s="6" t="s">
        <v>713</v>
      </c>
      <c r="D15" s="79" t="s">
        <v>326</v>
      </c>
      <c r="E15" s="7" t="s">
        <v>373</v>
      </c>
      <c r="F15" s="7"/>
      <c r="G15" s="79" t="s">
        <v>45</v>
      </c>
      <c r="H15" s="81"/>
      <c r="I15" s="81">
        <v>14</v>
      </c>
      <c r="J15" s="81"/>
      <c r="K15" s="81"/>
      <c r="L15" s="81"/>
      <c r="P15" s="81">
        <f t="shared" si="0"/>
        <v>14</v>
      </c>
      <c r="Q15" s="81">
        <f>IF(F15="X",0,IF(G15="X",0,VLOOKUP(G15,'19'!$K$3:$L$16,2,FALSE)))</f>
        <v>200</v>
      </c>
      <c r="R15" s="81">
        <f t="shared" si="1"/>
        <v>2800</v>
      </c>
      <c r="T15">
        <v>3.5</v>
      </c>
      <c r="U15">
        <v>3.5</v>
      </c>
      <c r="V15">
        <v>7</v>
      </c>
      <c r="W15">
        <v>0.5</v>
      </c>
    </row>
    <row r="16" spans="1:26">
      <c r="A16" s="6" t="s">
        <v>328</v>
      </c>
      <c r="B16" s="6"/>
      <c r="C16" s="6" t="s">
        <v>713</v>
      </c>
      <c r="D16" s="79" t="s">
        <v>303</v>
      </c>
      <c r="E16" s="7" t="s">
        <v>293</v>
      </c>
      <c r="F16" s="7"/>
      <c r="G16" s="79" t="s">
        <v>44</v>
      </c>
      <c r="H16" s="81"/>
      <c r="I16" s="81">
        <v>120</v>
      </c>
      <c r="J16" s="81"/>
      <c r="K16" s="81"/>
      <c r="L16" s="81"/>
      <c r="P16" s="81">
        <f t="shared" si="0"/>
        <v>120</v>
      </c>
      <c r="Q16" s="81">
        <f>IF(F16="X",0,IF(G16="X",0,VLOOKUP(G16,'19'!$K$3:$L$16,2,FALSE)))</f>
        <v>200</v>
      </c>
      <c r="R16" s="81">
        <f t="shared" si="1"/>
        <v>24000</v>
      </c>
      <c r="T16">
        <v>28</v>
      </c>
      <c r="U16">
        <v>28</v>
      </c>
      <c r="V16">
        <v>5</v>
      </c>
    </row>
    <row r="17" spans="1:22">
      <c r="A17" s="6" t="s">
        <v>328</v>
      </c>
      <c r="B17" s="6"/>
      <c r="C17" s="6"/>
      <c r="D17" s="79" t="s">
        <v>374</v>
      </c>
      <c r="E17" s="7" t="s">
        <v>291</v>
      </c>
      <c r="F17" s="7"/>
      <c r="G17" s="79" t="s">
        <v>48</v>
      </c>
      <c r="H17" s="81"/>
      <c r="I17" s="81">
        <v>140</v>
      </c>
      <c r="J17" s="81"/>
      <c r="K17" s="81"/>
      <c r="L17" s="81"/>
      <c r="P17" s="81">
        <f t="shared" si="0"/>
        <v>140</v>
      </c>
      <c r="Q17" s="81">
        <f>IF(F17="X",0,IF(G17="X",0,VLOOKUP(G17,'19'!$K$3:$L$16,2,FALSE)))</f>
        <v>200</v>
      </c>
      <c r="R17" s="81">
        <f t="shared" si="1"/>
        <v>28000</v>
      </c>
      <c r="T17">
        <v>10</v>
      </c>
      <c r="U17">
        <v>10</v>
      </c>
    </row>
    <row r="18" spans="1:22">
      <c r="A18" s="6" t="s">
        <v>328</v>
      </c>
      <c r="B18" s="6"/>
      <c r="C18" s="6"/>
      <c r="D18" s="79" t="s">
        <v>317</v>
      </c>
      <c r="E18" s="7" t="s">
        <v>293</v>
      </c>
      <c r="F18" s="7"/>
      <c r="G18" s="79" t="s">
        <v>44</v>
      </c>
      <c r="H18" s="81"/>
      <c r="I18" s="81">
        <v>63</v>
      </c>
      <c r="J18" s="81"/>
      <c r="K18" s="81"/>
      <c r="L18" s="81"/>
      <c r="P18" s="81">
        <f t="shared" si="0"/>
        <v>63</v>
      </c>
      <c r="Q18" s="81">
        <f>IF(F18="X",0,IF(G18="X",0,VLOOKUP(G18,'19'!$K$3:$L$16,2,FALSE)))</f>
        <v>200</v>
      </c>
      <c r="R18" s="81">
        <f t="shared" si="1"/>
        <v>12600</v>
      </c>
      <c r="T18">
        <v>20</v>
      </c>
      <c r="U18">
        <v>20</v>
      </c>
      <c r="V18">
        <v>6</v>
      </c>
    </row>
    <row r="19" spans="1:22">
      <c r="A19" s="6" t="s">
        <v>328</v>
      </c>
      <c r="B19" s="6"/>
      <c r="C19" s="6"/>
      <c r="D19" s="79" t="s">
        <v>288</v>
      </c>
      <c r="E19" s="7" t="s">
        <v>293</v>
      </c>
      <c r="F19" s="7"/>
      <c r="G19" s="79" t="s">
        <v>44</v>
      </c>
      <c r="H19" s="81"/>
      <c r="I19" s="81">
        <v>63</v>
      </c>
      <c r="J19" s="81"/>
      <c r="K19" s="81"/>
      <c r="L19" s="81"/>
      <c r="P19" s="81">
        <f t="shared" si="0"/>
        <v>63</v>
      </c>
      <c r="Q19" s="81">
        <f>IF(F19="X",0,IF(G19="X",0,VLOOKUP(G19,'19'!$K$3:$L$16,2,FALSE)))</f>
        <v>200</v>
      </c>
      <c r="R19" s="81">
        <f t="shared" si="1"/>
        <v>12600</v>
      </c>
      <c r="T19">
        <v>20</v>
      </c>
      <c r="U19">
        <v>20</v>
      </c>
      <c r="V19">
        <v>6</v>
      </c>
    </row>
    <row r="20" spans="1:22">
      <c r="A20" s="6" t="s">
        <v>328</v>
      </c>
      <c r="B20" s="6"/>
      <c r="C20" s="6"/>
      <c r="D20" s="79" t="s">
        <v>297</v>
      </c>
      <c r="E20" s="7" t="s">
        <v>293</v>
      </c>
      <c r="F20" s="7"/>
      <c r="G20" s="79" t="s">
        <v>44</v>
      </c>
      <c r="H20" s="81"/>
      <c r="I20" s="81">
        <v>63</v>
      </c>
      <c r="J20" s="81"/>
      <c r="K20" s="81"/>
      <c r="L20" s="81"/>
      <c r="P20" s="81">
        <f t="shared" si="0"/>
        <v>63</v>
      </c>
      <c r="Q20" s="81">
        <f>IF(F20="X",0,IF(G20="X",0,VLOOKUP(G20,'19'!$K$3:$L$16,2,FALSE)))</f>
        <v>200</v>
      </c>
      <c r="R20" s="81">
        <f t="shared" si="1"/>
        <v>12600</v>
      </c>
      <c r="T20">
        <v>22</v>
      </c>
      <c r="U20">
        <v>22</v>
      </c>
      <c r="V20">
        <v>11</v>
      </c>
    </row>
    <row r="21" spans="1:22">
      <c r="A21" s="6" t="s">
        <v>328</v>
      </c>
      <c r="B21" s="6"/>
      <c r="C21" s="6"/>
      <c r="D21" s="79" t="s">
        <v>332</v>
      </c>
      <c r="E21" s="7" t="s">
        <v>293</v>
      </c>
      <c r="F21" s="7"/>
      <c r="G21" s="79" t="s">
        <v>44</v>
      </c>
      <c r="H21" s="81"/>
      <c r="I21" s="81">
        <v>63</v>
      </c>
      <c r="J21" s="81"/>
      <c r="K21" s="81"/>
      <c r="L21" s="81"/>
      <c r="P21" s="81">
        <f t="shared" si="0"/>
        <v>63</v>
      </c>
      <c r="Q21" s="81">
        <f>IF(F21="X",0,IF(G21="X",0,VLOOKUP(G21,'19'!$K$3:$L$16,2,FALSE)))</f>
        <v>200</v>
      </c>
      <c r="R21" s="81">
        <f t="shared" si="1"/>
        <v>12600</v>
      </c>
      <c r="T21">
        <v>20</v>
      </c>
      <c r="U21">
        <v>20</v>
      </c>
      <c r="V21">
        <v>6</v>
      </c>
    </row>
    <row r="22" spans="1:22">
      <c r="A22" s="6" t="s">
        <v>328</v>
      </c>
      <c r="B22" s="6"/>
      <c r="C22" s="6"/>
      <c r="D22" s="79" t="s">
        <v>290</v>
      </c>
      <c r="E22" s="7" t="s">
        <v>373</v>
      </c>
      <c r="F22" s="7"/>
      <c r="G22" s="79" t="s">
        <v>45</v>
      </c>
      <c r="H22" s="81"/>
      <c r="I22" s="81">
        <v>11</v>
      </c>
      <c r="J22" s="81"/>
      <c r="K22" s="81"/>
      <c r="L22" s="81"/>
      <c r="P22" s="81">
        <f t="shared" si="0"/>
        <v>11</v>
      </c>
      <c r="Q22" s="81">
        <f>IF(F22="X",0,IF(G22="X",0,VLOOKUP(G22,'19'!$K$3:$L$16,2,FALSE)))</f>
        <v>200</v>
      </c>
      <c r="R22" s="81">
        <f t="shared" si="1"/>
        <v>2200</v>
      </c>
      <c r="T22">
        <v>5.15</v>
      </c>
      <c r="U22">
        <v>5.15</v>
      </c>
      <c r="V22">
        <v>10.3</v>
      </c>
    </row>
    <row r="23" spans="1:22">
      <c r="A23" s="6" t="s">
        <v>328</v>
      </c>
      <c r="B23" s="6"/>
      <c r="C23" s="6"/>
      <c r="D23" s="79" t="s">
        <v>375</v>
      </c>
      <c r="E23" s="7" t="s">
        <v>327</v>
      </c>
      <c r="F23" s="7"/>
      <c r="G23" s="79" t="s">
        <v>47</v>
      </c>
      <c r="H23" s="81">
        <v>21</v>
      </c>
      <c r="I23" s="81"/>
      <c r="J23" s="81"/>
      <c r="K23" s="81"/>
      <c r="L23" s="81"/>
      <c r="P23" s="81">
        <f t="shared" si="0"/>
        <v>21</v>
      </c>
      <c r="Q23" s="81">
        <f>IF(F23="X",0,IF(G23="X",0,VLOOKUP(G23,'19'!$K$3:$L$16,2,FALSE)))</f>
        <v>200</v>
      </c>
      <c r="R23" s="81">
        <f t="shared" si="1"/>
        <v>4200</v>
      </c>
      <c r="T23">
        <v>8.75</v>
      </c>
      <c r="U23">
        <v>8.75</v>
      </c>
      <c r="V23">
        <v>0.5</v>
      </c>
    </row>
    <row r="24" spans="1:22">
      <c r="A24" s="6" t="s">
        <v>328</v>
      </c>
      <c r="B24" s="6"/>
      <c r="C24" s="6"/>
      <c r="D24" s="79" t="s">
        <v>376</v>
      </c>
      <c r="E24" s="7" t="s">
        <v>298</v>
      </c>
      <c r="F24" s="7"/>
      <c r="G24" s="79" t="s">
        <v>50</v>
      </c>
      <c r="H24" s="81"/>
      <c r="I24" s="81">
        <v>8</v>
      </c>
      <c r="J24" s="81"/>
      <c r="K24" s="81"/>
      <c r="L24" s="81"/>
      <c r="P24" s="81">
        <f t="shared" si="0"/>
        <v>8</v>
      </c>
      <c r="Q24" s="81">
        <f>IF(F24="X",0,IF(G24="X",0,VLOOKUP(G24,'19'!$K$3:$L$16,2,FALSE)))</f>
        <v>12</v>
      </c>
      <c r="R24" s="81">
        <f t="shared" si="1"/>
        <v>96</v>
      </c>
      <c r="T24">
        <v>0</v>
      </c>
      <c r="U24">
        <v>0</v>
      </c>
    </row>
    <row r="25" spans="1:22">
      <c r="A25" s="6" t="s">
        <v>328</v>
      </c>
      <c r="B25" s="6"/>
      <c r="C25" s="6"/>
      <c r="D25" s="79" t="s">
        <v>332</v>
      </c>
      <c r="E25" s="7" t="s">
        <v>293</v>
      </c>
      <c r="F25" s="7"/>
      <c r="G25" s="79" t="s">
        <v>44</v>
      </c>
      <c r="H25" s="81"/>
      <c r="I25" s="81">
        <v>65</v>
      </c>
      <c r="J25" s="81"/>
      <c r="K25" s="81"/>
      <c r="L25" s="81"/>
      <c r="P25" s="81">
        <f t="shared" si="0"/>
        <v>65</v>
      </c>
      <c r="Q25" s="81">
        <f>IF(F25="X",0,IF(G25="X",0,VLOOKUP(G25,'19'!$K$3:$L$16,2,FALSE)))</f>
        <v>200</v>
      </c>
      <c r="R25" s="81">
        <f t="shared" si="1"/>
        <v>13000</v>
      </c>
      <c r="T25">
        <v>14</v>
      </c>
      <c r="U25">
        <v>14</v>
      </c>
      <c r="V25">
        <v>3</v>
      </c>
    </row>
    <row r="26" spans="1:22">
      <c r="A26" s="6" t="s">
        <v>328</v>
      </c>
      <c r="B26" s="6"/>
      <c r="C26" s="6"/>
      <c r="D26" s="79" t="s">
        <v>295</v>
      </c>
      <c r="E26" s="7" t="s">
        <v>284</v>
      </c>
      <c r="F26" s="7"/>
      <c r="G26" s="79" t="s">
        <v>45</v>
      </c>
      <c r="H26" s="81">
        <v>17</v>
      </c>
      <c r="I26" s="81"/>
      <c r="J26" s="81"/>
      <c r="K26" s="81"/>
      <c r="L26" s="81"/>
      <c r="P26" s="81">
        <f t="shared" si="0"/>
        <v>17</v>
      </c>
      <c r="Q26" s="81">
        <f>IF(F26="X",0,IF(G26="X",0,VLOOKUP(G26,'19'!$K$3:$L$16,2,FALSE)))</f>
        <v>200</v>
      </c>
      <c r="R26" s="81">
        <f t="shared" si="1"/>
        <v>3400</v>
      </c>
      <c r="T26">
        <v>4.25</v>
      </c>
      <c r="U26">
        <v>4.25</v>
      </c>
      <c r="V26">
        <v>4</v>
      </c>
    </row>
    <row r="27" spans="1:22">
      <c r="A27" s="6" t="s">
        <v>328</v>
      </c>
      <c r="B27" s="6"/>
      <c r="C27" s="6"/>
      <c r="D27" s="79" t="s">
        <v>377</v>
      </c>
      <c r="E27" s="7" t="s">
        <v>323</v>
      </c>
      <c r="F27" s="7"/>
      <c r="G27" s="79" t="s">
        <v>137</v>
      </c>
      <c r="H27" s="81"/>
      <c r="I27" s="81"/>
      <c r="J27" s="81"/>
      <c r="K27" s="81"/>
      <c r="L27" s="81">
        <v>4</v>
      </c>
      <c r="P27" s="81">
        <f t="shared" si="0"/>
        <v>4</v>
      </c>
      <c r="Q27" s="81">
        <f>IF(F27="X",0,IF(G27="X",0,VLOOKUP(G27,'19'!$K$3:$L$16,2,FALSE)))</f>
        <v>200</v>
      </c>
      <c r="R27" s="81">
        <f t="shared" si="1"/>
        <v>800</v>
      </c>
      <c r="T27">
        <v>0</v>
      </c>
      <c r="U27">
        <v>0</v>
      </c>
      <c r="V27">
        <v>3</v>
      </c>
    </row>
    <row r="28" spans="1:22">
      <c r="A28" s="6" t="s">
        <v>328</v>
      </c>
      <c r="B28" s="6"/>
      <c r="C28" s="6"/>
      <c r="D28" s="79" t="s">
        <v>378</v>
      </c>
      <c r="E28" s="7" t="s">
        <v>323</v>
      </c>
      <c r="F28" s="7"/>
      <c r="G28" s="79" t="s">
        <v>137</v>
      </c>
      <c r="H28" s="81"/>
      <c r="I28" s="81"/>
      <c r="J28" s="81"/>
      <c r="K28" s="81"/>
      <c r="L28" s="81">
        <v>4</v>
      </c>
      <c r="P28" s="81">
        <f t="shared" si="0"/>
        <v>4</v>
      </c>
      <c r="Q28" s="81">
        <f>IF(F28="X",0,IF(G28="X",0,VLOOKUP(G28,'19'!$K$3:$L$16,2,FALSE)))</f>
        <v>200</v>
      </c>
      <c r="R28" s="81">
        <f t="shared" si="1"/>
        <v>800</v>
      </c>
      <c r="T28">
        <v>0</v>
      </c>
      <c r="U28">
        <v>0</v>
      </c>
      <c r="V28">
        <v>3</v>
      </c>
    </row>
    <row r="29" spans="1:22">
      <c r="A29" s="6" t="s">
        <v>328</v>
      </c>
      <c r="B29" s="6"/>
      <c r="C29" s="6"/>
      <c r="D29" s="79" t="s">
        <v>379</v>
      </c>
      <c r="E29" s="7" t="s">
        <v>380</v>
      </c>
      <c r="F29" s="7"/>
      <c r="G29" s="79" t="s">
        <v>137</v>
      </c>
      <c r="H29" s="81"/>
      <c r="I29" s="81"/>
      <c r="J29" s="81"/>
      <c r="K29" s="81"/>
      <c r="L29" s="81">
        <v>8</v>
      </c>
      <c r="P29" s="81">
        <f t="shared" si="0"/>
        <v>8</v>
      </c>
      <c r="Q29" s="81">
        <f>IF(F29="X",0,IF(G29="X",0,VLOOKUP(G29,'19'!$K$3:$L$16,2,FALSE)))</f>
        <v>200</v>
      </c>
      <c r="R29" s="81">
        <f t="shared" si="1"/>
        <v>1600</v>
      </c>
      <c r="T29">
        <v>0</v>
      </c>
      <c r="U29">
        <v>0</v>
      </c>
    </row>
    <row r="30" spans="1:22">
      <c r="A30" s="6" t="s">
        <v>328</v>
      </c>
      <c r="B30" s="6"/>
      <c r="C30" s="6"/>
      <c r="D30" s="79" t="s">
        <v>381</v>
      </c>
      <c r="E30" s="7" t="s">
        <v>333</v>
      </c>
      <c r="F30" s="7"/>
      <c r="G30" s="79" t="s">
        <v>47</v>
      </c>
      <c r="H30" s="81">
        <v>35</v>
      </c>
      <c r="I30" s="81"/>
      <c r="J30" s="81"/>
      <c r="K30" s="81"/>
      <c r="L30" s="81"/>
      <c r="P30" s="81">
        <f t="shared" si="0"/>
        <v>35</v>
      </c>
      <c r="Q30" s="81">
        <f>IF(F30="X",0,IF(G30="X",0,VLOOKUP(G30,'19'!$K$3:$L$16,2,FALSE)))</f>
        <v>200</v>
      </c>
      <c r="R30" s="81">
        <f t="shared" si="1"/>
        <v>7000</v>
      </c>
      <c r="T30">
        <v>6.6</v>
      </c>
      <c r="U30">
        <v>6.6</v>
      </c>
      <c r="V30">
        <v>1</v>
      </c>
    </row>
    <row r="31" spans="1:22">
      <c r="A31" s="6" t="s">
        <v>328</v>
      </c>
      <c r="B31" s="6"/>
      <c r="C31" s="6"/>
      <c r="D31" s="79" t="s">
        <v>382</v>
      </c>
      <c r="E31" s="7" t="s">
        <v>300</v>
      </c>
      <c r="F31" s="7"/>
      <c r="G31" s="79" t="s">
        <v>329</v>
      </c>
      <c r="H31" s="81">
        <v>3.5</v>
      </c>
      <c r="I31" s="81"/>
      <c r="J31" s="81"/>
      <c r="K31" s="81"/>
      <c r="L31" s="81"/>
      <c r="P31" s="81">
        <f t="shared" si="0"/>
        <v>3.5</v>
      </c>
      <c r="Q31" s="81">
        <f>IF(F31="X",0,IF(G31="X",0,VLOOKUP(G31,'19'!$K$3:$L$16,2,FALSE)))</f>
        <v>0</v>
      </c>
      <c r="R31" s="81">
        <f t="shared" si="1"/>
        <v>0</v>
      </c>
      <c r="T31">
        <v>0</v>
      </c>
      <c r="U31">
        <v>0</v>
      </c>
    </row>
    <row r="32" spans="1:22">
      <c r="A32" s="6" t="s">
        <v>328</v>
      </c>
      <c r="B32" s="6"/>
      <c r="C32" s="6"/>
      <c r="D32" s="79" t="s">
        <v>383</v>
      </c>
      <c r="E32" s="7" t="s">
        <v>298</v>
      </c>
      <c r="F32" s="7"/>
      <c r="G32" s="79" t="s">
        <v>50</v>
      </c>
      <c r="H32" s="81">
        <v>3</v>
      </c>
      <c r="I32" s="81"/>
      <c r="J32" s="81"/>
      <c r="K32" s="81"/>
      <c r="L32" s="81"/>
      <c r="P32" s="81">
        <f t="shared" si="0"/>
        <v>3</v>
      </c>
      <c r="Q32" s="81">
        <f>IF(F32="X",0,IF(G32="X",0,VLOOKUP(G32,'19'!$K$3:$L$16,2,FALSE)))</f>
        <v>12</v>
      </c>
      <c r="R32" s="81">
        <f t="shared" si="1"/>
        <v>36</v>
      </c>
      <c r="T32">
        <v>0</v>
      </c>
      <c r="U32">
        <v>0</v>
      </c>
    </row>
    <row r="33" spans="1:23">
      <c r="A33" s="6" t="s">
        <v>328</v>
      </c>
      <c r="B33" s="6"/>
      <c r="C33" s="6"/>
      <c r="D33" s="79" t="s">
        <v>306</v>
      </c>
      <c r="E33" s="7" t="s">
        <v>302</v>
      </c>
      <c r="F33" s="7"/>
      <c r="G33" s="79" t="s">
        <v>47</v>
      </c>
      <c r="H33" s="81">
        <v>28</v>
      </c>
      <c r="I33" s="81"/>
      <c r="J33" s="81"/>
      <c r="K33" s="81"/>
      <c r="L33" s="81"/>
      <c r="P33" s="81">
        <f t="shared" si="0"/>
        <v>28</v>
      </c>
      <c r="Q33" s="81">
        <f>IF(F33="X",0,IF(G33="X",0,VLOOKUP(G33,'19'!$K$3:$L$16,2,FALSE)))</f>
        <v>200</v>
      </c>
      <c r="R33" s="81">
        <f t="shared" si="1"/>
        <v>5600</v>
      </c>
      <c r="T33">
        <v>3.5</v>
      </c>
      <c r="U33">
        <v>3.5</v>
      </c>
      <c r="V33">
        <v>9</v>
      </c>
    </row>
    <row r="34" spans="1:23">
      <c r="A34" s="6" t="s">
        <v>328</v>
      </c>
      <c r="B34" s="6"/>
      <c r="C34" s="6"/>
      <c r="D34" s="79" t="s">
        <v>384</v>
      </c>
      <c r="E34" s="7" t="s">
        <v>298</v>
      </c>
      <c r="F34" s="7"/>
      <c r="G34" s="79" t="s">
        <v>50</v>
      </c>
      <c r="H34" s="81">
        <v>9</v>
      </c>
      <c r="I34" s="81"/>
      <c r="J34" s="81"/>
      <c r="K34" s="81"/>
      <c r="L34" s="81"/>
      <c r="P34" s="81">
        <f t="shared" si="0"/>
        <v>9</v>
      </c>
      <c r="Q34" s="81">
        <f>IF(F34="X",0,IF(G34="X",0,VLOOKUP(G34,'19'!$K$3:$L$16,2,FALSE)))</f>
        <v>12</v>
      </c>
      <c r="R34" s="81">
        <f t="shared" si="1"/>
        <v>108</v>
      </c>
      <c r="T34">
        <v>0</v>
      </c>
      <c r="U34">
        <v>0</v>
      </c>
    </row>
    <row r="35" spans="1:23">
      <c r="A35" s="6" t="s">
        <v>328</v>
      </c>
      <c r="B35" s="6"/>
      <c r="C35" s="6"/>
      <c r="D35" s="79" t="s">
        <v>385</v>
      </c>
      <c r="E35" s="7" t="s">
        <v>325</v>
      </c>
      <c r="F35" s="7"/>
      <c r="G35" s="79" t="s">
        <v>49</v>
      </c>
      <c r="H35" s="81"/>
      <c r="I35" s="81"/>
      <c r="J35" s="81"/>
      <c r="K35" s="81"/>
      <c r="L35" s="81">
        <v>28</v>
      </c>
      <c r="P35" s="81">
        <f t="shared" si="0"/>
        <v>28</v>
      </c>
      <c r="Q35" s="81">
        <f>IF(F35="X",0,IF(G35="X",0,VLOOKUP(G35,'19'!$K$3:$L$16,2,FALSE)))</f>
        <v>200</v>
      </c>
      <c r="R35" s="81">
        <f t="shared" si="1"/>
        <v>5600</v>
      </c>
      <c r="T35">
        <v>0</v>
      </c>
      <c r="U35">
        <v>0</v>
      </c>
      <c r="W35">
        <v>0.5</v>
      </c>
    </row>
    <row r="36" spans="1:23">
      <c r="A36" s="6" t="s">
        <v>328</v>
      </c>
      <c r="B36" s="6"/>
      <c r="C36" s="6"/>
      <c r="D36" s="79" t="s">
        <v>386</v>
      </c>
      <c r="E36" s="7" t="s">
        <v>289</v>
      </c>
      <c r="F36" s="7"/>
      <c r="G36" s="79" t="s">
        <v>137</v>
      </c>
      <c r="H36" s="81"/>
      <c r="I36" s="81"/>
      <c r="J36" s="81"/>
      <c r="K36" s="81"/>
      <c r="L36" s="81">
        <v>7.5</v>
      </c>
      <c r="P36" s="81">
        <f t="shared" si="0"/>
        <v>7.5</v>
      </c>
      <c r="Q36" s="81">
        <f>IF(F36="X",0,IF(G36="X",0,VLOOKUP(G36,'19'!$K$3:$L$16,2,FALSE)))</f>
        <v>200</v>
      </c>
      <c r="R36" s="81">
        <f t="shared" si="1"/>
        <v>1500</v>
      </c>
      <c r="T36">
        <v>0</v>
      </c>
      <c r="U36">
        <v>0</v>
      </c>
    </row>
    <row r="37" spans="1:23">
      <c r="A37" s="6" t="s">
        <v>328</v>
      </c>
      <c r="B37" s="6"/>
      <c r="C37" s="6"/>
      <c r="D37" s="79" t="s">
        <v>387</v>
      </c>
      <c r="E37" s="7" t="s">
        <v>323</v>
      </c>
      <c r="F37" s="7"/>
      <c r="G37" s="79" t="s">
        <v>137</v>
      </c>
      <c r="H37" s="81"/>
      <c r="I37" s="81"/>
      <c r="J37" s="81"/>
      <c r="K37" s="81"/>
      <c r="L37" s="81">
        <v>6.5</v>
      </c>
      <c r="P37" s="81">
        <f t="shared" si="0"/>
        <v>6.5</v>
      </c>
      <c r="Q37" s="81">
        <f>IF(F37="X",0,IF(G37="X",0,VLOOKUP(G37,'19'!$K$3:$L$16,2,FALSE)))</f>
        <v>200</v>
      </c>
      <c r="R37" s="81">
        <f t="shared" si="1"/>
        <v>1300</v>
      </c>
      <c r="T37">
        <v>0</v>
      </c>
      <c r="U37">
        <v>0</v>
      </c>
    </row>
    <row r="38" spans="1:23">
      <c r="A38" s="6" t="s">
        <v>328</v>
      </c>
      <c r="B38" s="6"/>
      <c r="C38" s="6"/>
      <c r="D38" s="79" t="s">
        <v>388</v>
      </c>
      <c r="E38" s="7" t="s">
        <v>298</v>
      </c>
      <c r="F38" s="7"/>
      <c r="G38" s="79" t="s">
        <v>50</v>
      </c>
      <c r="H38" s="81"/>
      <c r="I38" s="81"/>
      <c r="J38" s="81"/>
      <c r="K38" s="81"/>
      <c r="L38" s="81">
        <v>12.5</v>
      </c>
      <c r="P38" s="81">
        <f t="shared" si="0"/>
        <v>12.5</v>
      </c>
      <c r="Q38" s="81">
        <f>IF(F38="X",0,IF(G38="X",0,VLOOKUP(G38,'19'!$K$3:$L$16,2,FALSE)))</f>
        <v>12</v>
      </c>
      <c r="R38" s="81">
        <f t="shared" si="1"/>
        <v>150</v>
      </c>
      <c r="T38">
        <v>0</v>
      </c>
      <c r="U38">
        <v>0</v>
      </c>
    </row>
    <row r="39" spans="1:23">
      <c r="A39" s="6" t="s">
        <v>328</v>
      </c>
      <c r="B39" s="6"/>
      <c r="C39" s="6"/>
      <c r="D39" s="79" t="s">
        <v>389</v>
      </c>
      <c r="E39" s="7" t="s">
        <v>319</v>
      </c>
      <c r="F39" s="7"/>
      <c r="G39" s="79" t="s">
        <v>329</v>
      </c>
      <c r="H39" s="81"/>
      <c r="I39" s="81"/>
      <c r="J39" s="81"/>
      <c r="K39" s="81"/>
      <c r="L39" s="81">
        <v>3.5</v>
      </c>
      <c r="P39" s="81">
        <f t="shared" si="0"/>
        <v>3.5</v>
      </c>
      <c r="Q39" s="81">
        <f>IF(F39="X",0,IF(G39="X",0,VLOOKUP(G39,'19'!$K$3:$L$16,2,FALSE)))</f>
        <v>0</v>
      </c>
      <c r="R39" s="81">
        <f t="shared" si="1"/>
        <v>0</v>
      </c>
      <c r="T39">
        <v>0</v>
      </c>
      <c r="U39">
        <v>0</v>
      </c>
    </row>
    <row r="40" spans="1:23">
      <c r="A40" s="6" t="s">
        <v>328</v>
      </c>
      <c r="B40" s="6"/>
      <c r="C40" s="6"/>
      <c r="D40" s="79" t="s">
        <v>390</v>
      </c>
      <c r="E40" s="7" t="s">
        <v>287</v>
      </c>
      <c r="F40" s="7"/>
      <c r="G40" s="79" t="s">
        <v>137</v>
      </c>
      <c r="H40" s="81"/>
      <c r="I40" s="81"/>
      <c r="J40" s="81"/>
      <c r="K40" s="81"/>
      <c r="L40" s="81">
        <v>7.5</v>
      </c>
      <c r="P40" s="81">
        <f t="shared" si="0"/>
        <v>7.5</v>
      </c>
      <c r="Q40" s="81">
        <f>IF(F40="X",0,IF(G40="X",0,VLOOKUP(G40,'19'!$K$3:$L$16,2,FALSE)))</f>
        <v>200</v>
      </c>
      <c r="R40" s="81">
        <f t="shared" si="1"/>
        <v>1500</v>
      </c>
      <c r="T40">
        <v>0</v>
      </c>
      <c r="U40">
        <v>0</v>
      </c>
    </row>
    <row r="41" spans="1:23">
      <c r="A41" s="6" t="s">
        <v>328</v>
      </c>
      <c r="B41" s="6"/>
      <c r="C41" s="6"/>
      <c r="D41" s="79" t="s">
        <v>391</v>
      </c>
      <c r="E41" s="7" t="s">
        <v>285</v>
      </c>
      <c r="F41" s="7"/>
      <c r="G41" s="79" t="s">
        <v>47</v>
      </c>
      <c r="H41" s="81">
        <v>15</v>
      </c>
      <c r="I41" s="81"/>
      <c r="J41" s="81"/>
      <c r="K41" s="81"/>
      <c r="L41" s="81"/>
      <c r="P41" s="81">
        <f t="shared" si="0"/>
        <v>15</v>
      </c>
      <c r="Q41" s="81">
        <f>IF(F41="X",0,IF(G41="X",0,VLOOKUP(G41,'19'!$K$3:$L$16,2,FALSE)))</f>
        <v>200</v>
      </c>
      <c r="R41" s="81">
        <f t="shared" si="1"/>
        <v>3000</v>
      </c>
      <c r="T41">
        <v>5</v>
      </c>
      <c r="U41">
        <v>5</v>
      </c>
      <c r="V41">
        <v>4</v>
      </c>
    </row>
    <row r="42" spans="1:23">
      <c r="A42" s="6" t="s">
        <v>328</v>
      </c>
      <c r="B42" s="6"/>
      <c r="C42" s="6"/>
      <c r="D42" s="79" t="s">
        <v>311</v>
      </c>
      <c r="E42" s="7" t="s">
        <v>392</v>
      </c>
      <c r="F42" s="7"/>
      <c r="G42" s="79" t="s">
        <v>52</v>
      </c>
      <c r="H42" s="81"/>
      <c r="I42" s="81"/>
      <c r="J42" s="81"/>
      <c r="L42" s="81"/>
      <c r="M42" s="81">
        <v>96</v>
      </c>
      <c r="P42" s="81">
        <f>SUM(H42:O42)</f>
        <v>96</v>
      </c>
      <c r="Q42" s="81">
        <f>IF(F42="X",0,IF(G42="X",0,VLOOKUP(G42,'19'!$K$3:$L$16,2,FALSE)))</f>
        <v>200</v>
      </c>
      <c r="R42" s="81">
        <f t="shared" si="1"/>
        <v>19200</v>
      </c>
      <c r="T42">
        <v>24</v>
      </c>
      <c r="U42">
        <v>24</v>
      </c>
      <c r="V42">
        <v>5</v>
      </c>
    </row>
    <row r="43" spans="1:23" hidden="1">
      <c r="A43" s="6"/>
      <c r="B43" s="6"/>
      <c r="C43" s="6"/>
      <c r="D43" s="79"/>
      <c r="E43" s="7"/>
      <c r="F43" s="7"/>
      <c r="G43" s="79"/>
      <c r="H43" s="81"/>
      <c r="I43" s="81"/>
      <c r="J43" s="81"/>
      <c r="K43" s="81"/>
      <c r="L43" s="81"/>
      <c r="P43" s="81"/>
      <c r="Q43" s="81"/>
      <c r="R43" s="81"/>
    </row>
    <row r="44" spans="1:23" hidden="1">
      <c r="A44" s="6"/>
      <c r="B44" s="6"/>
      <c r="C44" s="6"/>
      <c r="D44" s="79"/>
      <c r="E44" s="7"/>
      <c r="F44" s="7"/>
      <c r="G44" s="79"/>
      <c r="H44" s="81"/>
      <c r="I44" s="81"/>
      <c r="J44" s="81"/>
      <c r="K44" s="81"/>
      <c r="L44" s="81"/>
      <c r="P44" s="81"/>
      <c r="Q44" s="81"/>
      <c r="R44" s="81"/>
    </row>
    <row r="45" spans="1:23" hidden="1">
      <c r="A45" s="6"/>
      <c r="B45" s="6"/>
      <c r="C45" s="6"/>
      <c r="D45" s="79"/>
      <c r="E45" s="7"/>
      <c r="F45" s="7"/>
      <c r="G45" s="79"/>
      <c r="H45" s="81"/>
      <c r="I45" s="81"/>
      <c r="J45" s="81"/>
      <c r="K45" s="81"/>
      <c r="L45" s="81"/>
      <c r="P45" s="81"/>
      <c r="Q45" s="81"/>
      <c r="R45" s="81"/>
    </row>
    <row r="46" spans="1:23" hidden="1">
      <c r="A46" s="6"/>
      <c r="B46" s="6"/>
      <c r="C46" s="6"/>
      <c r="D46" s="79"/>
      <c r="E46" s="7"/>
      <c r="F46" s="7"/>
      <c r="G46" s="79"/>
      <c r="H46" s="81"/>
      <c r="I46" s="81"/>
      <c r="J46" s="81"/>
      <c r="K46" s="81"/>
      <c r="L46" s="81"/>
      <c r="P46" s="81"/>
      <c r="Q46" s="81"/>
      <c r="R46" s="81"/>
    </row>
    <row r="47" spans="1:23" hidden="1">
      <c r="A47" s="6"/>
      <c r="B47" s="6"/>
      <c r="C47" s="6"/>
      <c r="D47" s="79"/>
      <c r="E47" s="7"/>
      <c r="F47" s="7"/>
      <c r="G47" s="79"/>
      <c r="H47" s="81"/>
      <c r="I47" s="81"/>
      <c r="J47" s="81"/>
      <c r="K47" s="81"/>
      <c r="L47" s="81"/>
      <c r="P47" s="81"/>
      <c r="Q47" s="81"/>
      <c r="R47" s="81"/>
    </row>
    <row r="48" spans="1:23" hidden="1">
      <c r="A48" s="6"/>
      <c r="B48" s="6"/>
      <c r="C48" s="6"/>
      <c r="D48" s="79"/>
      <c r="E48" s="7"/>
      <c r="F48" s="7"/>
      <c r="G48" s="79"/>
      <c r="H48" s="81"/>
      <c r="I48" s="81"/>
      <c r="J48" s="81"/>
      <c r="K48" s="81"/>
      <c r="L48" s="81"/>
      <c r="P48" s="81"/>
      <c r="Q48" s="81"/>
      <c r="R48" s="81"/>
    </row>
    <row r="49" spans="1:18" hidden="1">
      <c r="A49" s="6"/>
      <c r="B49" s="6"/>
      <c r="C49" s="6"/>
      <c r="D49" s="79"/>
      <c r="E49" s="7"/>
      <c r="F49" s="7"/>
      <c r="G49" s="79"/>
      <c r="H49" s="81"/>
      <c r="I49" s="81"/>
      <c r="J49" s="81"/>
      <c r="K49" s="81"/>
      <c r="L49" s="81"/>
      <c r="P49" s="81"/>
      <c r="Q49" s="81"/>
      <c r="R49" s="81"/>
    </row>
    <row r="50" spans="1:18" hidden="1">
      <c r="A50" s="6"/>
      <c r="B50" s="6"/>
      <c r="C50" s="6"/>
      <c r="D50" s="79"/>
      <c r="E50" s="7"/>
      <c r="F50" s="7"/>
      <c r="G50" s="79"/>
      <c r="H50" s="81"/>
      <c r="I50" s="81"/>
      <c r="J50" s="81"/>
      <c r="K50" s="81"/>
      <c r="L50" s="81"/>
      <c r="P50" s="81"/>
      <c r="Q50" s="81"/>
      <c r="R50" s="81"/>
    </row>
    <row r="51" spans="1:18" hidden="1">
      <c r="A51" s="6"/>
      <c r="B51" s="6"/>
      <c r="C51" s="6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</row>
    <row r="52" spans="1:18" hidden="1">
      <c r="A52" s="6"/>
      <c r="B52" s="6"/>
      <c r="C52" s="6"/>
      <c r="D52" s="79"/>
      <c r="E52" s="7"/>
      <c r="F52" s="7"/>
      <c r="G52" s="79"/>
      <c r="H52" s="81"/>
      <c r="I52" s="81"/>
      <c r="J52" s="81"/>
      <c r="K52" s="81"/>
      <c r="L52" s="81"/>
      <c r="P52" s="81"/>
      <c r="Q52" s="81"/>
      <c r="R52" s="81"/>
    </row>
    <row r="53" spans="1:18" hidden="1">
      <c r="A53" s="6"/>
      <c r="B53" s="6"/>
      <c r="C53" s="6"/>
      <c r="D53" s="79"/>
      <c r="E53" s="7"/>
      <c r="F53" s="7"/>
      <c r="G53" s="79"/>
      <c r="H53" s="81"/>
      <c r="I53" s="81"/>
      <c r="J53" s="81"/>
      <c r="K53" s="81"/>
      <c r="L53" s="81"/>
      <c r="P53" s="81"/>
      <c r="Q53" s="81"/>
      <c r="R53" s="81"/>
    </row>
    <row r="54" spans="1:18" hidden="1">
      <c r="A54" s="6"/>
      <c r="B54" s="6"/>
      <c r="C54" s="6"/>
      <c r="D54" s="79"/>
      <c r="E54" s="7"/>
      <c r="F54" s="7"/>
      <c r="G54" s="79"/>
      <c r="H54" s="81"/>
      <c r="I54" s="81"/>
      <c r="J54" s="81"/>
      <c r="K54" s="81"/>
      <c r="L54" s="81"/>
      <c r="P54" s="81"/>
      <c r="Q54" s="81"/>
      <c r="R54" s="81"/>
    </row>
    <row r="55" spans="1:18" hidden="1">
      <c r="A55" s="6"/>
      <c r="B55" s="6"/>
      <c r="C55" s="6"/>
      <c r="D55" s="79"/>
      <c r="E55" s="7"/>
      <c r="F55" s="7"/>
      <c r="G55" s="79"/>
      <c r="H55" s="81"/>
      <c r="I55" s="81"/>
      <c r="J55" s="81"/>
      <c r="K55" s="81"/>
      <c r="L55" s="81"/>
      <c r="P55" s="81"/>
      <c r="Q55" s="81"/>
      <c r="R55" s="81"/>
    </row>
    <row r="56" spans="1:18" hidden="1">
      <c r="A56" s="6"/>
      <c r="B56" s="6"/>
      <c r="C56" s="6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18" hidden="1">
      <c r="A57" s="6"/>
      <c r="B57" s="6"/>
      <c r="C57" s="6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18" hidden="1">
      <c r="A58" s="6"/>
      <c r="B58" s="6"/>
      <c r="C58" s="6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18" hidden="1">
      <c r="A59" s="6"/>
      <c r="B59" s="6"/>
      <c r="C59" s="6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18" hidden="1">
      <c r="A60" s="6"/>
      <c r="B60" s="6"/>
      <c r="C60" s="6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18" hidden="1">
      <c r="A61" s="6"/>
      <c r="B61" s="6"/>
      <c r="C61" s="6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18" hidden="1">
      <c r="A62" s="6"/>
      <c r="B62" s="6"/>
      <c r="C62" s="6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18" hidden="1">
      <c r="A63" s="6"/>
      <c r="B63" s="6"/>
      <c r="C63" s="6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18" hidden="1">
      <c r="A64" s="6"/>
      <c r="B64" s="6"/>
      <c r="C64" s="6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idden="1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idden="1">
      <c r="A66" s="6"/>
      <c r="B66" s="6"/>
      <c r="C66" s="6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idden="1">
      <c r="A67" s="6"/>
      <c r="B67" s="6"/>
      <c r="C67" s="6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idden="1">
      <c r="A68" s="6"/>
      <c r="B68" s="6"/>
      <c r="C68" s="6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idden="1">
      <c r="A69" s="6"/>
      <c r="B69" s="6"/>
      <c r="C69" s="6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idden="1">
      <c r="A70" s="6"/>
      <c r="B70" s="6"/>
      <c r="C70" s="6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idden="1">
      <c r="A71" s="6"/>
      <c r="B71" s="6"/>
      <c r="C71" s="6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idden="1">
      <c r="A72" s="6"/>
      <c r="B72" s="6"/>
      <c r="C72" s="6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idden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18" hidden="1">
      <c r="A74" s="6"/>
      <c r="B74" s="6"/>
      <c r="C74" s="6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18" hidden="1">
      <c r="A75" s="6"/>
      <c r="B75" s="6"/>
      <c r="C75" s="6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18" hidden="1">
      <c r="A76" s="6"/>
      <c r="B76" s="6"/>
      <c r="C76" s="6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idden="1">
      <c r="A77" s="6"/>
      <c r="B77" s="6"/>
      <c r="C77" s="6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idden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idden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idden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2">SUM(H4:H494)</f>
        <v>142.5</v>
      </c>
      <c r="I495" s="64">
        <f t="shared" si="2"/>
        <v>941</v>
      </c>
      <c r="J495" s="64">
        <f t="shared" si="2"/>
        <v>0</v>
      </c>
      <c r="K495" s="64">
        <f t="shared" si="2"/>
        <v>0</v>
      </c>
      <c r="L495" s="64">
        <f t="shared" si="2"/>
        <v>101.3</v>
      </c>
      <c r="M495" s="64">
        <f t="shared" si="2"/>
        <v>96</v>
      </c>
      <c r="N495" s="64">
        <f t="shared" si="2"/>
        <v>0</v>
      </c>
      <c r="O495" s="64">
        <f t="shared" si="2"/>
        <v>0</v>
      </c>
      <c r="S495" s="52" t="s">
        <v>126</v>
      </c>
      <c r="T495" s="64">
        <f t="shared" ref="T495:Y495" si="3">SUM(T4:T494)</f>
        <v>263.5</v>
      </c>
      <c r="U495" s="64">
        <f t="shared" si="3"/>
        <v>263.5</v>
      </c>
      <c r="V495" s="64">
        <f t="shared" si="3"/>
        <v>124.3</v>
      </c>
      <c r="W495" s="64">
        <f t="shared" si="3"/>
        <v>3</v>
      </c>
      <c r="X495" s="64">
        <f t="shared" si="3"/>
        <v>0</v>
      </c>
      <c r="Y495" s="64">
        <f t="shared" si="3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IF('19'!K3="", "Vrije categorie",'19'!K3)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671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0</v>
      </c>
      <c r="P499" s="65">
        <f>SUM(H499:O499)</f>
        <v>671</v>
      </c>
      <c r="Q499" s="54"/>
      <c r="R499" s="65" cm="1">
        <f t="array" ref="R499">SUMPRODUCT(--($G$4:$G$494=E499),--($F$4:$F$494=""),$R$4:$R$494)</f>
        <v>134200</v>
      </c>
    </row>
    <row r="500" spans="5:18">
      <c r="E500" s="54" t="str">
        <f>IF('19'!K4="", "Vrije categorie",'19'!K4)</f>
        <v>B</v>
      </c>
      <c r="H500" s="65" cm="1">
        <f t="array" ref="H500">SUMPRODUCT(--($G$4:$G$494=E500),--($F$4:$F$494=""),$H$4:$H$494)</f>
        <v>99</v>
      </c>
      <c r="I500" s="65" cm="1">
        <f t="array" ref="I500">SUMPRODUCT(--($G$4:$G$494=E500),--($F$4:$F$494=""),$I$4:$I$494)</f>
        <v>0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4">SUM(H500:O500)</f>
        <v>99</v>
      </c>
      <c r="Q500" s="54"/>
      <c r="R500" s="65" cm="1">
        <f t="array" ref="R500">SUMPRODUCT(--($G$4:$G$494=E500),--($F$4:$F$494=""),$R$4:$R$494)</f>
        <v>19800</v>
      </c>
    </row>
    <row r="501" spans="5:18">
      <c r="E501" s="54" t="str">
        <f>IF('19'!K5="", "Vrije categorie",'19'!K5)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140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4"/>
        <v>140</v>
      </c>
      <c r="Q501" s="54"/>
      <c r="R501" s="65" cm="1">
        <f t="array" ref="R501">SUMPRODUCT(--($G$4:$G$494=E501),--($F$4:$F$494=""),$R$4:$R$494)</f>
        <v>28000</v>
      </c>
    </row>
    <row r="502" spans="5:18">
      <c r="E502" s="54" t="str">
        <f>IF('19'!K6="", "Vrije categorie",'19'!K6)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0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28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4"/>
        <v>28</v>
      </c>
      <c r="Q502" s="54"/>
      <c r="R502" s="65" cm="1">
        <f t="array" ref="R502">SUMPRODUCT(--($G$4:$G$494=E502),--($F$4:$F$494=""),$R$4:$R$494)</f>
        <v>5600</v>
      </c>
    </row>
    <row r="503" spans="5:18">
      <c r="E503" s="54" t="str">
        <f>IF('19'!K7="", "Vrije categorie",'19'!K7)</f>
        <v>E</v>
      </c>
      <c r="H503" s="65" cm="1">
        <f t="array" ref="H503">SUMPRODUCT(--($G$4:$G$494=E503),--($F$4:$F$494=""),$H$4:$H$494)</f>
        <v>28</v>
      </c>
      <c r="I503" s="65" cm="1">
        <f t="array" ref="I503">SUMPRODUCT(--($G$4:$G$494=E503),--($F$4:$F$494=""),$I$4:$I$494)</f>
        <v>122</v>
      </c>
      <c r="J503" s="65" cm="1">
        <f t="array" ref="J503">SUMPRODUCT(--($G$4:$G$494=E503),--($F$4:$F$494=""),$J$4:$J$494)</f>
        <v>0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0</v>
      </c>
      <c r="O503" s="65" cm="1">
        <f t="array" ref="O503">SUMPRODUCT(--($G$4:$G$494=E503),--($F$4:$F$494=""),$O$4:$O$494)</f>
        <v>0</v>
      </c>
      <c r="P503" s="65">
        <f t="shared" si="4"/>
        <v>150</v>
      </c>
      <c r="Q503" s="54"/>
      <c r="R503" s="65" cm="1">
        <f t="array" ref="R503">SUMPRODUCT(--($G$4:$G$494=E503),--($F$4:$F$494=""),$R$4:$R$494)</f>
        <v>30000</v>
      </c>
    </row>
    <row r="504" spans="5:18">
      <c r="E504" s="54" t="str">
        <f>IF('19'!K8="", "Vrije categorie",'19'!K8)</f>
        <v>F</v>
      </c>
      <c r="H504" s="65" cm="1">
        <f t="array" ref="H504">SUMPRODUCT(--($G$4:$G$494=E504),--($F$4:$F$494=""),$H$4:$H$494)</f>
        <v>12</v>
      </c>
      <c r="I504" s="65" cm="1">
        <f t="array" ref="I504">SUMPRODUCT(--($G$4:$G$494=E504),--($F$4:$F$494=""),$I$4:$I$494)</f>
        <v>8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17.3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4"/>
        <v>37.299999999999997</v>
      </c>
      <c r="Q504" s="54"/>
      <c r="R504" s="65" cm="1">
        <f t="array" ref="R504">SUMPRODUCT(--($G$4:$G$494=E504),--($F$4:$F$494=""),$R$4:$R$494)</f>
        <v>447.6</v>
      </c>
    </row>
    <row r="505" spans="5:18">
      <c r="E505" s="54" t="str">
        <f>IF('19'!K9="", "Vrije categorie",'19'!K9)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52.5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0</v>
      </c>
      <c r="O505" s="65" cm="1">
        <f t="array" ref="O505">SUMPRODUCT(--($G$4:$G$494=E505),--($F$4:$F$494=""),$O$4:$O$494)</f>
        <v>0</v>
      </c>
      <c r="P505" s="65">
        <f t="shared" si="4"/>
        <v>52.5</v>
      </c>
      <c r="Q505" s="54"/>
      <c r="R505" s="65" cm="1">
        <f t="array" ref="R505">SUMPRODUCT(--($G$4:$G$494=E505),--($F$4:$F$494=""),$R$4:$R$494)</f>
        <v>10500</v>
      </c>
    </row>
    <row r="506" spans="5:18">
      <c r="E506" s="54" t="str">
        <f>IF('19'!K10="", "Vrije categorie",'19'!K10)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0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4"/>
        <v>0</v>
      </c>
      <c r="Q506" s="54"/>
      <c r="R506" s="65" cm="1">
        <f t="array" ref="R506">SUMPRODUCT(--($G$4:$G$494=E506),--($F$4:$F$494=""),$R$4:$R$494)</f>
        <v>0</v>
      </c>
    </row>
    <row r="507" spans="5:18">
      <c r="E507" s="54" t="str">
        <f>IF('19'!K11="", "Vrije categorie",'19'!K11)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96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4"/>
        <v>96</v>
      </c>
      <c r="Q507" s="54"/>
      <c r="R507" s="65" cm="1">
        <f t="array" ref="R507">SUMPRODUCT(--($G$4:$G$494=E507),--($F$4:$F$494=""),$R$4:$R$494)</f>
        <v>19200</v>
      </c>
    </row>
    <row r="508" spans="5:18">
      <c r="E508" s="54" t="str">
        <f>IF('19'!K12="", "Vrije categorie",'19'!K12)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4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IF('19'!K13="", "Vrije categorie",'19'!K13)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4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tr">
        <f>IF('19'!K14="", "Vrije categorie",'19'!K14)</f>
        <v>Vrije categorie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4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tr">
        <f>IF('19'!K15="", "Vrije categorie",'19'!K15)</f>
        <v>Vrije categorie</v>
      </c>
      <c r="H511" s="65" cm="1">
        <f t="array" ref="H511">SUMPRODUCT(--($G$4:$G$494=E511),--($F$4:$F$494=""),$H$4:$H$494)</f>
        <v>0</v>
      </c>
      <c r="I511" s="65" cm="1">
        <f t="array" ref="I511">SUMPRODUCT(--($G$4:$G$494=E511),--($F$4:$F$494=""),$I$4:$I$494)</f>
        <v>0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0</v>
      </c>
      <c r="O511" s="65" cm="1">
        <f t="array" ref="O511">SUMPRODUCT(--($G$4:$G$494=E511),--($F$4:$F$494=""),$O$4:$O$494)</f>
        <v>0</v>
      </c>
      <c r="P511" s="65">
        <f t="shared" si="4"/>
        <v>0</v>
      </c>
      <c r="Q511" s="54"/>
      <c r="R511" s="65" cm="1">
        <f t="array" ref="R511">SUMPRODUCT(--($G$4:$G$494=E511),--($F$4:$F$494=""),$R$4:$R$494)</f>
        <v>0</v>
      </c>
    </row>
    <row r="512" spans="5:18" ht="15.75" thickBot="1">
      <c r="E512" s="67" t="s">
        <v>128</v>
      </c>
      <c r="F512" s="63"/>
      <c r="G512" s="63"/>
      <c r="H512" s="66">
        <f>SUM(H499:H511)</f>
        <v>139</v>
      </c>
      <c r="I512" s="66">
        <f t="shared" ref="I512:O512" si="5">SUM(I499:I511)</f>
        <v>941</v>
      </c>
      <c r="J512" s="66">
        <f t="shared" si="5"/>
        <v>0</v>
      </c>
      <c r="K512" s="66">
        <f t="shared" si="5"/>
        <v>0</v>
      </c>
      <c r="L512" s="66">
        <f t="shared" si="5"/>
        <v>97.8</v>
      </c>
      <c r="M512" s="66">
        <f t="shared" si="5"/>
        <v>96</v>
      </c>
      <c r="N512" s="66">
        <f t="shared" si="5"/>
        <v>0</v>
      </c>
      <c r="O512" s="66">
        <f t="shared" si="5"/>
        <v>0</v>
      </c>
      <c r="P512" s="66">
        <f t="shared" si="4"/>
        <v>1273.8</v>
      </c>
      <c r="Q512" s="66"/>
      <c r="R512" s="66">
        <f>SUM(R499:R511)</f>
        <v>247747.6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3.5</v>
      </c>
      <c r="I514" s="66" cm="1">
        <f t="array" ref="I514">SUMPRODUCT(--($G$4:$G$494="X"),I4:I494)</f>
        <v>0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3.5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30" si="6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7">SUM(H519:O519)</f>
        <v>0</v>
      </c>
    </row>
    <row r="520" spans="5:18">
      <c r="E520" s="68" t="str">
        <f t="shared" si="6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7"/>
        <v>0</v>
      </c>
    </row>
    <row r="521" spans="5:18">
      <c r="E521" s="68" t="str">
        <f t="shared" si="6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7"/>
        <v>0</v>
      </c>
    </row>
    <row r="522" spans="5:18">
      <c r="E522" s="68" t="str">
        <f t="shared" si="6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7"/>
        <v>0</v>
      </c>
    </row>
    <row r="523" spans="5:18">
      <c r="E523" s="68" t="str">
        <f t="shared" si="6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7"/>
        <v>0</v>
      </c>
    </row>
    <row r="524" spans="5:18">
      <c r="E524" s="68" t="str">
        <f t="shared" si="6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7"/>
        <v>0</v>
      </c>
    </row>
    <row r="525" spans="5:18">
      <c r="E525" s="68" t="str">
        <f t="shared" si="6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7"/>
        <v>0</v>
      </c>
    </row>
    <row r="526" spans="5:18">
      <c r="E526" s="68" t="str">
        <f t="shared" si="6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7"/>
        <v>0</v>
      </c>
    </row>
    <row r="527" spans="5:18">
      <c r="E527" s="68" t="str">
        <f t="shared" si="6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7"/>
        <v>0</v>
      </c>
    </row>
    <row r="528" spans="5:18">
      <c r="E528" s="68" t="str">
        <f t="shared" si="6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7"/>
        <v>0</v>
      </c>
    </row>
    <row r="529" spans="5:16">
      <c r="E529" s="68" t="str">
        <f t="shared" si="6"/>
        <v>Vrije categorie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7"/>
        <v>0</v>
      </c>
    </row>
    <row r="530" spans="5:16">
      <c r="E530" s="68" t="str">
        <f t="shared" si="6"/>
        <v>Vrije categorie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7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8">SUM(I518:I530)</f>
        <v>0</v>
      </c>
      <c r="J531" s="73">
        <f t="shared" si="8"/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 t="shared" si="8"/>
        <v>0</v>
      </c>
      <c r="P531" s="73">
        <f>SUM(P518:P530)</f>
        <v>0</v>
      </c>
    </row>
    <row r="532" spans="5:16" ht="15.75" thickTop="1"/>
  </sheetData>
  <sheetProtection algorithmName="SHA-512" hashValue="rj2VpjbXWnouIEWbC4JIx/RZ9SMatMr5g/zGaXzz+JK8+427gC09khSn0syvmnIVo8n1wjt3LN45igXb10K1+w==" saltValue="TOF5brGqMPfVVU93PuhDEg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25" sqref="L2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20,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'20a'!S497/M3</f>
        <v>#DIV/0!</v>
      </c>
    </row>
    <row r="4" spans="1:14">
      <c r="A4" s="16" t="s">
        <v>72</v>
      </c>
      <c r="B4" s="264" t="str">
        <f>VLOOKUP(H5,'Kosten NEN2075 (her)controles'!A5:E50,3)</f>
        <v xml:space="preserve">De Utskoat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'20a'!S498/M4</f>
        <v>#DIV/0!</v>
      </c>
    </row>
    <row r="5" spans="1:14">
      <c r="A5" s="17" t="s">
        <v>73</v>
      </c>
      <c r="B5" s="265" t="str">
        <f>VLOOKUP(H5,'Kosten NEN2075 (her)controles'!A5:E50,4)</f>
        <v>De Tsjasker 4</v>
      </c>
      <c r="C5" s="265"/>
      <c r="D5" s="265"/>
      <c r="E5" s="265"/>
      <c r="F5" s="279" t="s">
        <v>75</v>
      </c>
      <c r="G5" s="279"/>
      <c r="H5" s="13">
        <f>'Kosten NEN2075 (her)controles'!A24</f>
        <v>20</v>
      </c>
      <c r="K5" s="34" t="s">
        <v>48</v>
      </c>
      <c r="L5" s="46">
        <v>200</v>
      </c>
      <c r="M5" s="213"/>
      <c r="N5" s="86" t="e">
        <f>'20a'!S499/M5</f>
        <v>#DIV/0!</v>
      </c>
    </row>
    <row r="6" spans="1:14">
      <c r="A6" s="18" t="s">
        <v>74</v>
      </c>
      <c r="B6" s="266" t="str">
        <f>VLOOKUP(H5,'Kosten NEN2075 (her)controles'!A5:E50,5)</f>
        <v>Witmarsum</v>
      </c>
      <c r="C6" s="266"/>
      <c r="D6" s="266"/>
      <c r="E6" s="266"/>
      <c r="F6" s="280" t="s">
        <v>76</v>
      </c>
      <c r="G6" s="280"/>
      <c r="H6" s="14" t="str">
        <f>CONCATENATE(H5,"a")</f>
        <v>20a</v>
      </c>
      <c r="K6" s="34" t="s">
        <v>49</v>
      </c>
      <c r="L6" s="46">
        <v>200</v>
      </c>
      <c r="M6" s="213"/>
      <c r="N6" s="86" t="e">
        <f>'20a'!S500/M6</f>
        <v>#DIV/0!</v>
      </c>
    </row>
    <row r="7" spans="1:14">
      <c r="K7" s="34" t="s">
        <v>45</v>
      </c>
      <c r="L7" s="46">
        <v>200</v>
      </c>
      <c r="M7" s="213"/>
      <c r="N7" s="86" t="e">
        <f>'20a'!S501/M7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'20a'!S502/M8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'20a'!S503/M9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'20a'!S504/M10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'20a'!S505/M11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'20a'!S506/M12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'20a'!Q510</f>
        <v>809.19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'20a'!S507/M13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2"/>
      <c r="N14" s="86"/>
    </row>
    <row r="15" spans="1:14">
      <c r="K15" s="34"/>
      <c r="L15" s="46"/>
      <c r="M15" s="242"/>
      <c r="N15" s="86"/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'20a'!S510</f>
        <v>154430.79999999999</v>
      </c>
      <c r="E17" s="276" t="s">
        <v>119</v>
      </c>
      <c r="F17" s="276"/>
      <c r="G17" s="44">
        <f>D17/E8</f>
        <v>772.154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'20a'!J510</f>
        <v>682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682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682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682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'20a'!I510-E27</f>
        <v>66.739999999999995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'20a'!V493</f>
        <v>217.64999999999995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'20a'!U493</f>
        <v>217.64999999999995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'20a'!W493</f>
        <v>161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'20a'!X493</f>
        <v>4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'20a'!Y493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'20a'!Z493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'20a'!Q503</f>
        <v>27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59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59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59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59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59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59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59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59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59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kkLfsaTPmE1GH7r3E9lKivou0JytvMs4+vi9q6C0hetQINrNRElVQu/xZt6RkVbfy0SyhQ5x153U425UBA1IYA==" saltValue="sG81iRKKCvokI5AKWKYUA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AA530"/>
  <sheetViews>
    <sheetView topLeftCell="B1" workbookViewId="0">
      <pane ySplit="3" topLeftCell="A4" activePane="bottomLeft" state="frozen"/>
      <selection activeCell="B1" sqref="B1"/>
      <selection pane="bottomLeft" activeCell="L24" sqref="L24"/>
    </sheetView>
  </sheetViews>
  <sheetFormatPr defaultRowHeight="15"/>
  <cols>
    <col min="1" max="1" width="5.42578125" bestFit="1" customWidth="1"/>
    <col min="2" max="4" width="5.42578125" customWidth="1"/>
    <col min="5" max="5" width="4.5703125" bestFit="1" customWidth="1"/>
    <col min="6" max="6" width="29.7109375" bestFit="1" customWidth="1"/>
    <col min="7" max="7" width="3.28515625" bestFit="1" customWidth="1"/>
    <col min="8" max="8" width="4.42578125" bestFit="1" customWidth="1"/>
    <col min="9" max="16" width="11.85546875" customWidth="1"/>
    <col min="17" max="17" width="7.5703125" bestFit="1" customWidth="1"/>
    <col min="18" max="18" width="6.42578125" bestFit="1" customWidth="1"/>
    <col min="19" max="19" width="20" bestFit="1" customWidth="1"/>
    <col min="20" max="20" width="19.28515625" customWidth="1"/>
    <col min="21" max="21" width="10.140625" bestFit="1" customWidth="1"/>
    <col min="22" max="23" width="12.7109375" bestFit="1" customWidth="1"/>
    <col min="24" max="24" width="10.140625" bestFit="1" customWidth="1"/>
    <col min="25" max="26" width="14.42578125" bestFit="1" customWidth="1"/>
  </cols>
  <sheetData>
    <row r="1" spans="1:27">
      <c r="A1">
        <f>'20'!H5</f>
        <v>20</v>
      </c>
      <c r="B1">
        <v>21</v>
      </c>
      <c r="E1" s="281" t="s">
        <v>72</v>
      </c>
      <c r="F1" s="282"/>
      <c r="G1" s="283" t="str">
        <f>VLOOKUP(A1,'Kosten NEN2075 (her)controles'!A5:J50,3)</f>
        <v xml:space="preserve">De Utskoat </v>
      </c>
      <c r="H1" s="284"/>
      <c r="I1" s="284"/>
      <c r="J1" s="284"/>
      <c r="K1" s="284"/>
      <c r="L1" s="284"/>
      <c r="M1" s="285"/>
      <c r="N1" s="42"/>
      <c r="AA1" t="s">
        <v>188</v>
      </c>
    </row>
    <row r="2" spans="1:27">
      <c r="E2" s="281" t="s">
        <v>88</v>
      </c>
      <c r="F2" s="282"/>
      <c r="G2" s="283" t="str">
        <f>CONCATENATE(VLOOKUP(A1,'Kosten NEN2075 (her)controles'!A5:K50,4)," te ",VLOOKUP(A1,'Kosten NEN2075 (her)controles'!A5:K50,5))</f>
        <v>De Tsjasker 4 te Witmarsum</v>
      </c>
      <c r="H2" s="284"/>
      <c r="I2" s="284"/>
      <c r="J2" s="284"/>
      <c r="K2" s="284"/>
      <c r="L2" s="284"/>
      <c r="M2" s="285"/>
      <c r="N2" s="42"/>
    </row>
    <row r="3" spans="1:27" ht="30">
      <c r="A3" s="7" t="s">
        <v>100</v>
      </c>
      <c r="B3" s="7" t="s">
        <v>100</v>
      </c>
      <c r="C3" s="7" t="s">
        <v>556</v>
      </c>
      <c r="D3" s="7" t="s">
        <v>586</v>
      </c>
      <c r="E3" s="7" t="s">
        <v>89</v>
      </c>
      <c r="F3" s="7" t="s">
        <v>62</v>
      </c>
      <c r="G3" s="7" t="s">
        <v>90</v>
      </c>
      <c r="H3" s="7" t="s">
        <v>91</v>
      </c>
      <c r="I3" s="7" t="s">
        <v>60</v>
      </c>
      <c r="J3" s="7" t="s">
        <v>58</v>
      </c>
      <c r="K3" s="7" t="s">
        <v>59</v>
      </c>
      <c r="L3" s="7" t="s">
        <v>57</v>
      </c>
      <c r="M3" s="40" t="s">
        <v>421</v>
      </c>
      <c r="N3" s="7" t="s">
        <v>141</v>
      </c>
      <c r="O3" s="7" t="s">
        <v>101</v>
      </c>
      <c r="P3" s="7" t="s">
        <v>101</v>
      </c>
      <c r="Q3" s="7" t="s">
        <v>54</v>
      </c>
      <c r="R3" s="7" t="s">
        <v>102</v>
      </c>
      <c r="S3" s="7" t="s">
        <v>92</v>
      </c>
      <c r="U3" s="40" t="s">
        <v>93</v>
      </c>
      <c r="V3" s="40" t="s">
        <v>94</v>
      </c>
      <c r="W3" s="7" t="s">
        <v>95</v>
      </c>
      <c r="X3" s="7" t="s">
        <v>96</v>
      </c>
      <c r="Y3" s="7" t="s">
        <v>97</v>
      </c>
      <c r="Z3" s="7" t="s">
        <v>98</v>
      </c>
    </row>
    <row r="4" spans="1:27">
      <c r="A4" s="6"/>
      <c r="B4" s="6"/>
      <c r="C4" s="6"/>
      <c r="D4" s="6"/>
      <c r="E4" s="79"/>
      <c r="F4" s="7"/>
      <c r="G4" s="7"/>
      <c r="H4" s="79"/>
      <c r="I4" s="81"/>
      <c r="J4" s="81"/>
      <c r="K4" s="81"/>
      <c r="L4" s="81"/>
      <c r="M4" s="81"/>
      <c r="Q4" s="81"/>
      <c r="R4" s="81"/>
      <c r="S4" s="81"/>
    </row>
    <row r="5" spans="1:27">
      <c r="A5" s="6"/>
      <c r="B5" s="6" t="s">
        <v>328</v>
      </c>
      <c r="C5" s="6"/>
      <c r="D5" s="6"/>
      <c r="E5" s="218" t="s">
        <v>283</v>
      </c>
      <c r="F5" s="215" t="s">
        <v>284</v>
      </c>
      <c r="G5" s="7"/>
      <c r="H5" s="79" t="s">
        <v>45</v>
      </c>
      <c r="I5" s="219">
        <v>30.99</v>
      </c>
      <c r="J5" s="219"/>
      <c r="K5" s="219"/>
      <c r="L5" s="219"/>
      <c r="M5" s="219"/>
      <c r="N5" s="219"/>
      <c r="Q5" s="81">
        <f t="shared" ref="Q5:Q35" si="0">SUM(I5:P5)</f>
        <v>30.99</v>
      </c>
      <c r="R5" s="81">
        <f>IF(G5="X",0,IF(H5="X",0,VLOOKUP(H5,'20'!$K$3:$L$16,2,FALSE)))</f>
        <v>200</v>
      </c>
      <c r="S5" s="81">
        <f t="shared" ref="S5:S35" si="1">Q5*R5</f>
        <v>6198</v>
      </c>
      <c r="U5" s="81">
        <v>8.6999999999999993</v>
      </c>
      <c r="V5" s="81">
        <v>8.6999999999999993</v>
      </c>
      <c r="W5" s="81">
        <v>8.4</v>
      </c>
    </row>
    <row r="6" spans="1:27">
      <c r="A6" s="6"/>
      <c r="B6" s="6" t="s">
        <v>328</v>
      </c>
      <c r="C6" s="6"/>
      <c r="D6" s="6"/>
      <c r="E6" s="218" t="s">
        <v>290</v>
      </c>
      <c r="F6" s="215" t="s">
        <v>349</v>
      </c>
      <c r="G6" s="7"/>
      <c r="H6" s="79" t="s">
        <v>45</v>
      </c>
      <c r="I6" s="232"/>
      <c r="J6" s="232">
        <v>9.5</v>
      </c>
      <c r="K6" s="220"/>
      <c r="L6" s="220"/>
      <c r="M6" s="232"/>
      <c r="N6" s="220"/>
      <c r="Q6" s="81">
        <f t="shared" si="0"/>
        <v>9.5</v>
      </c>
      <c r="R6" s="81">
        <f>IF(G6="X",0,IF(H6="X",0,VLOOKUP(H6,'20'!$K$3:$L$16,2,FALSE)))</f>
        <v>200</v>
      </c>
      <c r="S6" s="81">
        <f t="shared" si="1"/>
        <v>1900</v>
      </c>
      <c r="U6" s="81"/>
      <c r="V6" s="81"/>
      <c r="W6" s="81"/>
    </row>
    <row r="7" spans="1:27">
      <c r="A7" s="6"/>
      <c r="B7" s="6" t="s">
        <v>328</v>
      </c>
      <c r="C7" s="6"/>
      <c r="D7" s="6"/>
      <c r="E7" s="218" t="s">
        <v>295</v>
      </c>
      <c r="F7" s="215" t="s">
        <v>327</v>
      </c>
      <c r="G7" s="7"/>
      <c r="H7" s="79" t="s">
        <v>48</v>
      </c>
      <c r="I7" s="232"/>
      <c r="J7" s="232">
        <v>32</v>
      </c>
      <c r="K7" s="220"/>
      <c r="L7" s="220"/>
      <c r="M7" s="232"/>
      <c r="N7" s="220"/>
      <c r="Q7" s="81">
        <f t="shared" si="0"/>
        <v>32</v>
      </c>
      <c r="R7" s="81">
        <f>IF(G7="X",0,IF(H7="X",0,VLOOKUP(H7,'20'!$K$3:$L$16,2,FALSE)))</f>
        <v>200</v>
      </c>
      <c r="S7" s="81">
        <f t="shared" si="1"/>
        <v>6400</v>
      </c>
      <c r="U7" s="81">
        <v>9</v>
      </c>
      <c r="V7" s="81">
        <v>9</v>
      </c>
      <c r="W7" s="81"/>
    </row>
    <row r="8" spans="1:27">
      <c r="A8" s="6"/>
      <c r="B8" s="6" t="s">
        <v>328</v>
      </c>
      <c r="C8" s="6"/>
      <c r="D8" s="6"/>
      <c r="E8" s="218" t="s">
        <v>322</v>
      </c>
      <c r="F8" s="215" t="s">
        <v>296</v>
      </c>
      <c r="G8" s="7"/>
      <c r="H8" s="79" t="s">
        <v>45</v>
      </c>
      <c r="I8" s="232"/>
      <c r="J8" s="232">
        <v>114</v>
      </c>
      <c r="K8" s="220"/>
      <c r="L8" s="220"/>
      <c r="M8" s="232"/>
      <c r="N8" s="220"/>
      <c r="Q8" s="81">
        <f t="shared" si="0"/>
        <v>114</v>
      </c>
      <c r="R8" s="81">
        <f>IF(G8="X",0,IF(H8="X",0,VLOOKUP(H8,'20'!$K$3:$L$16,2,FALSE)))</f>
        <v>200</v>
      </c>
      <c r="S8" s="81">
        <f t="shared" si="1"/>
        <v>22800</v>
      </c>
      <c r="U8" s="81">
        <v>8.9</v>
      </c>
      <c r="V8" s="81">
        <v>8.9</v>
      </c>
      <c r="W8" s="81"/>
    </row>
    <row r="9" spans="1:27">
      <c r="A9" s="6"/>
      <c r="B9" s="6" t="s">
        <v>328</v>
      </c>
      <c r="C9" s="6"/>
      <c r="D9" s="6"/>
      <c r="E9" s="218" t="s">
        <v>320</v>
      </c>
      <c r="F9" s="215" t="s">
        <v>293</v>
      </c>
      <c r="G9" s="7"/>
      <c r="H9" s="79" t="s">
        <v>44</v>
      </c>
      <c r="I9" s="219"/>
      <c r="J9" s="219">
        <v>57</v>
      </c>
      <c r="K9" s="219"/>
      <c r="L9" s="219"/>
      <c r="M9" s="219"/>
      <c r="N9" s="219"/>
      <c r="Q9" s="81">
        <f t="shared" si="0"/>
        <v>57</v>
      </c>
      <c r="R9" s="81">
        <f>IF(G9="X",0,IF(H9="X",0,VLOOKUP(H9,'20'!$K$3:$L$16,2,FALSE)))</f>
        <v>200</v>
      </c>
      <c r="S9" s="81">
        <f t="shared" si="1"/>
        <v>11400</v>
      </c>
      <c r="U9" s="81">
        <v>22.85</v>
      </c>
      <c r="V9" s="81">
        <v>22.85</v>
      </c>
      <c r="W9" s="81">
        <v>17</v>
      </c>
    </row>
    <row r="10" spans="1:27">
      <c r="A10" s="6"/>
      <c r="B10" s="6" t="s">
        <v>328</v>
      </c>
      <c r="C10" s="6"/>
      <c r="D10" s="6"/>
      <c r="E10" s="218" t="s">
        <v>318</v>
      </c>
      <c r="F10" s="215" t="s">
        <v>293</v>
      </c>
      <c r="G10" s="7"/>
      <c r="H10" s="79" t="s">
        <v>44</v>
      </c>
      <c r="I10" s="219"/>
      <c r="J10" s="219">
        <v>57</v>
      </c>
      <c r="K10" s="219"/>
      <c r="L10" s="219"/>
      <c r="M10" s="219"/>
      <c r="N10" s="219"/>
      <c r="Q10" s="81">
        <f t="shared" si="0"/>
        <v>57</v>
      </c>
      <c r="R10" s="81">
        <f>IF(G10="X",0,IF(H10="X",0,VLOOKUP(H10,'20'!$K$3:$L$16,2,FALSE)))</f>
        <v>200</v>
      </c>
      <c r="S10" s="81">
        <f t="shared" si="1"/>
        <v>11400</v>
      </c>
      <c r="U10" s="81">
        <v>26.85</v>
      </c>
      <c r="V10" s="81">
        <v>26.85</v>
      </c>
      <c r="W10" s="81">
        <v>20.5</v>
      </c>
    </row>
    <row r="11" spans="1:27">
      <c r="A11" s="6"/>
      <c r="B11" s="6" t="s">
        <v>328</v>
      </c>
      <c r="C11" s="6"/>
      <c r="D11" s="6"/>
      <c r="E11" s="218" t="s">
        <v>315</v>
      </c>
      <c r="F11" s="221" t="s">
        <v>293</v>
      </c>
      <c r="G11" s="7"/>
      <c r="H11" s="79" t="s">
        <v>44</v>
      </c>
      <c r="I11" s="219"/>
      <c r="J11" s="219">
        <v>57</v>
      </c>
      <c r="K11" s="219"/>
      <c r="L11" s="219"/>
      <c r="M11" s="219"/>
      <c r="N11" s="219"/>
      <c r="Q11" s="81">
        <f t="shared" si="0"/>
        <v>57</v>
      </c>
      <c r="R11" s="81">
        <f>IF(G11="X",0,IF(H11="X",0,VLOOKUP(H11,'20'!$K$3:$L$16,2,FALSE)))</f>
        <v>200</v>
      </c>
      <c r="S11" s="81">
        <f t="shared" si="1"/>
        <v>11400</v>
      </c>
      <c r="U11" s="81">
        <v>26.85</v>
      </c>
      <c r="V11" s="81">
        <v>26.85</v>
      </c>
      <c r="W11" s="81">
        <v>20.5</v>
      </c>
    </row>
    <row r="12" spans="1:27">
      <c r="A12" s="6"/>
      <c r="B12" s="6" t="s">
        <v>328</v>
      </c>
      <c r="C12" s="6"/>
      <c r="D12" s="6"/>
      <c r="E12" s="218" t="s">
        <v>305</v>
      </c>
      <c r="F12" s="215" t="s">
        <v>293</v>
      </c>
      <c r="G12" s="7"/>
      <c r="H12" s="79" t="s">
        <v>44</v>
      </c>
      <c r="I12" s="232"/>
      <c r="J12" s="232">
        <v>57</v>
      </c>
      <c r="K12" s="219"/>
      <c r="L12" s="219"/>
      <c r="M12" s="219"/>
      <c r="N12" s="219"/>
      <c r="Q12" s="81">
        <f t="shared" si="0"/>
        <v>57</v>
      </c>
      <c r="R12" s="81">
        <f>IF(G12="X",0,IF(H12="X",0,VLOOKUP(H12,'20'!$K$3:$L$16,2,FALSE)))</f>
        <v>200</v>
      </c>
      <c r="S12" s="81">
        <f t="shared" si="1"/>
        <v>11400</v>
      </c>
      <c r="U12" s="81">
        <v>36.85</v>
      </c>
      <c r="V12" s="81">
        <v>36.85</v>
      </c>
      <c r="W12" s="81">
        <v>20.5</v>
      </c>
    </row>
    <row r="13" spans="1:27">
      <c r="A13" s="6"/>
      <c r="B13" s="6" t="s">
        <v>328</v>
      </c>
      <c r="C13" s="6"/>
      <c r="D13" s="6"/>
      <c r="E13" s="222" t="s">
        <v>299</v>
      </c>
      <c r="F13" s="221" t="s">
        <v>289</v>
      </c>
      <c r="G13" s="7"/>
      <c r="H13" s="79" t="s">
        <v>137</v>
      </c>
      <c r="I13" s="219"/>
      <c r="J13" s="219"/>
      <c r="K13" s="219"/>
      <c r="L13" s="219"/>
      <c r="M13" s="219">
        <v>6</v>
      </c>
      <c r="N13" s="219"/>
      <c r="Q13" s="81">
        <f t="shared" si="0"/>
        <v>6</v>
      </c>
      <c r="R13" s="81">
        <f>IF(G13="X",0,IF(H13="X",0,VLOOKUP(H13,'20'!$K$3:$L$16,2,FALSE)))</f>
        <v>200</v>
      </c>
      <c r="S13" s="81">
        <f t="shared" si="1"/>
        <v>1200</v>
      </c>
      <c r="U13" s="81"/>
      <c r="V13" s="81"/>
      <c r="W13" s="81">
        <v>3</v>
      </c>
      <c r="X13">
        <v>2</v>
      </c>
    </row>
    <row r="14" spans="1:27">
      <c r="A14" s="6"/>
      <c r="B14" s="6" t="s">
        <v>328</v>
      </c>
      <c r="C14" s="6"/>
      <c r="D14" s="6"/>
      <c r="E14" s="218" t="s">
        <v>288</v>
      </c>
      <c r="F14" s="215" t="s">
        <v>296</v>
      </c>
      <c r="G14" s="7"/>
      <c r="H14" s="79" t="s">
        <v>45</v>
      </c>
      <c r="I14" s="232"/>
      <c r="J14" s="232">
        <v>12.65</v>
      </c>
      <c r="K14" s="220"/>
      <c r="L14" s="220"/>
      <c r="M14" s="232"/>
      <c r="N14" s="220"/>
      <c r="Q14" s="81">
        <f t="shared" si="0"/>
        <v>12.65</v>
      </c>
      <c r="R14" s="81">
        <f>IF(G14="X",0,IF(H14="X",0,VLOOKUP(H14,'20'!$K$3:$L$16,2,FALSE)))</f>
        <v>200</v>
      </c>
      <c r="S14" s="81">
        <f t="shared" si="1"/>
        <v>2530</v>
      </c>
      <c r="U14" s="81"/>
      <c r="V14" s="81"/>
      <c r="W14" s="81"/>
    </row>
    <row r="15" spans="1:27">
      <c r="A15" s="6"/>
      <c r="B15" s="6" t="s">
        <v>328</v>
      </c>
      <c r="C15" s="6"/>
      <c r="D15" s="6"/>
      <c r="E15" s="222" t="s">
        <v>332</v>
      </c>
      <c r="F15" s="221" t="s">
        <v>289</v>
      </c>
      <c r="G15" s="7"/>
      <c r="H15" s="79" t="s">
        <v>137</v>
      </c>
      <c r="I15" s="219"/>
      <c r="J15" s="219"/>
      <c r="K15" s="219"/>
      <c r="L15" s="219"/>
      <c r="M15" s="219">
        <v>6</v>
      </c>
      <c r="N15" s="219"/>
      <c r="Q15" s="81">
        <f t="shared" si="0"/>
        <v>6</v>
      </c>
      <c r="R15" s="81">
        <f>IF(G15="X",0,IF(H15="X",0,VLOOKUP(H15,'20'!$K$3:$L$16,2,FALSE)))</f>
        <v>200</v>
      </c>
      <c r="S15" s="81">
        <f t="shared" si="1"/>
        <v>1200</v>
      </c>
      <c r="U15" s="81"/>
      <c r="V15" s="81"/>
      <c r="W15" s="81">
        <v>3</v>
      </c>
      <c r="X15">
        <v>2</v>
      </c>
    </row>
    <row r="16" spans="1:27">
      <c r="A16" s="6"/>
      <c r="B16" s="6" t="s">
        <v>328</v>
      </c>
      <c r="C16" s="6"/>
      <c r="D16" s="6"/>
      <c r="E16" s="218" t="s">
        <v>303</v>
      </c>
      <c r="F16" s="214" t="s">
        <v>293</v>
      </c>
      <c r="G16" s="7"/>
      <c r="H16" s="79" t="s">
        <v>44</v>
      </c>
      <c r="I16" s="232"/>
      <c r="J16" s="232">
        <v>54</v>
      </c>
      <c r="K16" s="220"/>
      <c r="L16" s="220"/>
      <c r="M16" s="232"/>
      <c r="N16" s="220"/>
      <c r="Q16" s="81">
        <f t="shared" si="0"/>
        <v>54</v>
      </c>
      <c r="R16" s="81">
        <f>IF(G16="X",0,IF(H16="X",0,VLOOKUP(H16,'20'!$K$3:$L$16,2,FALSE)))</f>
        <v>200</v>
      </c>
      <c r="S16" s="81">
        <f t="shared" si="1"/>
        <v>10800</v>
      </c>
      <c r="U16" s="81">
        <v>26.85</v>
      </c>
      <c r="V16" s="81">
        <v>26.85</v>
      </c>
      <c r="W16" s="81">
        <v>9.1</v>
      </c>
    </row>
    <row r="17" spans="1:23">
      <c r="A17" s="6"/>
      <c r="B17" s="6" t="s">
        <v>328</v>
      </c>
      <c r="C17" s="6"/>
      <c r="D17" s="6"/>
      <c r="E17" s="218" t="s">
        <v>301</v>
      </c>
      <c r="F17" s="214" t="s">
        <v>298</v>
      </c>
      <c r="G17" s="7"/>
      <c r="H17" s="79" t="s">
        <v>50</v>
      </c>
      <c r="I17" s="232"/>
      <c r="J17" s="232">
        <v>4</v>
      </c>
      <c r="K17" s="220"/>
      <c r="L17" s="220"/>
      <c r="M17" s="232"/>
      <c r="N17" s="220"/>
      <c r="Q17" s="81">
        <f t="shared" si="0"/>
        <v>4</v>
      </c>
      <c r="R17" s="81">
        <f>IF(G17="X",0,IF(H17="X",0,VLOOKUP(H17,'20'!$K$3:$L$16,2,FALSE)))</f>
        <v>12</v>
      </c>
      <c r="S17" s="81">
        <f t="shared" si="1"/>
        <v>48</v>
      </c>
      <c r="U17" s="81"/>
      <c r="V17" s="81"/>
      <c r="W17" s="81"/>
    </row>
    <row r="18" spans="1:23">
      <c r="A18" s="6"/>
      <c r="B18" s="6" t="s">
        <v>328</v>
      </c>
      <c r="C18" s="6"/>
      <c r="D18" s="6"/>
      <c r="E18" s="218" t="s">
        <v>297</v>
      </c>
      <c r="F18" s="214" t="s">
        <v>284</v>
      </c>
      <c r="G18" s="7"/>
      <c r="H18" s="79" t="s">
        <v>45</v>
      </c>
      <c r="I18" s="232">
        <v>7.5</v>
      </c>
      <c r="J18" s="232"/>
      <c r="K18" s="220"/>
      <c r="L18" s="220"/>
      <c r="M18" s="232"/>
      <c r="N18" s="220"/>
      <c r="Q18" s="81">
        <f t="shared" si="0"/>
        <v>7.5</v>
      </c>
      <c r="R18" s="81">
        <f>IF(G18="X",0,IF(H18="X",0,VLOOKUP(H18,'20'!$K$3:$L$16,2,FALSE)))</f>
        <v>200</v>
      </c>
      <c r="S18" s="81">
        <f t="shared" si="1"/>
        <v>1500</v>
      </c>
      <c r="U18" s="81">
        <v>5.95</v>
      </c>
      <c r="V18" s="81">
        <v>5.95</v>
      </c>
      <c r="W18" s="81">
        <v>11.9</v>
      </c>
    </row>
    <row r="19" spans="1:23">
      <c r="A19" s="6"/>
      <c r="B19" s="6" t="s">
        <v>328</v>
      </c>
      <c r="C19" s="6"/>
      <c r="D19" s="6"/>
      <c r="E19" s="218" t="s">
        <v>326</v>
      </c>
      <c r="F19" s="214" t="s">
        <v>625</v>
      </c>
      <c r="G19" s="7"/>
      <c r="H19" s="79" t="s">
        <v>51</v>
      </c>
      <c r="I19" s="232"/>
      <c r="J19" s="232">
        <v>90.35</v>
      </c>
      <c r="K19" s="220"/>
      <c r="L19" s="220"/>
      <c r="M19" s="232"/>
      <c r="N19" s="220"/>
      <c r="Q19" s="81">
        <f t="shared" si="0"/>
        <v>90.35</v>
      </c>
      <c r="R19" s="81">
        <f>IF(G19="X",0,IF(H19="X",0,VLOOKUP(H19,'20'!$K$3:$L$16,2,FALSE)))</f>
        <v>200</v>
      </c>
      <c r="S19" s="81">
        <f t="shared" si="1"/>
        <v>18070</v>
      </c>
      <c r="U19" s="81">
        <v>19.100000000000001</v>
      </c>
      <c r="V19" s="81">
        <v>19.100000000000001</v>
      </c>
      <c r="W19" s="81"/>
    </row>
    <row r="20" spans="1:23">
      <c r="A20" s="6"/>
      <c r="B20" s="6" t="s">
        <v>328</v>
      </c>
      <c r="C20" s="6"/>
      <c r="D20" s="6"/>
      <c r="E20" s="218" t="s">
        <v>674</v>
      </c>
      <c r="F20" s="214" t="s">
        <v>431</v>
      </c>
      <c r="G20" s="7"/>
      <c r="H20" s="79" t="s">
        <v>52</v>
      </c>
      <c r="I20" s="232"/>
      <c r="J20" s="232">
        <v>5.5</v>
      </c>
      <c r="K20" s="220"/>
      <c r="L20" s="220"/>
      <c r="M20" s="232"/>
      <c r="N20" s="220"/>
      <c r="Q20" s="81">
        <f t="shared" si="0"/>
        <v>5.5</v>
      </c>
      <c r="R20" s="81">
        <f>IF(G20="X",0,IF(H20="X",0,VLOOKUP(H20,'20'!$K$3:$L$16,2,FALSE)))</f>
        <v>200</v>
      </c>
      <c r="S20" s="81">
        <f t="shared" si="1"/>
        <v>1100</v>
      </c>
      <c r="U20" s="81"/>
      <c r="V20" s="81"/>
      <c r="W20" s="81"/>
    </row>
    <row r="21" spans="1:23">
      <c r="A21" s="6"/>
      <c r="B21" s="6" t="s">
        <v>328</v>
      </c>
      <c r="C21" s="6"/>
      <c r="D21" s="6"/>
      <c r="E21" s="218" t="s">
        <v>317</v>
      </c>
      <c r="F21" s="214" t="s">
        <v>625</v>
      </c>
      <c r="G21" s="7"/>
      <c r="H21" s="79" t="s">
        <v>51</v>
      </c>
      <c r="I21" s="232"/>
      <c r="J21" s="232">
        <v>41.5</v>
      </c>
      <c r="K21" s="220"/>
      <c r="L21" s="220"/>
      <c r="M21" s="232"/>
      <c r="N21" s="220"/>
      <c r="Q21" s="81">
        <f t="shared" si="0"/>
        <v>41.5</v>
      </c>
      <c r="R21" s="81">
        <f>IF(G21="X",0,IF(H21="X",0,VLOOKUP(H21,'20'!$K$3:$L$16,2,FALSE)))</f>
        <v>200</v>
      </c>
      <c r="S21" s="81">
        <f t="shared" si="1"/>
        <v>8300</v>
      </c>
      <c r="U21" s="81"/>
      <c r="V21" s="81"/>
      <c r="W21" s="81"/>
    </row>
    <row r="22" spans="1:23">
      <c r="A22" s="6"/>
      <c r="B22" s="6" t="s">
        <v>328</v>
      </c>
      <c r="C22" s="6"/>
      <c r="D22" s="6"/>
      <c r="E22" s="218" t="s">
        <v>515</v>
      </c>
      <c r="F22" s="214" t="s">
        <v>298</v>
      </c>
      <c r="G22" s="7"/>
      <c r="H22" s="79" t="s">
        <v>50</v>
      </c>
      <c r="I22" s="232"/>
      <c r="J22" s="232">
        <v>4</v>
      </c>
      <c r="K22" s="220"/>
      <c r="L22" s="220"/>
      <c r="M22" s="232"/>
      <c r="N22" s="220"/>
      <c r="Q22" s="81">
        <f t="shared" si="0"/>
        <v>4</v>
      </c>
      <c r="R22" s="81">
        <f>IF(G22="X",0,IF(H22="X",0,VLOOKUP(H22,'20'!$K$3:$L$16,2,FALSE)))</f>
        <v>12</v>
      </c>
      <c r="S22" s="81">
        <f t="shared" si="1"/>
        <v>48</v>
      </c>
      <c r="U22" s="81"/>
      <c r="V22" s="81"/>
      <c r="W22" s="81">
        <v>34.9</v>
      </c>
    </row>
    <row r="23" spans="1:23">
      <c r="A23" s="6"/>
      <c r="B23" s="6" t="s">
        <v>328</v>
      </c>
      <c r="C23" s="6"/>
      <c r="D23" s="6"/>
      <c r="E23" s="218" t="s">
        <v>591</v>
      </c>
      <c r="F23" s="214" t="s">
        <v>349</v>
      </c>
      <c r="G23" s="7"/>
      <c r="H23" s="79" t="s">
        <v>45</v>
      </c>
      <c r="I23" s="232"/>
      <c r="J23" s="232">
        <v>4</v>
      </c>
      <c r="K23" s="220"/>
      <c r="L23" s="220"/>
      <c r="M23" s="232"/>
      <c r="N23" s="220"/>
      <c r="Q23" s="81">
        <f t="shared" si="0"/>
        <v>4</v>
      </c>
      <c r="R23" s="81">
        <f>IF(G23="X",0,IF(H23="X",0,VLOOKUP(H23,'20'!$K$3:$L$16,2,FALSE)))</f>
        <v>200</v>
      </c>
      <c r="S23" s="81">
        <f t="shared" si="1"/>
        <v>800</v>
      </c>
      <c r="U23" s="81"/>
      <c r="V23" s="81"/>
      <c r="W23" s="81"/>
    </row>
    <row r="24" spans="1:23">
      <c r="A24" s="6"/>
      <c r="B24" s="6" t="s">
        <v>328</v>
      </c>
      <c r="C24" s="6"/>
      <c r="D24" s="6"/>
      <c r="E24" s="218" t="s">
        <v>675</v>
      </c>
      <c r="F24" s="214" t="s">
        <v>347</v>
      </c>
      <c r="G24" s="7"/>
      <c r="H24" s="79" t="s">
        <v>45</v>
      </c>
      <c r="I24" s="232"/>
      <c r="J24" s="232"/>
      <c r="K24" s="220">
        <v>7.25</v>
      </c>
      <c r="L24" s="220"/>
      <c r="M24" s="232"/>
      <c r="N24" s="220"/>
      <c r="Q24" s="81">
        <f t="shared" si="0"/>
        <v>7.25</v>
      </c>
      <c r="R24" s="81">
        <f>IF(G24="X",0,IF(H24="X",0,VLOOKUP(H24,'20'!$K$3:$L$16,2,FALSE)))</f>
        <v>200</v>
      </c>
      <c r="S24" s="81">
        <f t="shared" si="1"/>
        <v>1450</v>
      </c>
      <c r="U24" s="81">
        <v>1.7</v>
      </c>
      <c r="V24" s="81">
        <v>1.7</v>
      </c>
      <c r="W24" s="81"/>
    </row>
    <row r="25" spans="1:23">
      <c r="A25" s="6"/>
      <c r="B25" s="6" t="s">
        <v>328</v>
      </c>
      <c r="C25" s="6"/>
      <c r="D25" s="6"/>
      <c r="E25" s="218" t="s">
        <v>324</v>
      </c>
      <c r="F25" s="214" t="s">
        <v>289</v>
      </c>
      <c r="G25" s="7"/>
      <c r="H25" s="79" t="s">
        <v>137</v>
      </c>
      <c r="I25" s="232"/>
      <c r="J25" s="233"/>
      <c r="K25" s="220"/>
      <c r="L25" s="220"/>
      <c r="M25" s="232">
        <v>7.5</v>
      </c>
      <c r="N25" s="220"/>
      <c r="Q25" s="81">
        <f t="shared" si="0"/>
        <v>7.5</v>
      </c>
      <c r="R25" s="81">
        <f>IF(G25="X",0,IF(H25="X",0,VLOOKUP(H25,'20'!$K$3:$L$16,2,FALSE)))</f>
        <v>200</v>
      </c>
      <c r="S25" s="81">
        <f t="shared" si="1"/>
        <v>1500</v>
      </c>
      <c r="U25" s="81"/>
      <c r="V25" s="81"/>
      <c r="W25" s="81">
        <v>3</v>
      </c>
    </row>
    <row r="26" spans="1:23">
      <c r="A26" s="6"/>
      <c r="B26" s="6" t="s">
        <v>328</v>
      </c>
      <c r="C26" s="6"/>
      <c r="D26" s="6"/>
      <c r="E26" s="218" t="s">
        <v>321</v>
      </c>
      <c r="F26" s="214" t="s">
        <v>287</v>
      </c>
      <c r="G26" s="7"/>
      <c r="H26" s="79" t="s">
        <v>137</v>
      </c>
      <c r="I26" s="232"/>
      <c r="J26" s="233"/>
      <c r="K26" s="220"/>
      <c r="L26" s="220"/>
      <c r="M26" s="232">
        <v>7.5</v>
      </c>
      <c r="N26" s="220"/>
      <c r="Q26" s="81">
        <f t="shared" si="0"/>
        <v>7.5</v>
      </c>
      <c r="R26" s="81">
        <f>IF(G26="X",0,IF(H26="X",0,VLOOKUP(H26,'20'!$K$3:$L$16,2,FALSE)))</f>
        <v>200</v>
      </c>
      <c r="S26" s="81">
        <f t="shared" si="1"/>
        <v>1500</v>
      </c>
      <c r="U26" s="81"/>
      <c r="V26" s="81"/>
      <c r="W26" s="81"/>
    </row>
    <row r="27" spans="1:23">
      <c r="A27" s="6"/>
      <c r="B27" s="6" t="s">
        <v>328</v>
      </c>
      <c r="C27" s="6"/>
      <c r="D27" s="6"/>
      <c r="E27" s="218" t="s">
        <v>326</v>
      </c>
      <c r="F27" s="214" t="s">
        <v>293</v>
      </c>
      <c r="G27" s="7"/>
      <c r="H27" s="79" t="s">
        <v>44</v>
      </c>
      <c r="I27" s="232"/>
      <c r="J27" s="232">
        <v>60</v>
      </c>
      <c r="K27" s="220"/>
      <c r="L27" s="220"/>
      <c r="M27" s="232"/>
      <c r="N27" s="220"/>
      <c r="Q27" s="81">
        <f t="shared" si="0"/>
        <v>60</v>
      </c>
      <c r="R27" s="81">
        <f>IF(G27="X",0,IF(H27="X",0,VLOOKUP(H27,'20'!$K$3:$L$16,2,FALSE)))</f>
        <v>200</v>
      </c>
      <c r="S27" s="81">
        <f t="shared" si="1"/>
        <v>12000</v>
      </c>
      <c r="U27" s="81">
        <v>11.85</v>
      </c>
      <c r="V27" s="81">
        <v>11.85</v>
      </c>
      <c r="W27" s="81"/>
    </row>
    <row r="28" spans="1:23">
      <c r="A28" s="6"/>
      <c r="B28" s="6" t="s">
        <v>328</v>
      </c>
      <c r="C28" s="6"/>
      <c r="D28" s="6"/>
      <c r="E28" s="218" t="s">
        <v>286</v>
      </c>
      <c r="F28" s="214" t="s">
        <v>298</v>
      </c>
      <c r="G28" s="7"/>
      <c r="H28" s="79" t="s">
        <v>50</v>
      </c>
      <c r="I28" s="219"/>
      <c r="J28" s="219">
        <v>7.5</v>
      </c>
      <c r="K28" s="219"/>
      <c r="L28" s="219"/>
      <c r="M28" s="219"/>
      <c r="N28" s="219"/>
      <c r="Q28" s="81">
        <f t="shared" si="0"/>
        <v>7.5</v>
      </c>
      <c r="R28" s="81">
        <f>IF(G28="X",0,IF(H28="X",0,VLOOKUP(H28,'20'!$K$3:$L$16,2,FALSE)))</f>
        <v>12</v>
      </c>
      <c r="S28" s="81">
        <f t="shared" si="1"/>
        <v>90</v>
      </c>
      <c r="U28" s="81"/>
      <c r="V28" s="81"/>
      <c r="W28" s="81"/>
    </row>
    <row r="29" spans="1:23">
      <c r="A29" s="6"/>
      <c r="B29" s="6" t="s">
        <v>328</v>
      </c>
      <c r="C29" s="6"/>
      <c r="D29" s="6"/>
      <c r="E29" s="222" t="s">
        <v>295</v>
      </c>
      <c r="F29" s="221" t="s">
        <v>298</v>
      </c>
      <c r="G29" s="7"/>
      <c r="H29" s="79" t="s">
        <v>50</v>
      </c>
      <c r="I29" s="219"/>
      <c r="J29" s="219">
        <v>9</v>
      </c>
      <c r="K29" s="219"/>
      <c r="L29" s="219"/>
      <c r="M29" s="219"/>
      <c r="N29" s="219"/>
      <c r="Q29" s="81">
        <f t="shared" si="0"/>
        <v>9</v>
      </c>
      <c r="R29" s="81">
        <f>IF(G29="X",0,IF(H29="X",0,VLOOKUP(H29,'20'!$K$3:$L$16,2,FALSE)))</f>
        <v>12</v>
      </c>
      <c r="S29" s="81">
        <f t="shared" si="1"/>
        <v>108</v>
      </c>
      <c r="U29" s="81"/>
      <c r="V29" s="81"/>
      <c r="W29" s="81"/>
    </row>
    <row r="30" spans="1:23">
      <c r="A30" s="6"/>
      <c r="B30" s="6" t="s">
        <v>328</v>
      </c>
      <c r="C30" s="6"/>
      <c r="D30" s="6"/>
      <c r="E30" s="222" t="s">
        <v>316</v>
      </c>
      <c r="F30" s="116" t="s">
        <v>300</v>
      </c>
      <c r="G30" s="7"/>
      <c r="H30" s="79" t="s">
        <v>50</v>
      </c>
      <c r="I30" s="219"/>
      <c r="J30" s="219">
        <v>6</v>
      </c>
      <c r="K30" s="219"/>
      <c r="L30" s="219"/>
      <c r="M30" s="219"/>
      <c r="N30" s="219"/>
      <c r="Q30" s="81">
        <f t="shared" si="0"/>
        <v>6</v>
      </c>
      <c r="R30" s="81">
        <f>IF(G30="X",0,IF(H30="X",0,VLOOKUP(H30,'20'!$K$3:$L$16,2,FALSE)))</f>
        <v>12</v>
      </c>
      <c r="S30" s="81">
        <f t="shared" si="1"/>
        <v>72</v>
      </c>
      <c r="U30" s="81"/>
      <c r="V30" s="81"/>
      <c r="W30" s="81"/>
    </row>
    <row r="31" spans="1:23">
      <c r="A31" s="6"/>
      <c r="B31" s="6"/>
      <c r="C31" s="6"/>
      <c r="D31" s="6"/>
      <c r="E31" s="218"/>
      <c r="F31" s="89"/>
      <c r="G31" s="7"/>
      <c r="H31" s="79"/>
      <c r="I31" s="219"/>
      <c r="J31" s="219"/>
      <c r="K31" s="219"/>
      <c r="L31" s="219"/>
      <c r="M31" s="219"/>
      <c r="N31" s="219"/>
      <c r="Q31" s="81"/>
      <c r="R31" s="81"/>
      <c r="S31" s="81"/>
      <c r="U31" s="81"/>
      <c r="V31" s="81"/>
      <c r="W31" s="81"/>
    </row>
    <row r="32" spans="1:23">
      <c r="A32" s="6"/>
      <c r="B32" s="6" t="s">
        <v>367</v>
      </c>
      <c r="C32" s="6"/>
      <c r="D32" s="6"/>
      <c r="E32" s="215" t="s">
        <v>350</v>
      </c>
      <c r="F32" s="221" t="s">
        <v>349</v>
      </c>
      <c r="G32" s="7"/>
      <c r="H32" s="79" t="s">
        <v>45</v>
      </c>
      <c r="I32" s="219"/>
      <c r="J32" s="225"/>
      <c r="K32" s="219">
        <v>17.3</v>
      </c>
      <c r="L32" s="219"/>
      <c r="M32" s="219"/>
      <c r="N32" s="219"/>
      <c r="Q32" s="81">
        <f t="shared" si="0"/>
        <v>17.3</v>
      </c>
      <c r="R32" s="81">
        <f>IF(G32="X",0,IF(H32="X",0,VLOOKUP(H32,'20'!$K$3:$L$16,2,FALSE)))</f>
        <v>200</v>
      </c>
      <c r="S32" s="81">
        <f t="shared" si="1"/>
        <v>3460</v>
      </c>
      <c r="U32" s="81"/>
      <c r="V32" s="81"/>
      <c r="W32" s="81">
        <v>6.2</v>
      </c>
    </row>
    <row r="33" spans="1:23">
      <c r="A33" s="6"/>
      <c r="B33" s="6" t="s">
        <v>367</v>
      </c>
      <c r="C33" s="6"/>
      <c r="D33" s="6"/>
      <c r="E33" s="215" t="s">
        <v>355</v>
      </c>
      <c r="F33" s="221" t="s">
        <v>476</v>
      </c>
      <c r="G33" s="7"/>
      <c r="H33" s="79" t="s">
        <v>47</v>
      </c>
      <c r="I33" s="219">
        <v>15.95</v>
      </c>
      <c r="J33" s="219"/>
      <c r="K33" s="219"/>
      <c r="L33" s="219"/>
      <c r="M33" s="219"/>
      <c r="N33" s="219"/>
      <c r="Q33" s="81">
        <f t="shared" si="0"/>
        <v>15.95</v>
      </c>
      <c r="R33" s="81">
        <f>IF(G33="X",0,IF(H33="X",0,VLOOKUP(H33,'20'!$K$3:$L$16,2,FALSE)))</f>
        <v>200</v>
      </c>
      <c r="S33" s="81">
        <f t="shared" si="1"/>
        <v>3190</v>
      </c>
      <c r="U33" s="81">
        <v>6.2</v>
      </c>
      <c r="V33" s="81">
        <v>6.2</v>
      </c>
      <c r="W33" s="81">
        <v>3</v>
      </c>
    </row>
    <row r="34" spans="1:23">
      <c r="A34" s="6"/>
      <c r="B34" s="6" t="s">
        <v>367</v>
      </c>
      <c r="C34" s="6"/>
      <c r="D34" s="6"/>
      <c r="E34" s="215" t="s">
        <v>356</v>
      </c>
      <c r="F34" s="221" t="s">
        <v>476</v>
      </c>
      <c r="G34" s="7"/>
      <c r="H34" s="79" t="s">
        <v>47</v>
      </c>
      <c r="I34" s="219">
        <v>12.3</v>
      </c>
      <c r="J34" s="225"/>
      <c r="K34" s="219"/>
      <c r="L34" s="219"/>
      <c r="M34" s="219"/>
      <c r="N34" s="219"/>
      <c r="Q34" s="81">
        <f t="shared" si="0"/>
        <v>12.3</v>
      </c>
      <c r="R34" s="81">
        <f>IF(G34="X",0,IF(H34="X",0,VLOOKUP(H34,'20'!$K$3:$L$16,2,FALSE)))</f>
        <v>200</v>
      </c>
      <c r="S34" s="81">
        <f t="shared" si="1"/>
        <v>2460</v>
      </c>
      <c r="U34" s="81">
        <v>6</v>
      </c>
      <c r="V34" s="81">
        <v>6</v>
      </c>
      <c r="W34" s="81"/>
    </row>
    <row r="35" spans="1:23">
      <c r="A35" s="6"/>
      <c r="B35" s="6" t="s">
        <v>367</v>
      </c>
      <c r="C35" s="6"/>
      <c r="D35" s="6"/>
      <c r="E35" s="215" t="s">
        <v>358</v>
      </c>
      <c r="F35" s="221" t="s">
        <v>298</v>
      </c>
      <c r="G35" s="7"/>
      <c r="H35" s="79" t="s">
        <v>50</v>
      </c>
      <c r="I35" s="219"/>
      <c r="J35" s="225"/>
      <c r="K35" s="219">
        <v>8.9</v>
      </c>
      <c r="L35" s="219"/>
      <c r="M35" s="219"/>
      <c r="N35" s="219"/>
      <c r="Q35" s="81">
        <f t="shared" si="0"/>
        <v>8.9</v>
      </c>
      <c r="R35" s="81">
        <f>IF(G35="X",0,IF(H35="X",0,VLOOKUP(H35,'20'!$K$3:$L$16,2,FALSE)))</f>
        <v>12</v>
      </c>
      <c r="S35" s="81">
        <f t="shared" si="1"/>
        <v>106.80000000000001</v>
      </c>
      <c r="U35" s="81"/>
      <c r="V35" s="81"/>
      <c r="W35" s="81"/>
    </row>
    <row r="36" spans="1:23" hidden="1">
      <c r="A36" s="6"/>
      <c r="B36" s="6"/>
      <c r="C36" s="6"/>
      <c r="D36" s="6"/>
      <c r="E36" s="79"/>
      <c r="F36" s="7"/>
      <c r="G36" s="7"/>
      <c r="H36" s="79"/>
      <c r="I36" s="81"/>
      <c r="J36" s="81"/>
      <c r="K36" s="81"/>
      <c r="L36" s="81"/>
      <c r="M36" s="81"/>
      <c r="Q36" s="81"/>
      <c r="R36" s="81"/>
      <c r="S36" s="81"/>
    </row>
    <row r="37" spans="1:23" hidden="1">
      <c r="A37" s="6"/>
      <c r="B37" s="6"/>
      <c r="C37" s="6"/>
      <c r="D37" s="6"/>
      <c r="E37" s="79"/>
      <c r="F37" s="7"/>
      <c r="G37" s="7"/>
      <c r="H37" s="79"/>
      <c r="I37" s="81"/>
      <c r="J37" s="81"/>
      <c r="K37" s="81"/>
      <c r="L37" s="81"/>
      <c r="M37" s="81"/>
      <c r="Q37" s="81"/>
      <c r="R37" s="81"/>
      <c r="S37" s="81"/>
    </row>
    <row r="38" spans="1:23" hidden="1">
      <c r="A38" s="6"/>
      <c r="B38" s="6"/>
      <c r="C38" s="6"/>
      <c r="D38" s="6"/>
      <c r="E38" s="79"/>
      <c r="F38" s="7"/>
      <c r="G38" s="7"/>
      <c r="H38" s="79"/>
      <c r="I38" s="81"/>
      <c r="J38" s="81"/>
      <c r="K38" s="81"/>
      <c r="L38" s="81"/>
      <c r="M38" s="81"/>
      <c r="Q38" s="81"/>
      <c r="R38" s="81"/>
      <c r="S38" s="81"/>
    </row>
    <row r="39" spans="1:23" hidden="1">
      <c r="A39" s="6"/>
      <c r="B39" s="6"/>
      <c r="C39" s="6"/>
      <c r="D39" s="6"/>
      <c r="E39" s="79"/>
      <c r="F39" s="7"/>
      <c r="G39" s="7"/>
      <c r="H39" s="79"/>
      <c r="I39" s="81"/>
      <c r="J39" s="81"/>
      <c r="K39" s="81"/>
      <c r="L39" s="81"/>
      <c r="M39" s="81"/>
      <c r="Q39" s="81"/>
      <c r="R39" s="81"/>
      <c r="S39" s="81"/>
    </row>
    <row r="40" spans="1:23" hidden="1">
      <c r="A40" s="6"/>
      <c r="B40" s="6"/>
      <c r="C40" s="6"/>
      <c r="D40" s="6"/>
      <c r="E40" s="79"/>
      <c r="F40" s="7"/>
      <c r="G40" s="7"/>
      <c r="H40" s="79"/>
      <c r="I40" s="81"/>
      <c r="J40" s="81"/>
      <c r="K40" s="81"/>
      <c r="L40" s="81"/>
      <c r="M40" s="81"/>
      <c r="Q40" s="81"/>
      <c r="R40" s="81"/>
      <c r="S40" s="81"/>
    </row>
    <row r="41" spans="1:23" hidden="1">
      <c r="A41" s="6"/>
      <c r="B41" s="6"/>
      <c r="C41" s="6"/>
      <c r="D41" s="6"/>
      <c r="E41" s="79"/>
      <c r="F41" s="7"/>
      <c r="G41" s="7"/>
      <c r="H41" s="79"/>
      <c r="I41" s="81"/>
      <c r="J41" s="81"/>
      <c r="K41" s="81"/>
      <c r="L41" s="81"/>
      <c r="M41" s="81"/>
      <c r="Q41" s="81"/>
      <c r="R41" s="81"/>
      <c r="S41" s="81"/>
    </row>
    <row r="42" spans="1:23" hidden="1">
      <c r="A42" s="6"/>
      <c r="B42" s="6"/>
      <c r="C42" s="6"/>
      <c r="D42" s="6"/>
      <c r="E42" s="79"/>
      <c r="F42" s="7"/>
      <c r="G42" s="7"/>
      <c r="H42" s="79"/>
      <c r="I42" s="81"/>
      <c r="J42" s="81"/>
      <c r="K42" s="81"/>
      <c r="L42" s="81"/>
      <c r="M42" s="81"/>
      <c r="Q42" s="81"/>
      <c r="R42" s="81"/>
      <c r="S42" s="81"/>
    </row>
    <row r="43" spans="1:23" hidden="1">
      <c r="A43" s="6"/>
      <c r="B43" s="6"/>
      <c r="C43" s="6"/>
      <c r="D43" s="6"/>
      <c r="E43" s="79"/>
      <c r="F43" s="7"/>
      <c r="G43" s="7"/>
      <c r="H43" s="79"/>
      <c r="I43" s="81"/>
      <c r="J43" s="81"/>
      <c r="K43" s="81"/>
      <c r="L43" s="81"/>
      <c r="M43" s="81"/>
      <c r="Q43" s="81"/>
      <c r="R43" s="81"/>
      <c r="S43" s="81"/>
    </row>
    <row r="44" spans="1:23" hidden="1">
      <c r="A44" s="6"/>
      <c r="B44" s="6"/>
      <c r="C44" s="6"/>
      <c r="D44" s="6"/>
      <c r="E44" s="79"/>
      <c r="F44" s="7"/>
      <c r="G44" s="7"/>
      <c r="H44" s="79"/>
      <c r="I44" s="81"/>
      <c r="J44" s="81"/>
      <c r="K44" s="81"/>
      <c r="L44" s="81"/>
      <c r="M44" s="81"/>
      <c r="Q44" s="81"/>
      <c r="R44" s="81"/>
      <c r="S44" s="81"/>
    </row>
    <row r="45" spans="1:23" hidden="1">
      <c r="A45" s="6"/>
      <c r="B45" s="6"/>
      <c r="C45" s="6"/>
      <c r="D45" s="6"/>
      <c r="E45" s="79"/>
      <c r="F45" s="7"/>
      <c r="G45" s="7"/>
      <c r="H45" s="79"/>
      <c r="I45" s="81"/>
      <c r="J45" s="81"/>
      <c r="K45" s="81"/>
      <c r="L45" s="81"/>
      <c r="M45" s="81"/>
      <c r="Q45" s="81"/>
      <c r="R45" s="81"/>
      <c r="S45" s="81"/>
    </row>
    <row r="46" spans="1:23" hidden="1">
      <c r="A46" s="6"/>
      <c r="B46" s="6"/>
      <c r="C46" s="6"/>
      <c r="D46" s="6"/>
      <c r="E46" s="79"/>
      <c r="F46" s="7"/>
      <c r="G46" s="7"/>
      <c r="H46" s="79"/>
      <c r="I46" s="81"/>
      <c r="J46" s="81"/>
      <c r="K46" s="81"/>
      <c r="L46" s="81"/>
      <c r="M46" s="81"/>
      <c r="Q46" s="81"/>
      <c r="R46" s="81"/>
      <c r="S46" s="81"/>
    </row>
    <row r="47" spans="1:23" hidden="1">
      <c r="A47" s="6"/>
      <c r="B47" s="6"/>
      <c r="C47" s="6"/>
      <c r="D47" s="6"/>
      <c r="E47" s="79"/>
      <c r="F47" s="7"/>
      <c r="G47" s="7"/>
      <c r="H47" s="79"/>
      <c r="I47" s="81"/>
      <c r="J47" s="81"/>
      <c r="K47" s="81"/>
      <c r="L47" s="81"/>
      <c r="M47" s="81"/>
      <c r="Q47" s="81"/>
      <c r="R47" s="81"/>
      <c r="S47" s="81"/>
    </row>
    <row r="48" spans="1:23" hidden="1">
      <c r="A48" s="6"/>
      <c r="B48" s="6"/>
      <c r="C48" s="6"/>
      <c r="D48" s="6"/>
      <c r="E48" s="79"/>
      <c r="F48" s="7"/>
      <c r="G48" s="7"/>
      <c r="H48" s="79"/>
      <c r="I48" s="81"/>
      <c r="J48" s="81"/>
      <c r="K48" s="81"/>
      <c r="L48" s="81"/>
      <c r="M48" s="81"/>
      <c r="Q48" s="81"/>
      <c r="R48" s="81"/>
      <c r="S48" s="81"/>
    </row>
    <row r="49" spans="1:19" hidden="1">
      <c r="A49" s="6"/>
      <c r="B49" s="6"/>
      <c r="C49" s="6"/>
      <c r="D49" s="6"/>
      <c r="E49" s="79"/>
      <c r="F49" s="7"/>
      <c r="G49" s="7"/>
      <c r="H49" s="79"/>
      <c r="I49" s="81"/>
      <c r="J49" s="81"/>
      <c r="K49" s="81"/>
      <c r="L49" s="81"/>
      <c r="M49" s="81"/>
      <c r="Q49" s="81"/>
      <c r="R49" s="81"/>
      <c r="S49" s="81"/>
    </row>
    <row r="50" spans="1:19" hidden="1">
      <c r="A50" s="6"/>
      <c r="B50" s="6"/>
      <c r="C50" s="6"/>
      <c r="D50" s="6"/>
      <c r="E50" s="79"/>
      <c r="F50" s="7"/>
      <c r="G50" s="7"/>
      <c r="H50" s="79"/>
      <c r="I50" s="81"/>
      <c r="J50" s="81"/>
      <c r="K50" s="81"/>
      <c r="L50" s="81"/>
      <c r="M50" s="81"/>
      <c r="Q50" s="81"/>
      <c r="R50" s="81"/>
      <c r="S50" s="81"/>
    </row>
    <row r="51" spans="1:19" hidden="1">
      <c r="A51" s="6"/>
      <c r="B51" s="6"/>
      <c r="C51" s="6"/>
      <c r="D51" s="6"/>
      <c r="E51" s="79"/>
      <c r="F51" s="7"/>
      <c r="G51" s="7"/>
      <c r="H51" s="79"/>
      <c r="I51" s="81"/>
      <c r="J51" s="81"/>
      <c r="K51" s="81"/>
      <c r="L51" s="81"/>
      <c r="M51" s="81"/>
      <c r="Q51" s="81"/>
      <c r="R51" s="81"/>
      <c r="S51" s="81"/>
    </row>
    <row r="52" spans="1:19" hidden="1">
      <c r="A52" s="6"/>
      <c r="B52" s="6"/>
      <c r="C52" s="6"/>
      <c r="D52" s="6"/>
      <c r="E52" s="79"/>
      <c r="F52" s="7"/>
      <c r="G52" s="7"/>
      <c r="H52" s="79"/>
      <c r="I52" s="81"/>
      <c r="J52" s="81"/>
      <c r="K52" s="81"/>
      <c r="L52" s="81"/>
      <c r="M52" s="81"/>
      <c r="Q52" s="81"/>
      <c r="R52" s="81"/>
      <c r="S52" s="81"/>
    </row>
    <row r="53" spans="1:19" hidden="1">
      <c r="A53" s="6"/>
      <c r="B53" s="6"/>
      <c r="C53" s="6"/>
      <c r="D53" s="6"/>
      <c r="E53" s="79"/>
      <c r="F53" s="7"/>
      <c r="G53" s="7"/>
      <c r="H53" s="79"/>
      <c r="I53" s="81"/>
      <c r="J53" s="81"/>
      <c r="K53" s="81"/>
      <c r="L53" s="81"/>
      <c r="M53" s="81"/>
      <c r="Q53" s="81"/>
      <c r="R53" s="81"/>
      <c r="S53" s="81"/>
    </row>
    <row r="54" spans="1:19" hidden="1">
      <c r="A54" s="6"/>
      <c r="B54" s="6"/>
      <c r="C54" s="6"/>
      <c r="D54" s="6"/>
      <c r="E54" s="79"/>
      <c r="F54" s="7"/>
      <c r="G54" s="7"/>
      <c r="H54" s="79"/>
      <c r="I54" s="81"/>
      <c r="J54" s="81"/>
      <c r="K54" s="81"/>
      <c r="L54" s="81"/>
      <c r="M54" s="81"/>
      <c r="Q54" s="81"/>
      <c r="R54" s="81"/>
      <c r="S54" s="81"/>
    </row>
    <row r="55" spans="1:19" hidden="1">
      <c r="A55" s="6"/>
      <c r="B55" s="6"/>
      <c r="C55" s="6"/>
      <c r="D55" s="6"/>
      <c r="E55" s="79"/>
      <c r="F55" s="7"/>
      <c r="G55" s="7"/>
      <c r="H55" s="79"/>
      <c r="I55" s="81"/>
      <c r="J55" s="81"/>
      <c r="K55" s="81"/>
      <c r="L55" s="81"/>
      <c r="M55" s="81"/>
      <c r="Q55" s="81"/>
      <c r="R55" s="81"/>
      <c r="S55" s="81"/>
    </row>
    <row r="56" spans="1:19" hidden="1">
      <c r="A56" s="6"/>
      <c r="B56" s="6"/>
      <c r="C56" s="6"/>
      <c r="D56" s="6"/>
      <c r="E56" s="79"/>
      <c r="F56" s="7"/>
      <c r="G56" s="7"/>
      <c r="H56" s="79"/>
      <c r="I56" s="81"/>
      <c r="J56" s="81"/>
      <c r="K56" s="81"/>
      <c r="L56" s="81"/>
      <c r="M56" s="81"/>
      <c r="Q56" s="81"/>
      <c r="R56" s="81"/>
      <c r="S56" s="81"/>
    </row>
    <row r="57" spans="1:19" hidden="1">
      <c r="A57" s="6"/>
      <c r="B57" s="6"/>
      <c r="C57" s="6"/>
      <c r="D57" s="6"/>
      <c r="E57" s="79"/>
      <c r="F57" s="7"/>
      <c r="G57" s="7"/>
      <c r="H57" s="79"/>
      <c r="I57" s="81"/>
      <c r="J57" s="81"/>
      <c r="K57" s="81"/>
      <c r="L57" s="81"/>
      <c r="M57" s="81"/>
      <c r="Q57" s="81"/>
      <c r="R57" s="81"/>
      <c r="S57" s="81"/>
    </row>
    <row r="58" spans="1:19" hidden="1">
      <c r="A58" s="6"/>
      <c r="B58" s="6"/>
      <c r="C58" s="6"/>
      <c r="D58" s="6"/>
      <c r="E58" s="79"/>
      <c r="F58" s="7"/>
      <c r="G58" s="7"/>
      <c r="H58" s="79"/>
      <c r="I58" s="81"/>
      <c r="J58" s="81"/>
      <c r="K58" s="81"/>
      <c r="L58" s="81"/>
      <c r="M58" s="81"/>
      <c r="Q58" s="81"/>
      <c r="R58" s="81"/>
      <c r="S58" s="81"/>
    </row>
    <row r="59" spans="1:19" hidden="1">
      <c r="A59" s="6"/>
      <c r="B59" s="6"/>
      <c r="C59" s="6"/>
      <c r="D59" s="6"/>
      <c r="E59" s="79"/>
      <c r="F59" s="7"/>
      <c r="G59" s="7"/>
      <c r="H59" s="79"/>
      <c r="I59" s="81"/>
      <c r="J59" s="81"/>
      <c r="K59" s="81"/>
      <c r="L59" s="81"/>
      <c r="M59" s="81"/>
      <c r="Q59" s="81"/>
      <c r="R59" s="81"/>
      <c r="S59" s="81"/>
    </row>
    <row r="60" spans="1:19" hidden="1">
      <c r="A60" s="6"/>
      <c r="B60" s="6"/>
      <c r="C60" s="6"/>
      <c r="D60" s="6"/>
      <c r="E60" s="79"/>
      <c r="F60" s="7"/>
      <c r="G60" s="7"/>
      <c r="H60" s="79"/>
      <c r="I60" s="81"/>
      <c r="J60" s="81"/>
      <c r="K60" s="81"/>
      <c r="L60" s="81"/>
      <c r="M60" s="81"/>
      <c r="Q60" s="81"/>
      <c r="R60" s="81"/>
      <c r="S60" s="81"/>
    </row>
    <row r="61" spans="1:19" hidden="1">
      <c r="A61" s="6"/>
      <c r="B61" s="6"/>
      <c r="C61" s="6"/>
      <c r="D61" s="6"/>
      <c r="E61" s="79"/>
      <c r="F61" s="7"/>
      <c r="G61" s="7"/>
      <c r="H61" s="79"/>
      <c r="I61" s="81"/>
      <c r="J61" s="81"/>
      <c r="K61" s="81"/>
      <c r="L61" s="81"/>
      <c r="M61" s="81"/>
      <c r="Q61" s="81"/>
      <c r="R61" s="81"/>
      <c r="S61" s="81"/>
    </row>
    <row r="62" spans="1:19" hidden="1">
      <c r="A62" s="6"/>
      <c r="B62" s="6"/>
      <c r="C62" s="6"/>
      <c r="D62" s="6"/>
      <c r="E62" s="79"/>
      <c r="F62" s="7"/>
      <c r="G62" s="7"/>
      <c r="H62" s="79"/>
      <c r="I62" s="81"/>
      <c r="J62" s="81"/>
      <c r="K62" s="81"/>
      <c r="L62" s="81"/>
      <c r="M62" s="81"/>
      <c r="Q62" s="81"/>
      <c r="R62" s="81"/>
      <c r="S62" s="81"/>
    </row>
    <row r="63" spans="1:19" hidden="1">
      <c r="A63" s="6"/>
      <c r="B63" s="6"/>
      <c r="C63" s="6"/>
      <c r="D63" s="6"/>
      <c r="E63" s="79"/>
      <c r="F63" s="7"/>
      <c r="G63" s="7"/>
      <c r="H63" s="79"/>
      <c r="I63" s="81"/>
      <c r="J63" s="81"/>
      <c r="K63" s="81"/>
      <c r="L63" s="81"/>
      <c r="M63" s="81"/>
      <c r="Q63" s="81"/>
      <c r="R63" s="81"/>
      <c r="S63" s="81"/>
    </row>
    <row r="64" spans="1:19" hidden="1">
      <c r="A64" s="6"/>
      <c r="B64" s="6"/>
      <c r="C64" s="6"/>
      <c r="D64" s="6"/>
      <c r="E64" s="79"/>
      <c r="F64" s="7"/>
      <c r="G64" s="7"/>
      <c r="H64" s="79"/>
      <c r="I64" s="81"/>
      <c r="J64" s="81"/>
      <c r="K64" s="81"/>
      <c r="L64" s="81"/>
      <c r="M64" s="81"/>
      <c r="Q64" s="81"/>
      <c r="R64" s="81"/>
      <c r="S64" s="81"/>
    </row>
    <row r="65" spans="1:19" hidden="1">
      <c r="A65" s="6"/>
      <c r="B65" s="6"/>
      <c r="C65" s="6"/>
      <c r="D65" s="6"/>
      <c r="E65" s="79"/>
      <c r="F65" s="7"/>
      <c r="G65" s="7"/>
      <c r="H65" s="79"/>
      <c r="I65" s="81"/>
      <c r="J65" s="81"/>
      <c r="K65" s="81"/>
      <c r="L65" s="81"/>
      <c r="M65" s="81"/>
      <c r="Q65" s="81"/>
      <c r="R65" s="81"/>
      <c r="S65" s="81"/>
    </row>
    <row r="66" spans="1:19" hidden="1">
      <c r="A66" s="6"/>
      <c r="B66" s="6"/>
      <c r="C66" s="6"/>
      <c r="D66" s="6"/>
      <c r="E66" s="79"/>
      <c r="F66" s="7"/>
      <c r="G66" s="7"/>
      <c r="H66" s="79"/>
      <c r="I66" s="81"/>
      <c r="J66" s="81"/>
      <c r="K66" s="81"/>
      <c r="L66" s="81"/>
      <c r="M66" s="81"/>
      <c r="Q66" s="81"/>
      <c r="R66" s="81"/>
      <c r="S66" s="81"/>
    </row>
    <row r="67" spans="1:19" hidden="1">
      <c r="A67" s="6"/>
      <c r="B67" s="6"/>
      <c r="C67" s="6"/>
      <c r="D67" s="6"/>
      <c r="E67" s="79"/>
      <c r="F67" s="7"/>
      <c r="G67" s="7"/>
      <c r="H67" s="79"/>
      <c r="I67" s="81"/>
      <c r="J67" s="81"/>
      <c r="K67" s="81"/>
      <c r="L67" s="81"/>
      <c r="M67" s="81"/>
      <c r="Q67" s="81"/>
      <c r="R67" s="81"/>
      <c r="S67" s="81"/>
    </row>
    <row r="68" spans="1:19" hidden="1">
      <c r="A68" s="6"/>
      <c r="B68" s="6"/>
      <c r="C68" s="6"/>
      <c r="D68" s="6"/>
      <c r="E68" s="79"/>
      <c r="F68" s="7"/>
      <c r="G68" s="7"/>
      <c r="H68" s="79"/>
      <c r="I68" s="81"/>
      <c r="J68" s="81"/>
      <c r="K68" s="81"/>
      <c r="L68" s="81"/>
      <c r="M68" s="81"/>
      <c r="Q68" s="81"/>
      <c r="R68" s="81"/>
      <c r="S68" s="81"/>
    </row>
    <row r="69" spans="1:19" hidden="1">
      <c r="A69" s="6"/>
      <c r="B69" s="6"/>
      <c r="C69" s="6"/>
      <c r="D69" s="6"/>
      <c r="E69" s="79"/>
      <c r="F69" s="7"/>
      <c r="G69" s="7"/>
      <c r="H69" s="79"/>
      <c r="I69" s="81"/>
      <c r="J69" s="81"/>
      <c r="K69" s="81"/>
      <c r="L69" s="81"/>
      <c r="M69" s="81"/>
      <c r="Q69" s="81"/>
      <c r="R69" s="81"/>
      <c r="S69" s="81"/>
    </row>
    <row r="70" spans="1:19" hidden="1">
      <c r="A70" s="6"/>
      <c r="B70" s="6"/>
      <c r="C70" s="6"/>
      <c r="D70" s="6"/>
      <c r="E70" s="79"/>
      <c r="F70" s="7"/>
      <c r="G70" s="7"/>
      <c r="H70" s="79"/>
      <c r="I70" s="81"/>
      <c r="J70" s="81"/>
      <c r="K70" s="81"/>
      <c r="L70" s="81"/>
      <c r="M70" s="81"/>
      <c r="Q70" s="81"/>
      <c r="R70" s="81"/>
      <c r="S70" s="81"/>
    </row>
    <row r="71" spans="1:19" hidden="1">
      <c r="A71" s="6"/>
      <c r="B71" s="6"/>
      <c r="C71" s="6"/>
      <c r="D71" s="6"/>
      <c r="E71" s="79"/>
      <c r="F71" s="7"/>
      <c r="G71" s="7"/>
      <c r="H71" s="79"/>
      <c r="I71" s="81"/>
      <c r="J71" s="81"/>
      <c r="K71" s="81"/>
      <c r="L71" s="81"/>
      <c r="M71" s="81"/>
      <c r="Q71" s="81"/>
      <c r="R71" s="81"/>
      <c r="S71" s="81"/>
    </row>
    <row r="72" spans="1:19" hidden="1">
      <c r="A72" s="6"/>
      <c r="B72" s="6"/>
      <c r="C72" s="6"/>
      <c r="D72" s="6"/>
      <c r="E72" s="79"/>
      <c r="F72" s="89"/>
      <c r="G72" s="89"/>
      <c r="H72" s="90"/>
      <c r="I72" s="91"/>
      <c r="J72" s="91"/>
      <c r="K72" s="91"/>
      <c r="L72" s="91"/>
      <c r="M72" s="91"/>
      <c r="N72" s="91"/>
      <c r="O72" s="91"/>
      <c r="P72" s="91"/>
      <c r="Q72" s="81"/>
      <c r="R72" s="81"/>
      <c r="S72" s="81"/>
    </row>
    <row r="73" spans="1:19" hidden="1">
      <c r="A73" s="6"/>
      <c r="B73" s="6"/>
      <c r="C73" s="6"/>
      <c r="D73" s="6"/>
      <c r="E73" s="79"/>
      <c r="F73" s="7"/>
      <c r="G73" s="7"/>
      <c r="H73" s="79"/>
      <c r="I73" s="81"/>
      <c r="J73" s="81"/>
      <c r="K73" s="81"/>
      <c r="L73" s="81"/>
      <c r="M73" s="81"/>
      <c r="Q73" s="81"/>
      <c r="R73" s="81"/>
      <c r="S73" s="81"/>
    </row>
    <row r="74" spans="1:19" hidden="1">
      <c r="A74" s="6"/>
      <c r="B74" s="6"/>
      <c r="C74" s="6"/>
      <c r="D74" s="6"/>
      <c r="E74" s="79"/>
      <c r="F74" s="80"/>
      <c r="G74" s="7"/>
      <c r="H74" s="79"/>
      <c r="I74" s="81"/>
      <c r="J74" s="81"/>
      <c r="K74" s="81"/>
      <c r="L74" s="81"/>
      <c r="M74" s="81"/>
      <c r="Q74" s="81"/>
      <c r="R74" s="81"/>
      <c r="S74" s="81"/>
    </row>
    <row r="75" spans="1:19" hidden="1">
      <c r="A75" s="6"/>
      <c r="B75" s="6"/>
      <c r="C75" s="6"/>
      <c r="D75" s="6"/>
      <c r="E75" s="79"/>
      <c r="F75" s="7"/>
      <c r="G75" s="7"/>
      <c r="H75" s="79"/>
      <c r="I75" s="81"/>
      <c r="J75" s="81"/>
      <c r="K75" s="81"/>
      <c r="L75" s="81"/>
      <c r="M75" s="81"/>
      <c r="Q75" s="81"/>
      <c r="R75" s="81"/>
      <c r="S75" s="81"/>
    </row>
    <row r="76" spans="1:19" hidden="1">
      <c r="A76" s="6"/>
      <c r="B76" s="6"/>
      <c r="C76" s="6"/>
      <c r="D76" s="6"/>
      <c r="E76" s="79"/>
      <c r="F76" s="7"/>
      <c r="G76" s="7"/>
      <c r="H76" s="79"/>
      <c r="I76" s="81"/>
      <c r="J76" s="81"/>
      <c r="K76" s="81"/>
      <c r="L76" s="81"/>
      <c r="M76" s="81"/>
      <c r="Q76" s="81"/>
      <c r="R76" s="81"/>
      <c r="S76" s="81"/>
    </row>
    <row r="77" spans="1:19" hidden="1">
      <c r="A77" s="6"/>
      <c r="B77" s="6"/>
      <c r="C77" s="6"/>
      <c r="D77" s="6"/>
      <c r="E77" s="79"/>
      <c r="F77" s="7"/>
      <c r="G77" s="7"/>
      <c r="H77" s="79"/>
      <c r="I77" s="81"/>
      <c r="J77" s="81"/>
      <c r="K77" s="81"/>
      <c r="L77" s="81"/>
      <c r="M77" s="81"/>
      <c r="Q77" s="81"/>
      <c r="R77" s="81"/>
      <c r="S77" s="81"/>
    </row>
    <row r="78" spans="1:19" hidden="1">
      <c r="A78" s="6"/>
      <c r="B78" s="6"/>
      <c r="C78" s="6"/>
      <c r="D78" s="6"/>
      <c r="E78" s="79"/>
      <c r="F78" s="7"/>
      <c r="G78" s="7"/>
      <c r="H78" s="79"/>
      <c r="I78" s="81"/>
      <c r="J78" s="81"/>
      <c r="K78" s="81"/>
      <c r="L78" s="81"/>
      <c r="M78" s="81"/>
      <c r="Q78" s="81"/>
      <c r="R78" s="81"/>
      <c r="S78" s="81"/>
    </row>
    <row r="79" spans="1:19" hidden="1">
      <c r="A79" s="6"/>
      <c r="B79" s="6"/>
      <c r="C79" s="6"/>
      <c r="D79" s="6"/>
      <c r="E79" s="79"/>
      <c r="F79" s="7"/>
      <c r="G79" s="7"/>
      <c r="H79" s="79"/>
      <c r="I79" s="81"/>
      <c r="J79" s="81"/>
      <c r="K79" s="81"/>
      <c r="L79" s="81"/>
      <c r="M79" s="81"/>
      <c r="Q79" s="81"/>
      <c r="R79" s="81"/>
      <c r="S79" s="81"/>
    </row>
    <row r="80" spans="1:19" hidden="1">
      <c r="A80" s="6"/>
      <c r="B80" s="6"/>
      <c r="C80" s="6"/>
      <c r="D80" s="6"/>
      <c r="E80" s="79"/>
      <c r="F80" s="7"/>
      <c r="G80" s="7"/>
      <c r="H80" s="79"/>
      <c r="I80" s="81"/>
      <c r="J80" s="81"/>
      <c r="K80" s="81"/>
      <c r="L80" s="81"/>
      <c r="M80" s="81"/>
      <c r="Q80" s="81"/>
      <c r="R80" s="81"/>
      <c r="S80" s="81"/>
    </row>
    <row r="81" spans="1:19" hidden="1">
      <c r="A81" s="6"/>
      <c r="B81" s="6"/>
      <c r="C81" s="6"/>
      <c r="D81" s="6"/>
      <c r="E81" s="79"/>
      <c r="F81" s="7"/>
      <c r="G81" s="7"/>
      <c r="H81" s="79"/>
      <c r="I81" s="81"/>
      <c r="J81" s="81"/>
      <c r="K81" s="81"/>
      <c r="L81" s="81"/>
      <c r="M81" s="81"/>
      <c r="Q81" s="81"/>
      <c r="R81" s="81"/>
      <c r="S81" s="81"/>
    </row>
    <row r="82" spans="1:19" hidden="1">
      <c r="A82" s="6"/>
      <c r="B82" s="6"/>
      <c r="C82" s="6"/>
      <c r="D82" s="6"/>
      <c r="E82" s="79"/>
      <c r="F82" s="7"/>
      <c r="G82" s="7"/>
      <c r="H82" s="79"/>
      <c r="I82" s="81"/>
      <c r="J82" s="81"/>
      <c r="K82" s="81"/>
      <c r="L82" s="81"/>
      <c r="M82" s="81"/>
      <c r="Q82" s="81"/>
      <c r="R82" s="81"/>
      <c r="S82" s="81"/>
    </row>
    <row r="83" spans="1:19" hidden="1">
      <c r="A83" s="6"/>
      <c r="B83" s="6"/>
      <c r="C83" s="6"/>
      <c r="D83" s="6"/>
      <c r="E83" s="79"/>
      <c r="F83" s="7"/>
      <c r="G83" s="7"/>
      <c r="H83" s="79"/>
      <c r="I83" s="81"/>
      <c r="J83" s="81"/>
      <c r="K83" s="81"/>
      <c r="L83" s="81"/>
      <c r="M83" s="81"/>
      <c r="Q83" s="81"/>
      <c r="R83" s="81"/>
      <c r="S83" s="81"/>
    </row>
    <row r="84" spans="1:19" hidden="1">
      <c r="A84" s="6"/>
      <c r="B84" s="6"/>
      <c r="C84" s="6"/>
      <c r="D84" s="6"/>
      <c r="E84" s="79"/>
      <c r="F84" s="7"/>
      <c r="G84" s="7"/>
      <c r="H84" s="79"/>
      <c r="I84" s="81"/>
      <c r="J84" s="81"/>
      <c r="K84" s="81"/>
      <c r="L84" s="81"/>
      <c r="M84" s="81"/>
      <c r="Q84" s="81"/>
      <c r="R84" s="81"/>
      <c r="S84" s="81"/>
    </row>
    <row r="85" spans="1:19" hidden="1">
      <c r="A85" s="6"/>
      <c r="B85" s="6"/>
      <c r="C85" s="6"/>
      <c r="D85" s="6"/>
      <c r="E85" s="79"/>
      <c r="F85" s="7"/>
      <c r="G85" s="7"/>
      <c r="H85" s="79"/>
      <c r="I85" s="81"/>
      <c r="J85" s="81"/>
      <c r="K85" s="81"/>
      <c r="L85" s="81"/>
      <c r="M85" s="81"/>
      <c r="Q85" s="81"/>
      <c r="R85" s="81"/>
      <c r="S85" s="81"/>
    </row>
    <row r="86" spans="1:19" hidden="1">
      <c r="A86" s="6"/>
      <c r="B86" s="6"/>
      <c r="C86" s="6"/>
      <c r="D86" s="6"/>
      <c r="E86" s="79"/>
      <c r="F86" s="7"/>
      <c r="G86" s="7"/>
      <c r="H86" s="79"/>
      <c r="I86" s="81"/>
      <c r="J86" s="81"/>
      <c r="K86" s="81"/>
      <c r="L86" s="81"/>
      <c r="M86" s="81"/>
      <c r="Q86" s="81"/>
      <c r="R86" s="81"/>
      <c r="S86" s="81"/>
    </row>
    <row r="87" spans="1:19" hidden="1">
      <c r="A87" s="6"/>
      <c r="B87" s="6"/>
      <c r="C87" s="6"/>
      <c r="D87" s="6"/>
      <c r="E87" s="79"/>
      <c r="F87" s="7"/>
      <c r="G87" s="7"/>
      <c r="H87" s="79"/>
      <c r="I87" s="81"/>
      <c r="J87" s="81"/>
      <c r="K87" s="81"/>
      <c r="L87" s="81"/>
      <c r="M87" s="81"/>
      <c r="Q87" s="81"/>
      <c r="R87" s="81"/>
      <c r="S87" s="81"/>
    </row>
    <row r="88" spans="1:19" hidden="1">
      <c r="A88" s="6"/>
      <c r="B88" s="6"/>
      <c r="C88" s="6"/>
      <c r="D88" s="6"/>
      <c r="E88" s="79"/>
      <c r="F88" s="7"/>
      <c r="G88" s="7"/>
      <c r="H88" s="79"/>
      <c r="I88" s="81"/>
      <c r="J88" s="81"/>
      <c r="K88" s="81"/>
      <c r="L88" s="81"/>
      <c r="M88" s="81"/>
      <c r="Q88" s="81"/>
      <c r="R88" s="81"/>
      <c r="S88" s="81"/>
    </row>
    <row r="89" spans="1:19" hidden="1">
      <c r="A89" s="6"/>
      <c r="B89" s="6"/>
      <c r="C89" s="6"/>
      <c r="D89" s="6"/>
      <c r="E89" s="79"/>
      <c r="F89" s="7"/>
      <c r="G89" s="7"/>
      <c r="H89" s="79"/>
      <c r="I89" s="81"/>
      <c r="J89" s="81"/>
      <c r="K89" s="81"/>
      <c r="L89" s="81"/>
      <c r="M89" s="81"/>
      <c r="Q89" s="81"/>
      <c r="R89" s="81"/>
      <c r="S89" s="81"/>
    </row>
    <row r="90" spans="1:19" hidden="1">
      <c r="A90" s="6"/>
      <c r="B90" s="6"/>
      <c r="C90" s="6"/>
      <c r="D90" s="6"/>
      <c r="E90" s="79"/>
      <c r="F90" s="7"/>
      <c r="G90" s="7"/>
      <c r="H90" s="79"/>
      <c r="I90" s="81"/>
      <c r="J90" s="81"/>
      <c r="K90" s="81"/>
      <c r="L90" s="81"/>
      <c r="M90" s="81"/>
      <c r="Q90" s="81"/>
      <c r="R90" s="81"/>
      <c r="S90" s="81"/>
    </row>
    <row r="91" spans="1:19" hidden="1">
      <c r="A91" s="6"/>
      <c r="B91" s="6"/>
      <c r="C91" s="6"/>
      <c r="D91" s="6"/>
      <c r="E91" s="79"/>
      <c r="F91" s="7"/>
      <c r="G91" s="7"/>
      <c r="H91" s="79"/>
      <c r="I91" s="81"/>
      <c r="J91" s="81"/>
      <c r="K91" s="81"/>
      <c r="L91" s="81"/>
      <c r="M91" s="81"/>
      <c r="Q91" s="81"/>
      <c r="R91" s="81"/>
      <c r="S91" s="81"/>
    </row>
    <row r="92" spans="1:19" hidden="1">
      <c r="A92" s="6"/>
      <c r="B92" s="6"/>
      <c r="C92" s="6"/>
      <c r="D92" s="6"/>
      <c r="E92" s="79"/>
      <c r="F92" s="7"/>
      <c r="G92" s="7"/>
      <c r="H92" s="79"/>
      <c r="I92" s="81"/>
      <c r="J92" s="81"/>
      <c r="K92" s="81"/>
      <c r="L92" s="81"/>
      <c r="M92" s="81"/>
      <c r="Q92" s="81"/>
      <c r="R92" s="81"/>
      <c r="S92" s="81"/>
    </row>
    <row r="93" spans="1:19" hidden="1">
      <c r="A93" s="6"/>
      <c r="B93" s="6"/>
      <c r="C93" s="6"/>
      <c r="D93" s="6"/>
      <c r="E93" s="79"/>
      <c r="F93" s="7"/>
      <c r="G93" s="7"/>
      <c r="H93" s="79"/>
      <c r="I93" s="81"/>
      <c r="J93" s="81"/>
      <c r="K93" s="81"/>
      <c r="L93" s="81"/>
      <c r="M93" s="81"/>
      <c r="Q93" s="81"/>
      <c r="R93" s="81"/>
      <c r="S93" s="81"/>
    </row>
    <row r="94" spans="1:19" hidden="1">
      <c r="A94" s="6"/>
      <c r="B94" s="6"/>
      <c r="C94" s="6"/>
      <c r="D94" s="6"/>
      <c r="E94" s="79"/>
      <c r="F94" s="7"/>
      <c r="G94" s="7"/>
      <c r="H94" s="79"/>
      <c r="I94" s="81"/>
      <c r="J94" s="81"/>
      <c r="K94" s="81"/>
      <c r="L94" s="81"/>
      <c r="M94" s="81"/>
      <c r="Q94" s="81"/>
      <c r="R94" s="81"/>
      <c r="S94" s="81"/>
    </row>
    <row r="95" spans="1:19" hidden="1">
      <c r="A95" s="6"/>
      <c r="B95" s="6"/>
      <c r="C95" s="6"/>
      <c r="D95" s="6"/>
      <c r="E95" s="79"/>
      <c r="F95" s="7"/>
      <c r="G95" s="7"/>
      <c r="H95" s="79"/>
      <c r="I95" s="81"/>
      <c r="J95" s="81"/>
      <c r="K95" s="81"/>
      <c r="L95" s="81"/>
      <c r="M95" s="81"/>
      <c r="Q95" s="81"/>
      <c r="R95" s="81"/>
      <c r="S95" s="81"/>
    </row>
    <row r="96" spans="1:19" hidden="1">
      <c r="A96" s="6"/>
      <c r="B96" s="6"/>
      <c r="C96" s="6"/>
      <c r="D96" s="6"/>
      <c r="E96" s="79"/>
      <c r="F96" s="7"/>
      <c r="G96" s="7"/>
      <c r="H96" s="79"/>
      <c r="I96" s="81"/>
      <c r="J96" s="81"/>
      <c r="K96" s="81"/>
      <c r="L96" s="81"/>
      <c r="M96" s="81"/>
      <c r="Q96" s="81"/>
      <c r="R96" s="81"/>
      <c r="S96" s="81"/>
    </row>
    <row r="97" spans="1:19" hidden="1">
      <c r="A97" s="6"/>
      <c r="B97" s="6"/>
      <c r="C97" s="6"/>
      <c r="D97" s="6"/>
      <c r="E97" s="79"/>
      <c r="F97" s="7"/>
      <c r="G97" s="7"/>
      <c r="H97" s="79"/>
      <c r="I97" s="81"/>
      <c r="J97" s="81"/>
      <c r="K97" s="81"/>
      <c r="L97" s="81"/>
      <c r="M97" s="81"/>
      <c r="Q97" s="81"/>
      <c r="R97" s="81"/>
      <c r="S97" s="81"/>
    </row>
    <row r="98" spans="1:19" hidden="1">
      <c r="A98" s="6"/>
      <c r="B98" s="6"/>
      <c r="C98" s="6"/>
      <c r="D98" s="6"/>
      <c r="E98" s="79"/>
      <c r="F98" s="7"/>
      <c r="G98" s="7"/>
      <c r="H98" s="79"/>
      <c r="I98" s="81"/>
      <c r="J98" s="81"/>
      <c r="K98" s="81"/>
      <c r="L98" s="81"/>
      <c r="M98" s="81"/>
      <c r="Q98" s="81"/>
      <c r="R98" s="81"/>
      <c r="S98" s="81"/>
    </row>
    <row r="99" spans="1:19" hidden="1">
      <c r="A99" s="6"/>
      <c r="B99" s="6"/>
      <c r="C99" s="6"/>
      <c r="D99" s="6"/>
      <c r="E99" s="79"/>
      <c r="F99" s="7"/>
      <c r="G99" s="7"/>
      <c r="H99" s="79"/>
      <c r="I99" s="81"/>
      <c r="J99" s="81"/>
      <c r="K99" s="81"/>
      <c r="L99" s="81"/>
      <c r="M99" s="81"/>
      <c r="Q99" s="81"/>
      <c r="R99" s="81"/>
      <c r="S99" s="81"/>
    </row>
    <row r="100" spans="1:19" hidden="1">
      <c r="A100" s="6"/>
      <c r="B100" s="6"/>
      <c r="C100" s="6"/>
      <c r="D100" s="6"/>
      <c r="E100" s="79"/>
      <c r="F100" s="7"/>
      <c r="G100" s="7"/>
      <c r="H100" s="79"/>
      <c r="I100" s="81"/>
      <c r="J100" s="81"/>
      <c r="K100" s="81"/>
      <c r="L100" s="81"/>
      <c r="M100" s="81"/>
      <c r="Q100" s="81"/>
      <c r="R100" s="81"/>
      <c r="S100" s="81"/>
    </row>
    <row r="101" spans="1:19" hidden="1">
      <c r="A101" s="6"/>
      <c r="B101" s="6"/>
      <c r="C101" s="6"/>
      <c r="D101" s="6"/>
      <c r="E101" s="79"/>
      <c r="F101" s="7"/>
      <c r="G101" s="7"/>
      <c r="H101" s="79"/>
      <c r="I101" s="81"/>
      <c r="J101" s="81"/>
      <c r="K101" s="81"/>
      <c r="L101" s="81"/>
      <c r="M101" s="81"/>
      <c r="Q101" s="81"/>
      <c r="R101" s="81"/>
      <c r="S101" s="81"/>
    </row>
    <row r="102" spans="1:19" hidden="1">
      <c r="A102" s="6"/>
      <c r="B102" s="6"/>
      <c r="C102" s="6"/>
      <c r="D102" s="6"/>
      <c r="E102" s="79"/>
      <c r="F102" s="7"/>
      <c r="G102" s="7"/>
      <c r="H102" s="79"/>
      <c r="I102" s="81"/>
      <c r="J102" s="81"/>
      <c r="K102" s="81"/>
      <c r="L102" s="81"/>
      <c r="M102" s="81"/>
      <c r="Q102" s="81"/>
      <c r="R102" s="81"/>
      <c r="S102" s="81"/>
    </row>
    <row r="103" spans="1:19" hidden="1">
      <c r="A103" s="6"/>
      <c r="B103" s="6"/>
      <c r="C103" s="6"/>
      <c r="D103" s="6"/>
      <c r="E103" s="79"/>
      <c r="F103" s="7"/>
      <c r="G103" s="7"/>
      <c r="H103" s="79"/>
      <c r="I103" s="81"/>
      <c r="J103" s="81"/>
      <c r="K103" s="81"/>
      <c r="L103" s="81"/>
      <c r="M103" s="81"/>
      <c r="Q103" s="81"/>
      <c r="R103" s="81"/>
      <c r="S103" s="81"/>
    </row>
    <row r="104" spans="1:19" hidden="1">
      <c r="A104" s="6"/>
      <c r="B104" s="6"/>
      <c r="C104" s="6"/>
      <c r="D104" s="6"/>
      <c r="E104" s="79"/>
      <c r="F104" s="7"/>
      <c r="G104" s="7"/>
      <c r="H104" s="79"/>
      <c r="I104" s="81"/>
      <c r="J104" s="81"/>
      <c r="K104" s="81"/>
      <c r="L104" s="81"/>
      <c r="M104" s="81"/>
      <c r="Q104" s="81"/>
      <c r="R104" s="81"/>
      <c r="S104" s="81"/>
    </row>
    <row r="105" spans="1:19" hidden="1">
      <c r="A105" s="6"/>
      <c r="B105" s="6"/>
      <c r="C105" s="6"/>
      <c r="D105" s="6"/>
      <c r="E105" s="79"/>
      <c r="F105" s="7"/>
      <c r="G105" s="7"/>
      <c r="H105" s="79"/>
      <c r="I105" s="81"/>
      <c r="J105" s="81"/>
      <c r="K105" s="81"/>
      <c r="L105" s="81"/>
      <c r="M105" s="81"/>
      <c r="Q105" s="81"/>
      <c r="R105" s="81"/>
      <c r="S105" s="81"/>
    </row>
    <row r="106" spans="1:19" hidden="1">
      <c r="A106" s="6"/>
      <c r="B106" s="6"/>
      <c r="C106" s="6"/>
      <c r="D106" s="6"/>
      <c r="E106" s="79"/>
      <c r="F106" s="7"/>
      <c r="G106" s="7"/>
      <c r="H106" s="79"/>
      <c r="I106" s="81"/>
      <c r="J106" s="81"/>
      <c r="K106" s="81"/>
      <c r="L106" s="81"/>
      <c r="M106" s="81"/>
      <c r="Q106" s="81"/>
      <c r="R106" s="81"/>
      <c r="S106" s="81"/>
    </row>
    <row r="107" spans="1:19" hidden="1">
      <c r="A107" s="6"/>
      <c r="B107" s="6"/>
      <c r="C107" s="6"/>
      <c r="D107" s="6"/>
      <c r="E107" s="79"/>
      <c r="F107" s="7"/>
      <c r="G107" s="7"/>
      <c r="H107" s="79"/>
      <c r="I107" s="81"/>
      <c r="J107" s="81"/>
      <c r="K107" s="81"/>
      <c r="L107" s="81"/>
      <c r="M107" s="81"/>
      <c r="Q107" s="81"/>
      <c r="R107" s="81"/>
      <c r="S107" s="81"/>
    </row>
    <row r="108" spans="1:19" hidden="1">
      <c r="A108" s="6"/>
      <c r="B108" s="6"/>
      <c r="C108" s="6"/>
      <c r="D108" s="6"/>
      <c r="E108" s="79"/>
      <c r="F108" s="7"/>
      <c r="G108" s="7"/>
      <c r="H108" s="79"/>
      <c r="I108" s="81"/>
      <c r="J108" s="81"/>
      <c r="K108" s="81"/>
      <c r="L108" s="81"/>
      <c r="M108" s="81"/>
      <c r="Q108" s="81"/>
      <c r="R108" s="81"/>
      <c r="S108" s="81"/>
    </row>
    <row r="109" spans="1:19" hidden="1">
      <c r="A109" s="6"/>
      <c r="B109" s="6"/>
      <c r="C109" s="6"/>
      <c r="D109" s="6"/>
      <c r="E109" s="79"/>
      <c r="F109" s="7"/>
      <c r="G109" s="7"/>
      <c r="H109" s="79"/>
      <c r="I109" s="81"/>
      <c r="J109" s="81"/>
      <c r="K109" s="81"/>
      <c r="L109" s="81"/>
      <c r="M109" s="81"/>
      <c r="Q109" s="81"/>
      <c r="R109" s="81"/>
      <c r="S109" s="81"/>
    </row>
    <row r="110" spans="1:19" hidden="1">
      <c r="A110" s="6"/>
      <c r="B110" s="6"/>
      <c r="C110" s="6"/>
      <c r="D110" s="6"/>
      <c r="E110" s="79"/>
      <c r="F110" s="7"/>
      <c r="G110" s="7"/>
      <c r="H110" s="79"/>
      <c r="I110" s="81"/>
      <c r="J110" s="81"/>
      <c r="K110" s="81"/>
      <c r="L110" s="81"/>
      <c r="M110" s="81"/>
      <c r="Q110" s="81"/>
      <c r="R110" s="81"/>
      <c r="S110" s="81"/>
    </row>
    <row r="111" spans="1:19" hidden="1">
      <c r="A111" s="6"/>
      <c r="B111" s="6"/>
      <c r="C111" s="6"/>
      <c r="D111" s="6"/>
      <c r="E111" s="79"/>
      <c r="F111" s="7"/>
      <c r="G111" s="7"/>
      <c r="H111" s="79"/>
      <c r="I111" s="81"/>
      <c r="J111" s="81"/>
      <c r="K111" s="81"/>
      <c r="L111" s="81"/>
      <c r="M111" s="81"/>
      <c r="Q111" s="81"/>
      <c r="R111" s="81"/>
      <c r="S111" s="81"/>
    </row>
    <row r="112" spans="1:19" hidden="1">
      <c r="A112" s="6"/>
      <c r="B112" s="6"/>
      <c r="C112" s="6"/>
      <c r="D112" s="6"/>
      <c r="E112" s="79"/>
      <c r="F112" s="7"/>
      <c r="G112" s="7"/>
      <c r="H112" s="79"/>
      <c r="I112" s="81"/>
      <c r="J112" s="81"/>
      <c r="K112" s="81"/>
      <c r="L112" s="81"/>
      <c r="M112" s="81"/>
      <c r="Q112" s="81"/>
      <c r="R112" s="81"/>
      <c r="S112" s="81"/>
    </row>
    <row r="113" spans="1:19" hidden="1">
      <c r="A113" s="6"/>
      <c r="B113" s="6"/>
      <c r="C113" s="6"/>
      <c r="D113" s="6"/>
      <c r="E113" s="79"/>
      <c r="F113" s="7"/>
      <c r="G113" s="7"/>
      <c r="H113" s="79"/>
      <c r="I113" s="81"/>
      <c r="J113" s="81"/>
      <c r="K113" s="81"/>
      <c r="L113" s="81"/>
      <c r="M113" s="81"/>
      <c r="Q113" s="81"/>
      <c r="R113" s="81"/>
      <c r="S113" s="81"/>
    </row>
    <row r="114" spans="1:19" hidden="1">
      <c r="A114" s="6"/>
      <c r="B114" s="6"/>
      <c r="C114" s="6"/>
      <c r="D114" s="6"/>
      <c r="E114" s="79"/>
      <c r="F114" s="7"/>
      <c r="G114" s="7"/>
      <c r="H114" s="79"/>
      <c r="I114" s="81"/>
      <c r="J114" s="81"/>
      <c r="K114" s="81"/>
      <c r="L114" s="81"/>
      <c r="M114" s="81"/>
      <c r="Q114" s="81"/>
      <c r="R114" s="81"/>
      <c r="S114" s="81"/>
    </row>
    <row r="115" spans="1:19" hidden="1">
      <c r="A115" s="6"/>
      <c r="B115" s="6"/>
      <c r="C115" s="6"/>
      <c r="D115" s="6"/>
      <c r="E115" s="79"/>
      <c r="F115" s="89"/>
      <c r="G115" s="89"/>
      <c r="H115" s="90"/>
      <c r="I115" s="91"/>
      <c r="J115" s="91"/>
      <c r="K115" s="91"/>
      <c r="L115" s="91"/>
      <c r="M115" s="91"/>
      <c r="N115" s="91"/>
      <c r="O115" s="91"/>
      <c r="P115" s="91"/>
      <c r="Q115" s="81"/>
      <c r="R115" s="81"/>
      <c r="S115" s="81"/>
    </row>
    <row r="116" spans="1:19" hidden="1">
      <c r="A116" s="83"/>
      <c r="B116" s="83"/>
      <c r="C116" s="83"/>
      <c r="D116" s="83"/>
      <c r="E116" s="79"/>
      <c r="F116" s="7"/>
      <c r="G116" s="7"/>
      <c r="H116" s="79"/>
      <c r="I116" s="81"/>
      <c r="J116" s="81"/>
      <c r="K116" s="81"/>
      <c r="L116" s="81"/>
      <c r="M116" s="81"/>
      <c r="Q116" s="81"/>
      <c r="R116" s="81"/>
      <c r="S116" s="81"/>
    </row>
    <row r="117" spans="1:19" hidden="1">
      <c r="A117" s="83"/>
      <c r="B117" s="83"/>
      <c r="C117" s="83"/>
      <c r="D117" s="83"/>
      <c r="E117" s="79"/>
      <c r="F117" s="80"/>
      <c r="G117" s="7"/>
      <c r="H117" s="79"/>
      <c r="I117" s="81"/>
      <c r="J117" s="81"/>
      <c r="K117" s="81"/>
      <c r="L117" s="81"/>
      <c r="M117" s="81"/>
      <c r="Q117" s="81"/>
      <c r="R117" s="81"/>
      <c r="S117" s="81"/>
    </row>
    <row r="118" spans="1:19" hidden="1">
      <c r="A118" s="83"/>
      <c r="B118" s="83"/>
      <c r="C118" s="83"/>
      <c r="D118" s="83"/>
      <c r="E118" s="79"/>
      <c r="F118" s="7"/>
      <c r="G118" s="7"/>
      <c r="H118" s="79"/>
      <c r="I118" s="81"/>
      <c r="J118" s="81"/>
      <c r="K118" s="81"/>
      <c r="L118" s="81"/>
      <c r="M118" s="81"/>
      <c r="Q118" s="81"/>
      <c r="R118" s="81"/>
      <c r="S118" s="81"/>
    </row>
    <row r="119" spans="1:19" hidden="1">
      <c r="A119" s="83"/>
      <c r="B119" s="83"/>
      <c r="C119" s="83"/>
      <c r="D119" s="83"/>
      <c r="E119" s="79"/>
      <c r="F119" s="7"/>
      <c r="G119" s="7"/>
      <c r="H119" s="79"/>
      <c r="I119" s="81"/>
      <c r="J119" s="81"/>
      <c r="K119" s="81"/>
      <c r="L119" s="81"/>
      <c r="M119" s="81"/>
      <c r="Q119" s="81"/>
      <c r="R119" s="81"/>
      <c r="S119" s="81"/>
    </row>
    <row r="120" spans="1:19" hidden="1">
      <c r="A120" s="83"/>
      <c r="B120" s="83"/>
      <c r="C120" s="83"/>
      <c r="D120" s="83"/>
      <c r="E120" s="79"/>
      <c r="F120" s="7"/>
      <c r="G120" s="7"/>
      <c r="H120" s="79"/>
      <c r="I120" s="81"/>
      <c r="J120" s="81"/>
      <c r="K120" s="81"/>
      <c r="L120" s="81"/>
      <c r="M120" s="81"/>
      <c r="Q120" s="81"/>
      <c r="R120" s="81"/>
      <c r="S120" s="81"/>
    </row>
    <row r="121" spans="1:19" hidden="1">
      <c r="A121" s="83"/>
      <c r="B121" s="83"/>
      <c r="C121" s="83"/>
      <c r="D121" s="83"/>
      <c r="E121" s="79"/>
      <c r="F121" s="7"/>
      <c r="G121" s="7"/>
      <c r="H121" s="79"/>
      <c r="I121" s="81"/>
      <c r="J121" s="81"/>
      <c r="K121" s="81"/>
      <c r="L121" s="81"/>
      <c r="M121" s="81"/>
      <c r="Q121" s="81"/>
      <c r="R121" s="81"/>
      <c r="S121" s="81"/>
    </row>
    <row r="122" spans="1:19" hidden="1">
      <c r="A122" s="83"/>
      <c r="B122" s="83"/>
      <c r="C122" s="83"/>
      <c r="D122" s="83"/>
      <c r="E122" s="79"/>
      <c r="F122" s="7"/>
      <c r="G122" s="7"/>
      <c r="H122" s="79"/>
      <c r="I122" s="81"/>
      <c r="J122" s="81"/>
      <c r="K122" s="81"/>
      <c r="L122" s="81"/>
      <c r="M122" s="81"/>
      <c r="Q122" s="81"/>
      <c r="R122" s="81"/>
      <c r="S122" s="81"/>
    </row>
    <row r="123" spans="1:19" hidden="1">
      <c r="A123" s="83"/>
      <c r="B123" s="83"/>
      <c r="C123" s="83"/>
      <c r="D123" s="83"/>
      <c r="E123" s="79"/>
      <c r="F123" s="7"/>
      <c r="G123" s="7"/>
      <c r="H123" s="79"/>
      <c r="I123" s="81"/>
      <c r="J123" s="81"/>
      <c r="K123" s="81"/>
      <c r="L123" s="81"/>
      <c r="M123" s="81"/>
      <c r="Q123" s="81"/>
      <c r="R123" s="81"/>
      <c r="S123" s="81"/>
    </row>
    <row r="124" spans="1:19" hidden="1">
      <c r="A124" s="83"/>
      <c r="B124" s="83"/>
      <c r="C124" s="83"/>
      <c r="D124" s="83"/>
      <c r="E124" s="79"/>
      <c r="F124" s="89"/>
      <c r="G124" s="89"/>
      <c r="H124" s="89"/>
      <c r="I124" s="91"/>
      <c r="J124" s="91"/>
      <c r="K124" s="91"/>
      <c r="L124" s="91"/>
      <c r="M124" s="91"/>
      <c r="N124" s="91"/>
      <c r="O124" s="91"/>
      <c r="P124" s="91"/>
      <c r="Q124" s="81"/>
      <c r="R124" s="81"/>
      <c r="S124" s="81"/>
    </row>
    <row r="125" spans="1:19" hidden="1">
      <c r="Q125" s="81"/>
      <c r="R125" s="81"/>
      <c r="S125" s="81"/>
    </row>
    <row r="126" spans="1:19" hidden="1">
      <c r="Q126" s="81"/>
      <c r="R126" s="81"/>
      <c r="S126" s="81"/>
    </row>
    <row r="127" spans="1:19" hidden="1">
      <c r="Q127" s="81"/>
      <c r="R127" s="81"/>
      <c r="S127" s="81"/>
    </row>
    <row r="128" spans="1:19" hidden="1">
      <c r="Q128" s="81"/>
      <c r="R128" s="81"/>
      <c r="S128" s="81"/>
    </row>
    <row r="129" spans="17:19" hidden="1">
      <c r="Q129" s="81"/>
      <c r="R129" s="81"/>
      <c r="S129" s="81"/>
    </row>
    <row r="130" spans="17:19" hidden="1">
      <c r="Q130" s="81"/>
      <c r="R130" s="81"/>
      <c r="S130" s="81"/>
    </row>
    <row r="131" spans="17:19" hidden="1">
      <c r="Q131" s="81"/>
      <c r="R131" s="81"/>
      <c r="S131" s="81"/>
    </row>
    <row r="132" spans="17:19" hidden="1">
      <c r="Q132" s="81"/>
      <c r="R132" s="81"/>
      <c r="S132" s="81"/>
    </row>
    <row r="133" spans="17:19" hidden="1">
      <c r="Q133" s="81"/>
      <c r="R133" s="81"/>
      <c r="S133" s="81"/>
    </row>
    <row r="134" spans="17:19" hidden="1">
      <c r="Q134" s="81"/>
      <c r="R134" s="81"/>
      <c r="S134" s="81"/>
    </row>
    <row r="135" spans="17:19" hidden="1">
      <c r="Q135" s="81"/>
      <c r="R135" s="81"/>
      <c r="S135" s="81"/>
    </row>
    <row r="136" spans="17:19" hidden="1">
      <c r="Q136" s="81"/>
      <c r="R136" s="81"/>
      <c r="S136" s="81"/>
    </row>
    <row r="137" spans="17:19" hidden="1">
      <c r="Q137" s="81"/>
      <c r="R137" s="81"/>
      <c r="S137" s="81"/>
    </row>
    <row r="138" spans="17:19" hidden="1">
      <c r="Q138" s="81"/>
      <c r="R138" s="81"/>
      <c r="S138" s="81"/>
    </row>
    <row r="139" spans="17:19" hidden="1">
      <c r="Q139" s="81"/>
      <c r="R139" s="81"/>
      <c r="S139" s="81"/>
    </row>
    <row r="140" spans="17:19" hidden="1">
      <c r="Q140" s="81"/>
      <c r="R140" s="81"/>
      <c r="S140" s="81"/>
    </row>
    <row r="141" spans="17:19" hidden="1">
      <c r="Q141" s="81"/>
      <c r="R141" s="81"/>
      <c r="S141" s="81"/>
    </row>
    <row r="142" spans="17:19" hidden="1">
      <c r="Q142" s="81"/>
      <c r="R142" s="81"/>
      <c r="S142" s="81"/>
    </row>
    <row r="143" spans="17:19" hidden="1">
      <c r="Q143" s="81"/>
      <c r="R143" s="81"/>
      <c r="S143" s="81"/>
    </row>
    <row r="144" spans="17:19" hidden="1">
      <c r="Q144" s="81"/>
      <c r="R144" s="81"/>
      <c r="S144" s="81"/>
    </row>
    <row r="145" spans="17:19" hidden="1">
      <c r="Q145" s="81"/>
      <c r="R145" s="81"/>
      <c r="S145" s="81"/>
    </row>
    <row r="146" spans="17:19" hidden="1">
      <c r="Q146" s="81"/>
      <c r="R146" s="81"/>
      <c r="S146" s="81"/>
    </row>
    <row r="147" spans="17:19" hidden="1">
      <c r="Q147" s="81"/>
      <c r="R147" s="81"/>
      <c r="S147" s="81"/>
    </row>
    <row r="148" spans="17:19" hidden="1">
      <c r="Q148" s="81"/>
      <c r="R148" s="81"/>
      <c r="S148" s="81"/>
    </row>
    <row r="149" spans="17:19" hidden="1">
      <c r="Q149" s="81"/>
      <c r="R149" s="81"/>
      <c r="S149" s="81"/>
    </row>
    <row r="150" spans="17:19" hidden="1">
      <c r="Q150" s="81"/>
      <c r="R150" s="81"/>
      <c r="S150" s="81"/>
    </row>
    <row r="151" spans="17:19" hidden="1">
      <c r="Q151" s="81"/>
      <c r="R151" s="81"/>
      <c r="S151" s="81"/>
    </row>
    <row r="152" spans="17:19" hidden="1">
      <c r="Q152" s="81"/>
      <c r="R152" s="81"/>
      <c r="S152" s="81"/>
    </row>
    <row r="153" spans="17:19" hidden="1">
      <c r="Q153" s="81"/>
      <c r="R153" s="81"/>
      <c r="S153" s="81"/>
    </row>
    <row r="154" spans="17:19" hidden="1">
      <c r="Q154" s="81"/>
      <c r="R154" s="81"/>
      <c r="S154" s="81"/>
    </row>
    <row r="155" spans="17:19" hidden="1">
      <c r="Q155" s="81"/>
      <c r="R155" s="81"/>
      <c r="S155" s="81"/>
    </row>
    <row r="156" spans="17:19" hidden="1">
      <c r="Q156" s="81"/>
      <c r="R156" s="81"/>
      <c r="S156" s="81"/>
    </row>
    <row r="157" spans="17:19" hidden="1">
      <c r="Q157" s="81"/>
      <c r="R157" s="81"/>
      <c r="S157" s="81"/>
    </row>
    <row r="158" spans="17:19" hidden="1">
      <c r="Q158" s="81"/>
      <c r="R158" s="81"/>
      <c r="S158" s="81"/>
    </row>
    <row r="159" spans="17:19" hidden="1">
      <c r="Q159" s="81"/>
      <c r="R159" s="81"/>
      <c r="S159" s="81"/>
    </row>
    <row r="160" spans="17:19" hidden="1">
      <c r="Q160" s="81"/>
      <c r="R160" s="81"/>
      <c r="S160" s="81"/>
    </row>
    <row r="161" spans="17:19" hidden="1">
      <c r="Q161" s="81"/>
      <c r="R161" s="81"/>
      <c r="S161" s="81"/>
    </row>
    <row r="162" spans="17:19" hidden="1">
      <c r="Q162" s="81"/>
      <c r="R162" s="81"/>
      <c r="S162" s="81"/>
    </row>
    <row r="163" spans="17:19" hidden="1">
      <c r="Q163" s="81"/>
      <c r="R163" s="81"/>
      <c r="S163" s="81"/>
    </row>
    <row r="164" spans="17:19" hidden="1">
      <c r="Q164" s="81"/>
      <c r="R164" s="81"/>
      <c r="S164" s="81"/>
    </row>
    <row r="165" spans="17:19" hidden="1">
      <c r="Q165" s="81"/>
      <c r="R165" s="81"/>
      <c r="S165" s="81"/>
    </row>
    <row r="166" spans="17:19" hidden="1">
      <c r="Q166" s="81"/>
      <c r="R166" s="81"/>
      <c r="S166" s="81"/>
    </row>
    <row r="167" spans="17:19" hidden="1">
      <c r="Q167" s="81"/>
      <c r="R167" s="81"/>
      <c r="S167" s="81"/>
    </row>
    <row r="168" spans="17:19" hidden="1">
      <c r="Q168" s="81"/>
      <c r="R168" s="81"/>
      <c r="S168" s="81"/>
    </row>
    <row r="169" spans="17:19" hidden="1">
      <c r="Q169" s="81"/>
      <c r="R169" s="81"/>
      <c r="S169" s="81"/>
    </row>
    <row r="170" spans="17:19" hidden="1">
      <c r="Q170" s="81"/>
      <c r="R170" s="81"/>
      <c r="S170" s="81"/>
    </row>
    <row r="171" spans="17:19" hidden="1">
      <c r="Q171" s="81"/>
      <c r="R171" s="81"/>
      <c r="S171" s="81"/>
    </row>
    <row r="172" spans="17:19" hidden="1">
      <c r="Q172" s="81"/>
      <c r="R172" s="81"/>
      <c r="S172" s="81"/>
    </row>
    <row r="173" spans="17:19" hidden="1">
      <c r="Q173" s="81"/>
      <c r="R173" s="81"/>
      <c r="S173" s="81"/>
    </row>
    <row r="174" spans="17:19" hidden="1">
      <c r="Q174" s="81"/>
      <c r="R174" s="81"/>
      <c r="S174" s="81"/>
    </row>
    <row r="175" spans="17:19" hidden="1">
      <c r="Q175" s="81"/>
      <c r="R175" s="81"/>
      <c r="S175" s="81"/>
    </row>
    <row r="176" spans="17:19" hidden="1">
      <c r="Q176" s="81"/>
      <c r="R176" s="81"/>
      <c r="S176" s="81"/>
    </row>
    <row r="177" spans="17:19" hidden="1">
      <c r="Q177" s="81"/>
      <c r="R177" s="81"/>
      <c r="S177" s="81"/>
    </row>
    <row r="178" spans="17:19" hidden="1">
      <c r="Q178" s="81"/>
      <c r="R178" s="81"/>
      <c r="S178" s="81"/>
    </row>
    <row r="179" spans="17:19" hidden="1">
      <c r="Q179" s="81"/>
      <c r="R179" s="81"/>
      <c r="S179" s="81"/>
    </row>
    <row r="180" spans="17:19" hidden="1">
      <c r="Q180" s="81"/>
      <c r="R180" s="81"/>
      <c r="S180" s="81"/>
    </row>
    <row r="181" spans="17:19" hidden="1">
      <c r="Q181" s="81"/>
      <c r="R181" s="81"/>
      <c r="S181" s="81"/>
    </row>
    <row r="182" spans="17:19" hidden="1">
      <c r="Q182" s="81"/>
      <c r="R182" s="81"/>
      <c r="S182" s="81"/>
    </row>
    <row r="183" spans="17:19" hidden="1">
      <c r="Q183" s="81"/>
      <c r="R183" s="81"/>
      <c r="S183" s="81"/>
    </row>
    <row r="184" spans="17:19" hidden="1">
      <c r="Q184" s="81"/>
      <c r="R184" s="81"/>
      <c r="S184" s="81"/>
    </row>
    <row r="185" spans="17:19" hidden="1">
      <c r="Q185" s="81"/>
      <c r="R185" s="81"/>
      <c r="S185" s="81"/>
    </row>
    <row r="186" spans="17:19" hidden="1">
      <c r="Q186" s="81"/>
      <c r="R186" s="81"/>
      <c r="S186" s="81"/>
    </row>
    <row r="187" spans="17:19" hidden="1">
      <c r="Q187" s="81"/>
      <c r="R187" s="81"/>
      <c r="S187" s="81"/>
    </row>
    <row r="188" spans="17:19" hidden="1">
      <c r="Q188" s="81"/>
      <c r="R188" s="81"/>
      <c r="S188" s="81"/>
    </row>
    <row r="189" spans="17:19" hidden="1">
      <c r="Q189" s="81"/>
      <c r="R189" s="81"/>
      <c r="S189" s="81"/>
    </row>
    <row r="190" spans="17:19" hidden="1">
      <c r="Q190" s="81"/>
      <c r="R190" s="81"/>
      <c r="S190" s="81"/>
    </row>
    <row r="191" spans="17:19" hidden="1">
      <c r="Q191" s="81"/>
      <c r="R191" s="81"/>
      <c r="S191" s="81"/>
    </row>
    <row r="192" spans="17:19" hidden="1">
      <c r="Q192" s="81"/>
      <c r="R192" s="81"/>
      <c r="S192" s="81"/>
    </row>
    <row r="193" spans="17:19" hidden="1">
      <c r="Q193" s="81"/>
      <c r="R193" s="81"/>
      <c r="S193" s="81"/>
    </row>
    <row r="194" spans="17:19" hidden="1">
      <c r="Q194" s="81"/>
      <c r="R194" s="81"/>
      <c r="S194" s="81"/>
    </row>
    <row r="195" spans="17:19" hidden="1">
      <c r="Q195" s="81"/>
      <c r="R195" s="81"/>
      <c r="S195" s="81"/>
    </row>
    <row r="196" spans="17:19" hidden="1">
      <c r="Q196" s="81"/>
      <c r="R196" s="81"/>
      <c r="S196" s="81"/>
    </row>
    <row r="197" spans="17:19" hidden="1">
      <c r="Q197" s="81"/>
      <c r="R197" s="81"/>
      <c r="S197" s="81"/>
    </row>
    <row r="198" spans="17:19" hidden="1">
      <c r="Q198" s="81"/>
      <c r="R198" s="81"/>
      <c r="S198" s="81"/>
    </row>
    <row r="199" spans="17:19" hidden="1">
      <c r="Q199" s="81"/>
      <c r="R199" s="81"/>
      <c r="S199" s="81"/>
    </row>
    <row r="200" spans="17:19" hidden="1">
      <c r="Q200" s="81"/>
      <c r="R200" s="81"/>
      <c r="S200" s="81"/>
    </row>
    <row r="201" spans="17:19" hidden="1">
      <c r="Q201" s="81"/>
      <c r="R201" s="81"/>
      <c r="S201" s="81"/>
    </row>
    <row r="202" spans="17:19" hidden="1">
      <c r="Q202" s="81"/>
      <c r="R202" s="81"/>
      <c r="S202" s="81"/>
    </row>
    <row r="203" spans="17:19" hidden="1">
      <c r="Q203" s="81"/>
      <c r="R203" s="81"/>
      <c r="S203" s="81"/>
    </row>
    <row r="204" spans="17:19" hidden="1">
      <c r="Q204" s="81"/>
      <c r="R204" s="81"/>
      <c r="S204" s="81"/>
    </row>
    <row r="205" spans="17:19" hidden="1">
      <c r="Q205" s="81"/>
      <c r="R205" s="81"/>
      <c r="S205" s="81"/>
    </row>
    <row r="206" spans="17:19" hidden="1">
      <c r="Q206" s="81"/>
      <c r="R206" s="81"/>
      <c r="S206" s="81"/>
    </row>
    <row r="207" spans="17:19" hidden="1">
      <c r="Q207" s="81"/>
      <c r="R207" s="81"/>
      <c r="S207" s="81"/>
    </row>
    <row r="208" spans="17:19" hidden="1">
      <c r="Q208" s="81"/>
      <c r="R208" s="81"/>
      <c r="S208" s="81"/>
    </row>
    <row r="209" spans="17:19" hidden="1">
      <c r="Q209" s="81"/>
      <c r="R209" s="81"/>
      <c r="S209" s="81"/>
    </row>
    <row r="210" spans="17:19" hidden="1">
      <c r="Q210" s="81"/>
      <c r="R210" s="81"/>
      <c r="S210" s="81"/>
    </row>
    <row r="211" spans="17:19" hidden="1">
      <c r="Q211" s="81"/>
      <c r="R211" s="81"/>
      <c r="S211" s="81"/>
    </row>
    <row r="212" spans="17:19" hidden="1">
      <c r="Q212" s="81"/>
      <c r="R212" s="81"/>
      <c r="S212" s="81"/>
    </row>
    <row r="213" spans="17:19" hidden="1">
      <c r="Q213" s="81"/>
      <c r="R213" s="81"/>
      <c r="S213" s="81"/>
    </row>
    <row r="214" spans="17:19" hidden="1">
      <c r="Q214" s="81"/>
      <c r="R214" s="81"/>
      <c r="S214" s="81"/>
    </row>
    <row r="215" spans="17:19" hidden="1">
      <c r="Q215" s="81"/>
      <c r="R215" s="81"/>
      <c r="S215" s="81"/>
    </row>
    <row r="216" spans="17:19" hidden="1">
      <c r="Q216" s="81"/>
      <c r="R216" s="81"/>
      <c r="S216" s="81"/>
    </row>
    <row r="217" spans="17:19" hidden="1">
      <c r="Q217" s="81"/>
      <c r="R217" s="81"/>
      <c r="S217" s="81"/>
    </row>
    <row r="218" spans="17:19" hidden="1">
      <c r="Q218" s="81"/>
      <c r="R218" s="81"/>
      <c r="S218" s="81"/>
    </row>
    <row r="219" spans="17:19" hidden="1">
      <c r="Q219" s="81"/>
      <c r="R219" s="81"/>
      <c r="S219" s="81"/>
    </row>
    <row r="220" spans="17:19" hidden="1">
      <c r="Q220" s="81"/>
      <c r="R220" s="81"/>
      <c r="S220" s="81"/>
    </row>
    <row r="221" spans="17:19" hidden="1">
      <c r="Q221" s="81"/>
      <c r="R221" s="81"/>
      <c r="S221" s="81"/>
    </row>
    <row r="222" spans="17:19" hidden="1">
      <c r="Q222" s="81"/>
      <c r="R222" s="81"/>
      <c r="S222" s="81"/>
    </row>
    <row r="223" spans="17:19" hidden="1">
      <c r="Q223" s="81"/>
      <c r="R223" s="81"/>
      <c r="S223" s="81"/>
    </row>
    <row r="224" spans="17:19" hidden="1">
      <c r="Q224" s="81"/>
      <c r="R224" s="81"/>
      <c r="S224" s="81"/>
    </row>
    <row r="225" spans="17:19" hidden="1">
      <c r="Q225" s="81"/>
      <c r="R225" s="81"/>
      <c r="S225" s="81"/>
    </row>
    <row r="226" spans="17:19" hidden="1">
      <c r="Q226" s="81"/>
      <c r="R226" s="81"/>
      <c r="S226" s="81"/>
    </row>
    <row r="227" spans="17:19" hidden="1">
      <c r="Q227" s="81"/>
      <c r="R227" s="81"/>
      <c r="S227" s="81"/>
    </row>
    <row r="228" spans="17:19" hidden="1">
      <c r="Q228" s="81"/>
      <c r="R228" s="81"/>
      <c r="S228" s="81"/>
    </row>
    <row r="229" spans="17:19" hidden="1">
      <c r="Q229" s="81"/>
      <c r="R229" s="81"/>
      <c r="S229" s="81"/>
    </row>
    <row r="230" spans="17:19" hidden="1">
      <c r="Q230" s="81"/>
      <c r="R230" s="81"/>
      <c r="S230" s="81"/>
    </row>
    <row r="231" spans="17:19" hidden="1">
      <c r="Q231" s="81"/>
      <c r="R231" s="81"/>
      <c r="S231" s="81"/>
    </row>
    <row r="232" spans="17:19" hidden="1">
      <c r="Q232" s="81"/>
      <c r="R232" s="81"/>
      <c r="S232" s="81"/>
    </row>
    <row r="233" spans="17:19" hidden="1">
      <c r="Q233" s="81"/>
      <c r="R233" s="81"/>
      <c r="S233" s="81"/>
    </row>
    <row r="234" spans="17:19" hidden="1">
      <c r="Q234" s="81"/>
      <c r="R234" s="81"/>
      <c r="S234" s="81"/>
    </row>
    <row r="235" spans="17:19" hidden="1">
      <c r="Q235" s="81"/>
      <c r="R235" s="81"/>
      <c r="S235" s="81"/>
    </row>
    <row r="236" spans="17:19" hidden="1">
      <c r="Q236" s="81"/>
      <c r="R236" s="81"/>
      <c r="S236" s="81"/>
    </row>
    <row r="237" spans="17:19" hidden="1">
      <c r="Q237" s="81"/>
      <c r="R237" s="81"/>
      <c r="S237" s="81"/>
    </row>
    <row r="238" spans="17:19" hidden="1">
      <c r="Q238" s="81"/>
      <c r="R238" s="81"/>
      <c r="S238" s="81"/>
    </row>
    <row r="239" spans="17:19" hidden="1">
      <c r="Q239" s="81"/>
      <c r="R239" s="81"/>
      <c r="S239" s="81"/>
    </row>
    <row r="240" spans="17:19" hidden="1">
      <c r="Q240" s="81"/>
      <c r="R240" s="81"/>
      <c r="S240" s="81"/>
    </row>
    <row r="241" spans="17:19" hidden="1">
      <c r="Q241" s="81"/>
      <c r="R241" s="81"/>
      <c r="S241" s="81"/>
    </row>
    <row r="242" spans="17:19" hidden="1">
      <c r="Q242" s="81"/>
      <c r="R242" s="81"/>
      <c r="S242" s="81"/>
    </row>
    <row r="243" spans="17:19" hidden="1">
      <c r="Q243" s="81"/>
      <c r="R243" s="81"/>
      <c r="S243" s="81"/>
    </row>
    <row r="244" spans="17:19" hidden="1">
      <c r="Q244" s="81"/>
      <c r="R244" s="81"/>
      <c r="S244" s="81"/>
    </row>
    <row r="245" spans="17:19" hidden="1">
      <c r="Q245" s="81"/>
      <c r="R245" s="81"/>
      <c r="S245" s="81"/>
    </row>
    <row r="246" spans="17:19" hidden="1">
      <c r="Q246" s="81"/>
      <c r="R246" s="81"/>
      <c r="S246" s="81"/>
    </row>
    <row r="247" spans="17:19" hidden="1">
      <c r="Q247" s="81"/>
      <c r="R247" s="81"/>
      <c r="S247" s="81"/>
    </row>
    <row r="248" spans="17:19" hidden="1">
      <c r="Q248" s="81"/>
      <c r="R248" s="81"/>
      <c r="S248" s="81"/>
    </row>
    <row r="249" spans="17:19" hidden="1">
      <c r="Q249" s="81"/>
      <c r="R249" s="81"/>
      <c r="S249" s="81"/>
    </row>
    <row r="250" spans="17:19" hidden="1">
      <c r="Q250" s="81"/>
      <c r="R250" s="81"/>
      <c r="S250" s="81"/>
    </row>
    <row r="251" spans="17:19" hidden="1">
      <c r="Q251" s="81"/>
      <c r="R251" s="81"/>
      <c r="S251" s="81"/>
    </row>
    <row r="252" spans="17:19" hidden="1">
      <c r="Q252" s="81"/>
      <c r="R252" s="81"/>
      <c r="S252" s="81"/>
    </row>
    <row r="253" spans="17:19" hidden="1">
      <c r="Q253" s="81"/>
      <c r="R253" s="81"/>
      <c r="S253" s="81"/>
    </row>
    <row r="254" spans="17:19" hidden="1">
      <c r="Q254" s="81"/>
      <c r="R254" s="81"/>
      <c r="S254" s="81"/>
    </row>
    <row r="255" spans="17:19" hidden="1">
      <c r="Q255" s="81"/>
      <c r="R255" s="81"/>
      <c r="S255" s="81"/>
    </row>
    <row r="256" spans="17:19" hidden="1">
      <c r="Q256" s="81"/>
      <c r="R256" s="81"/>
      <c r="S256" s="81"/>
    </row>
    <row r="257" spans="17:19" hidden="1">
      <c r="Q257" s="81"/>
      <c r="R257" s="81"/>
      <c r="S257" s="81"/>
    </row>
    <row r="258" spans="17:19" hidden="1">
      <c r="Q258" s="81"/>
      <c r="R258" s="81"/>
      <c r="S258" s="81"/>
    </row>
    <row r="259" spans="17:19" hidden="1">
      <c r="Q259" s="81"/>
      <c r="R259" s="81"/>
      <c r="S259" s="81"/>
    </row>
    <row r="260" spans="17:19" hidden="1">
      <c r="Q260" s="81"/>
      <c r="R260" s="81"/>
      <c r="S260" s="81"/>
    </row>
    <row r="261" spans="17:19" hidden="1">
      <c r="Q261" s="81"/>
      <c r="R261" s="81"/>
      <c r="S261" s="81"/>
    </row>
    <row r="262" spans="17:19" hidden="1">
      <c r="Q262" s="81"/>
      <c r="R262" s="81"/>
      <c r="S262" s="81"/>
    </row>
    <row r="263" spans="17:19" hidden="1">
      <c r="Q263" s="81"/>
      <c r="R263" s="81"/>
      <c r="S263" s="81"/>
    </row>
    <row r="264" spans="17:19" hidden="1">
      <c r="Q264" s="81"/>
      <c r="R264" s="81"/>
      <c r="S264" s="81"/>
    </row>
    <row r="265" spans="17:19" hidden="1">
      <c r="Q265" s="81"/>
      <c r="R265" s="81"/>
      <c r="S265" s="81"/>
    </row>
    <row r="266" spans="17:19" hidden="1">
      <c r="Q266" s="81"/>
      <c r="R266" s="81"/>
      <c r="S266" s="81"/>
    </row>
    <row r="267" spans="17:19" hidden="1">
      <c r="Q267" s="81"/>
      <c r="R267" s="81"/>
      <c r="S267" s="81"/>
    </row>
    <row r="268" spans="17:19" hidden="1">
      <c r="Q268" s="81"/>
      <c r="R268" s="81"/>
      <c r="S268" s="81"/>
    </row>
    <row r="269" spans="17:19" hidden="1">
      <c r="Q269" s="81"/>
      <c r="R269" s="81"/>
      <c r="S269" s="81"/>
    </row>
    <row r="270" spans="17:19" hidden="1">
      <c r="Q270" s="81"/>
      <c r="R270" s="81"/>
      <c r="S270" s="81"/>
    </row>
    <row r="271" spans="17:19" hidden="1">
      <c r="Q271" s="81"/>
      <c r="R271" s="81"/>
      <c r="S271" s="81"/>
    </row>
    <row r="272" spans="17:19" hidden="1">
      <c r="Q272" s="81"/>
      <c r="R272" s="81"/>
      <c r="S272" s="81"/>
    </row>
    <row r="273" spans="17:19" hidden="1">
      <c r="Q273" s="81"/>
      <c r="R273" s="81"/>
      <c r="S273" s="81"/>
    </row>
    <row r="274" spans="17:19" hidden="1">
      <c r="Q274" s="81"/>
      <c r="R274" s="81"/>
      <c r="S274" s="81"/>
    </row>
    <row r="275" spans="17:19" hidden="1">
      <c r="Q275" s="81"/>
      <c r="R275" s="81"/>
      <c r="S275" s="81"/>
    </row>
    <row r="276" spans="17:19" hidden="1">
      <c r="Q276" s="81"/>
      <c r="R276" s="81"/>
      <c r="S276" s="81"/>
    </row>
    <row r="277" spans="17:19" hidden="1">
      <c r="Q277" s="81"/>
      <c r="R277" s="81"/>
      <c r="S277" s="81"/>
    </row>
    <row r="278" spans="17:19" hidden="1">
      <c r="Q278" s="81"/>
      <c r="R278" s="81"/>
      <c r="S278" s="81"/>
    </row>
    <row r="279" spans="17:19" hidden="1">
      <c r="Q279" s="81"/>
      <c r="R279" s="81"/>
      <c r="S279" s="81"/>
    </row>
    <row r="280" spans="17:19" hidden="1">
      <c r="Q280" s="81"/>
      <c r="R280" s="81"/>
      <c r="S280" s="81"/>
    </row>
    <row r="281" spans="17:19" hidden="1">
      <c r="Q281" s="81"/>
      <c r="R281" s="81"/>
      <c r="S281" s="81"/>
    </row>
    <row r="282" spans="17:19" hidden="1">
      <c r="Q282" s="81"/>
      <c r="R282" s="81"/>
      <c r="S282" s="81"/>
    </row>
    <row r="283" spans="17:19" hidden="1">
      <c r="Q283" s="81"/>
      <c r="R283" s="81"/>
      <c r="S283" s="81"/>
    </row>
    <row r="284" spans="17:19" hidden="1">
      <c r="Q284" s="81"/>
      <c r="R284" s="81"/>
      <c r="S284" s="81"/>
    </row>
    <row r="285" spans="17:19" hidden="1">
      <c r="Q285" s="81"/>
      <c r="R285" s="81"/>
      <c r="S285" s="81"/>
    </row>
    <row r="286" spans="17:19" hidden="1">
      <c r="Q286" s="81"/>
      <c r="R286" s="81"/>
      <c r="S286" s="81"/>
    </row>
    <row r="287" spans="17:19" hidden="1">
      <c r="Q287" s="81"/>
      <c r="R287" s="81"/>
      <c r="S287" s="81"/>
    </row>
    <row r="288" spans="17:19" hidden="1">
      <c r="Q288" s="81"/>
      <c r="R288" s="81"/>
      <c r="S288" s="81"/>
    </row>
    <row r="289" spans="17:19" hidden="1">
      <c r="Q289" s="81"/>
      <c r="R289" s="81"/>
      <c r="S289" s="81"/>
    </row>
    <row r="290" spans="17:19" hidden="1">
      <c r="Q290" s="81"/>
      <c r="R290" s="81"/>
      <c r="S290" s="81"/>
    </row>
    <row r="291" spans="17:19" hidden="1">
      <c r="Q291" s="81"/>
      <c r="R291" s="81"/>
      <c r="S291" s="81"/>
    </row>
    <row r="292" spans="17:19" hidden="1">
      <c r="Q292" s="81"/>
      <c r="R292" s="81"/>
      <c r="S292" s="81"/>
    </row>
    <row r="293" spans="17:19" hidden="1">
      <c r="Q293" s="81"/>
      <c r="R293" s="81"/>
      <c r="S293" s="81"/>
    </row>
    <row r="294" spans="17:19" hidden="1">
      <c r="Q294" s="81"/>
      <c r="R294" s="81"/>
      <c r="S294" s="81"/>
    </row>
    <row r="295" spans="17:19" hidden="1">
      <c r="Q295" s="81"/>
      <c r="R295" s="81"/>
      <c r="S295" s="81"/>
    </row>
    <row r="296" spans="17:19" hidden="1">
      <c r="Q296" s="81"/>
      <c r="R296" s="81"/>
      <c r="S296" s="81"/>
    </row>
    <row r="297" spans="17:19" hidden="1">
      <c r="Q297" s="81"/>
      <c r="R297" s="81"/>
      <c r="S297" s="81"/>
    </row>
    <row r="298" spans="17:19" hidden="1">
      <c r="Q298" s="81"/>
      <c r="R298" s="81"/>
      <c r="S298" s="81"/>
    </row>
    <row r="299" spans="17:19" hidden="1">
      <c r="Q299" s="81"/>
      <c r="R299" s="81"/>
      <c r="S299" s="81"/>
    </row>
    <row r="300" spans="17:19" hidden="1">
      <c r="Q300" s="81"/>
      <c r="R300" s="81"/>
      <c r="S300" s="81"/>
    </row>
    <row r="301" spans="17:19" hidden="1">
      <c r="Q301" s="81"/>
      <c r="R301" s="81"/>
      <c r="S301" s="81"/>
    </row>
    <row r="302" spans="17:19" hidden="1">
      <c r="Q302" s="81"/>
      <c r="R302" s="81"/>
      <c r="S302" s="81"/>
    </row>
    <row r="303" spans="17:19" hidden="1">
      <c r="Q303" s="81"/>
      <c r="R303" s="81"/>
      <c r="S303" s="81"/>
    </row>
    <row r="304" spans="17:19" hidden="1">
      <c r="Q304" s="81"/>
      <c r="R304" s="81"/>
      <c r="S304" s="81"/>
    </row>
    <row r="305" spans="17:19" hidden="1">
      <c r="Q305" s="81"/>
      <c r="R305" s="81"/>
      <c r="S305" s="81"/>
    </row>
    <row r="306" spans="17:19" hidden="1">
      <c r="Q306" s="81"/>
      <c r="R306" s="81"/>
      <c r="S306" s="81"/>
    </row>
    <row r="307" spans="17:19" hidden="1">
      <c r="Q307" s="81"/>
      <c r="R307" s="81"/>
      <c r="S307" s="81"/>
    </row>
    <row r="308" spans="17:19" hidden="1">
      <c r="Q308" s="81"/>
      <c r="R308" s="81"/>
      <c r="S308" s="81"/>
    </row>
    <row r="309" spans="17:19" hidden="1">
      <c r="Q309" s="81"/>
      <c r="R309" s="81"/>
      <c r="S309" s="81"/>
    </row>
    <row r="310" spans="17:19" hidden="1">
      <c r="Q310" s="81"/>
      <c r="R310" s="81"/>
      <c r="S310" s="81"/>
    </row>
    <row r="311" spans="17:19" hidden="1">
      <c r="Q311" s="81"/>
      <c r="R311" s="81"/>
      <c r="S311" s="81"/>
    </row>
    <row r="312" spans="17:19" hidden="1">
      <c r="Q312" s="81"/>
      <c r="R312" s="81"/>
      <c r="S312" s="81"/>
    </row>
    <row r="313" spans="17:19" hidden="1">
      <c r="Q313" s="81"/>
      <c r="R313" s="81"/>
      <c r="S313" s="81"/>
    </row>
    <row r="314" spans="17:19" hidden="1">
      <c r="Q314" s="81"/>
      <c r="R314" s="81"/>
      <c r="S314" s="81"/>
    </row>
    <row r="315" spans="17:19" hidden="1">
      <c r="Q315" s="81"/>
      <c r="R315" s="81"/>
      <c r="S315" s="81"/>
    </row>
    <row r="316" spans="17:19" hidden="1">
      <c r="Q316" s="81"/>
      <c r="R316" s="81"/>
      <c r="S316" s="81"/>
    </row>
    <row r="317" spans="17:19" hidden="1">
      <c r="Q317" s="81"/>
      <c r="R317" s="81"/>
      <c r="S317" s="81"/>
    </row>
    <row r="318" spans="17:19" hidden="1">
      <c r="Q318" s="81"/>
      <c r="R318" s="81"/>
      <c r="S318" s="81"/>
    </row>
    <row r="319" spans="17:19" hidden="1">
      <c r="Q319" s="81"/>
      <c r="R319" s="81"/>
      <c r="S319" s="81"/>
    </row>
    <row r="320" spans="17:19" hidden="1">
      <c r="Q320" s="81"/>
      <c r="R320" s="81"/>
      <c r="S320" s="81"/>
    </row>
    <row r="321" spans="17:19" hidden="1">
      <c r="Q321" s="81"/>
      <c r="R321" s="81"/>
      <c r="S321" s="81"/>
    </row>
    <row r="322" spans="17:19" hidden="1">
      <c r="Q322" s="81"/>
      <c r="R322" s="81"/>
      <c r="S322" s="81"/>
    </row>
    <row r="323" spans="17:19" hidden="1">
      <c r="Q323" s="81"/>
      <c r="R323" s="81"/>
      <c r="S323" s="81"/>
    </row>
    <row r="324" spans="17:19" hidden="1">
      <c r="Q324" s="81"/>
      <c r="R324" s="81"/>
      <c r="S324" s="81"/>
    </row>
    <row r="325" spans="17:19" hidden="1">
      <c r="Q325" s="81"/>
      <c r="R325" s="81"/>
      <c r="S325" s="81"/>
    </row>
    <row r="326" spans="17:19" hidden="1">
      <c r="Q326" s="81"/>
      <c r="R326" s="81"/>
      <c r="S326" s="81"/>
    </row>
    <row r="327" spans="17:19" hidden="1">
      <c r="Q327" s="81"/>
      <c r="R327" s="81"/>
      <c r="S327" s="81"/>
    </row>
    <row r="328" spans="17:19" hidden="1">
      <c r="Q328" s="81"/>
      <c r="R328" s="81"/>
      <c r="S328" s="81"/>
    </row>
    <row r="329" spans="17:19" hidden="1">
      <c r="Q329" s="81"/>
      <c r="R329" s="81"/>
      <c r="S329" s="81"/>
    </row>
    <row r="330" spans="17:19" hidden="1">
      <c r="Q330" s="81"/>
      <c r="R330" s="81"/>
      <c r="S330" s="81"/>
    </row>
    <row r="331" spans="17:19" hidden="1">
      <c r="Q331" s="81"/>
      <c r="R331" s="81"/>
      <c r="S331" s="81"/>
    </row>
    <row r="332" spans="17:19" hidden="1">
      <c r="Q332" s="81"/>
      <c r="R332" s="81"/>
      <c r="S332" s="81"/>
    </row>
    <row r="333" spans="17:19" hidden="1">
      <c r="Q333" s="81"/>
      <c r="R333" s="81"/>
      <c r="S333" s="81"/>
    </row>
    <row r="334" spans="17:19" hidden="1">
      <c r="Q334" s="81"/>
      <c r="R334" s="81"/>
      <c r="S334" s="81"/>
    </row>
    <row r="335" spans="17:19" hidden="1">
      <c r="Q335" s="81"/>
      <c r="R335" s="81"/>
      <c r="S335" s="81"/>
    </row>
    <row r="336" spans="17:19" hidden="1">
      <c r="Q336" s="81"/>
      <c r="R336" s="81"/>
      <c r="S336" s="81"/>
    </row>
    <row r="337" spans="17:19" hidden="1">
      <c r="Q337" s="81"/>
      <c r="R337" s="81"/>
      <c r="S337" s="81"/>
    </row>
    <row r="338" spans="17:19" hidden="1">
      <c r="Q338" s="81"/>
      <c r="R338" s="81"/>
      <c r="S338" s="81"/>
    </row>
    <row r="339" spans="17:19" hidden="1">
      <c r="Q339" s="81"/>
      <c r="R339" s="81"/>
      <c r="S339" s="81"/>
    </row>
    <row r="340" spans="17:19" hidden="1">
      <c r="Q340" s="81"/>
      <c r="R340" s="81"/>
      <c r="S340" s="81"/>
    </row>
    <row r="341" spans="17:19" hidden="1">
      <c r="Q341" s="81"/>
      <c r="R341" s="81"/>
      <c r="S341" s="81"/>
    </row>
    <row r="342" spans="17:19" hidden="1">
      <c r="Q342" s="81"/>
      <c r="R342" s="81"/>
      <c r="S342" s="81"/>
    </row>
    <row r="343" spans="17:19" hidden="1">
      <c r="Q343" s="81"/>
      <c r="R343" s="81"/>
      <c r="S343" s="81"/>
    </row>
    <row r="344" spans="17:19" hidden="1">
      <c r="Q344" s="81"/>
      <c r="R344" s="81"/>
      <c r="S344" s="81"/>
    </row>
    <row r="345" spans="17:19" hidden="1">
      <c r="Q345" s="81"/>
      <c r="R345" s="81"/>
      <c r="S345" s="81"/>
    </row>
    <row r="346" spans="17:19" hidden="1">
      <c r="Q346" s="81"/>
      <c r="R346" s="81"/>
      <c r="S346" s="81"/>
    </row>
    <row r="347" spans="17:19" hidden="1">
      <c r="Q347" s="81"/>
      <c r="R347" s="81"/>
      <c r="S347" s="81"/>
    </row>
    <row r="348" spans="17:19" hidden="1">
      <c r="Q348" s="81"/>
      <c r="R348" s="81"/>
      <c r="S348" s="81"/>
    </row>
    <row r="349" spans="17:19" hidden="1">
      <c r="Q349" s="81"/>
      <c r="R349" s="81"/>
      <c r="S349" s="81"/>
    </row>
    <row r="350" spans="17:19" hidden="1">
      <c r="Q350" s="81"/>
      <c r="R350" s="81"/>
      <c r="S350" s="81"/>
    </row>
    <row r="351" spans="17:19" hidden="1">
      <c r="Q351" s="81"/>
      <c r="R351" s="81"/>
      <c r="S351" s="81"/>
    </row>
    <row r="352" spans="17:19" hidden="1">
      <c r="Q352" s="81"/>
      <c r="R352" s="81"/>
      <c r="S352" s="81"/>
    </row>
    <row r="353" spans="17:19" hidden="1">
      <c r="Q353" s="81"/>
      <c r="R353" s="81"/>
      <c r="S353" s="81"/>
    </row>
    <row r="354" spans="17:19" hidden="1">
      <c r="Q354" s="81"/>
      <c r="R354" s="81"/>
      <c r="S354" s="81"/>
    </row>
    <row r="355" spans="17:19" hidden="1">
      <c r="Q355" s="81"/>
      <c r="R355" s="81"/>
      <c r="S355" s="81"/>
    </row>
    <row r="356" spans="17:19" hidden="1">
      <c r="Q356" s="81"/>
      <c r="R356" s="81"/>
      <c r="S356" s="81"/>
    </row>
    <row r="357" spans="17:19" hidden="1">
      <c r="Q357" s="81"/>
      <c r="R357" s="81"/>
      <c r="S357" s="81"/>
    </row>
    <row r="358" spans="17:19" hidden="1">
      <c r="Q358" s="81"/>
      <c r="R358" s="81"/>
      <c r="S358" s="81"/>
    </row>
    <row r="359" spans="17:19" hidden="1">
      <c r="Q359" s="81"/>
      <c r="R359" s="81"/>
      <c r="S359" s="81"/>
    </row>
    <row r="360" spans="17:19" hidden="1">
      <c r="Q360" s="81"/>
      <c r="R360" s="81"/>
      <c r="S360" s="81"/>
    </row>
    <row r="361" spans="17:19" hidden="1">
      <c r="Q361" s="81"/>
      <c r="R361" s="81"/>
      <c r="S361" s="81"/>
    </row>
    <row r="362" spans="17:19" hidden="1">
      <c r="Q362" s="81"/>
      <c r="R362" s="81"/>
      <c r="S362" s="81"/>
    </row>
    <row r="363" spans="17:19" hidden="1">
      <c r="Q363" s="81"/>
      <c r="R363" s="81"/>
      <c r="S363" s="81"/>
    </row>
    <row r="364" spans="17:19" hidden="1">
      <c r="Q364" s="81"/>
      <c r="R364" s="81"/>
      <c r="S364" s="81"/>
    </row>
    <row r="365" spans="17:19" hidden="1">
      <c r="Q365" s="81"/>
      <c r="R365" s="81"/>
      <c r="S365" s="81"/>
    </row>
    <row r="366" spans="17:19" hidden="1">
      <c r="Q366" s="81"/>
      <c r="R366" s="81"/>
      <c r="S366" s="81"/>
    </row>
    <row r="367" spans="17:19" hidden="1">
      <c r="Q367" s="81"/>
      <c r="R367" s="81"/>
      <c r="S367" s="81"/>
    </row>
    <row r="368" spans="17:19" hidden="1">
      <c r="Q368" s="81"/>
      <c r="R368" s="81"/>
      <c r="S368" s="81"/>
    </row>
    <row r="369" spans="17:19" hidden="1">
      <c r="Q369" s="81"/>
      <c r="R369" s="81"/>
      <c r="S369" s="81"/>
    </row>
    <row r="370" spans="17:19" hidden="1">
      <c r="Q370" s="81"/>
      <c r="R370" s="81"/>
      <c r="S370" s="81"/>
    </row>
    <row r="371" spans="17:19" hidden="1">
      <c r="Q371" s="81"/>
      <c r="R371" s="81"/>
      <c r="S371" s="81"/>
    </row>
    <row r="372" spans="17:19" hidden="1">
      <c r="Q372" s="81"/>
      <c r="R372" s="81"/>
      <c r="S372" s="81"/>
    </row>
    <row r="373" spans="17:19" hidden="1">
      <c r="Q373" s="81"/>
      <c r="R373" s="81"/>
      <c r="S373" s="81"/>
    </row>
    <row r="374" spans="17:19" hidden="1">
      <c r="Q374" s="81"/>
      <c r="R374" s="81"/>
      <c r="S374" s="81"/>
    </row>
    <row r="375" spans="17:19" hidden="1">
      <c r="Q375" s="81"/>
      <c r="R375" s="81"/>
      <c r="S375" s="81"/>
    </row>
    <row r="376" spans="17:19" hidden="1">
      <c r="Q376" s="81"/>
      <c r="R376" s="81"/>
      <c r="S376" s="81"/>
    </row>
    <row r="377" spans="17:19" hidden="1">
      <c r="Q377" s="81"/>
      <c r="R377" s="81"/>
      <c r="S377" s="81"/>
    </row>
    <row r="378" spans="17:19" hidden="1">
      <c r="Q378" s="81"/>
      <c r="R378" s="81"/>
      <c r="S378" s="81"/>
    </row>
    <row r="379" spans="17:19" hidden="1">
      <c r="Q379" s="81"/>
      <c r="R379" s="81"/>
      <c r="S379" s="81"/>
    </row>
    <row r="380" spans="17:19" hidden="1">
      <c r="Q380" s="81"/>
      <c r="R380" s="81"/>
      <c r="S380" s="81"/>
    </row>
    <row r="381" spans="17:19" hidden="1">
      <c r="Q381" s="81"/>
      <c r="R381" s="81"/>
      <c r="S381" s="81"/>
    </row>
    <row r="382" spans="17:19" hidden="1">
      <c r="Q382" s="81"/>
      <c r="R382" s="81"/>
      <c r="S382" s="81"/>
    </row>
    <row r="383" spans="17:19" hidden="1">
      <c r="Q383" s="81"/>
      <c r="R383" s="81"/>
      <c r="S383" s="81"/>
    </row>
    <row r="384" spans="17:19" hidden="1">
      <c r="Q384" s="81"/>
      <c r="R384" s="81"/>
      <c r="S384" s="81"/>
    </row>
    <row r="385" spans="17:19" hidden="1">
      <c r="Q385" s="81"/>
      <c r="R385" s="81"/>
      <c r="S385" s="81"/>
    </row>
    <row r="386" spans="17:19" hidden="1">
      <c r="Q386" s="81"/>
      <c r="R386" s="81"/>
      <c r="S386" s="81"/>
    </row>
    <row r="387" spans="17:19" hidden="1">
      <c r="Q387" s="81"/>
      <c r="R387" s="81"/>
      <c r="S387" s="81"/>
    </row>
    <row r="388" spans="17:19" hidden="1">
      <c r="Q388" s="81"/>
      <c r="R388" s="81"/>
      <c r="S388" s="81"/>
    </row>
    <row r="389" spans="17:19" hidden="1">
      <c r="Q389" s="81"/>
      <c r="R389" s="81"/>
      <c r="S389" s="81"/>
    </row>
    <row r="390" spans="17:19" hidden="1">
      <c r="Q390" s="81"/>
      <c r="R390" s="81"/>
      <c r="S390" s="81"/>
    </row>
    <row r="391" spans="17:19" hidden="1">
      <c r="Q391" s="81"/>
      <c r="R391" s="81"/>
      <c r="S391" s="81"/>
    </row>
    <row r="392" spans="17:19" hidden="1">
      <c r="Q392" s="81"/>
      <c r="R392" s="81"/>
      <c r="S392" s="81"/>
    </row>
    <row r="393" spans="17:19" hidden="1">
      <c r="Q393" s="81"/>
      <c r="R393" s="81"/>
      <c r="S393" s="81"/>
    </row>
    <row r="394" spans="17:19" hidden="1">
      <c r="Q394" s="81"/>
      <c r="R394" s="81"/>
      <c r="S394" s="81"/>
    </row>
    <row r="395" spans="17:19" hidden="1">
      <c r="Q395" s="81"/>
      <c r="R395" s="81"/>
      <c r="S395" s="81"/>
    </row>
    <row r="396" spans="17:19" hidden="1">
      <c r="Q396" s="81"/>
      <c r="R396" s="81"/>
      <c r="S396" s="81"/>
    </row>
    <row r="397" spans="17:19" hidden="1">
      <c r="Q397" s="81"/>
      <c r="R397" s="81"/>
      <c r="S397" s="81"/>
    </row>
    <row r="398" spans="17:19" hidden="1">
      <c r="Q398" s="81"/>
      <c r="R398" s="81"/>
      <c r="S398" s="81"/>
    </row>
    <row r="399" spans="17:19" hidden="1">
      <c r="Q399" s="81"/>
      <c r="R399" s="81"/>
      <c r="S399" s="81"/>
    </row>
    <row r="400" spans="17:19" hidden="1">
      <c r="Q400" s="81"/>
      <c r="R400" s="81"/>
      <c r="S400" s="81"/>
    </row>
    <row r="401" spans="17:19" hidden="1">
      <c r="Q401" s="81"/>
      <c r="R401" s="81"/>
      <c r="S401" s="81"/>
    </row>
    <row r="402" spans="17:19" hidden="1">
      <c r="Q402" s="81"/>
      <c r="R402" s="81"/>
      <c r="S402" s="81"/>
    </row>
    <row r="403" spans="17:19" hidden="1">
      <c r="Q403" s="81"/>
      <c r="R403" s="81"/>
      <c r="S403" s="81"/>
    </row>
    <row r="404" spans="17:19" hidden="1">
      <c r="Q404" s="81"/>
      <c r="R404" s="81"/>
      <c r="S404" s="81"/>
    </row>
    <row r="405" spans="17:19" hidden="1">
      <c r="Q405" s="81"/>
      <c r="R405" s="81"/>
      <c r="S405" s="81"/>
    </row>
    <row r="406" spans="17:19" hidden="1">
      <c r="Q406" s="81"/>
      <c r="R406" s="81"/>
      <c r="S406" s="81"/>
    </row>
    <row r="407" spans="17:19" hidden="1">
      <c r="Q407" s="81"/>
      <c r="R407" s="81"/>
      <c r="S407" s="81"/>
    </row>
    <row r="408" spans="17:19" hidden="1">
      <c r="Q408" s="81"/>
      <c r="R408" s="81"/>
      <c r="S408" s="81"/>
    </row>
    <row r="409" spans="17:19" hidden="1">
      <c r="Q409" s="81"/>
      <c r="R409" s="81"/>
      <c r="S409" s="81"/>
    </row>
    <row r="410" spans="17:19" hidden="1">
      <c r="Q410" s="81"/>
      <c r="R410" s="81"/>
      <c r="S410" s="81"/>
    </row>
    <row r="411" spans="17:19" hidden="1">
      <c r="Q411" s="81"/>
      <c r="R411" s="81"/>
      <c r="S411" s="81"/>
    </row>
    <row r="412" spans="17:19" hidden="1">
      <c r="Q412" s="81"/>
      <c r="R412" s="81"/>
      <c r="S412" s="81"/>
    </row>
    <row r="413" spans="17:19" hidden="1">
      <c r="Q413" s="81"/>
      <c r="R413" s="81"/>
      <c r="S413" s="81"/>
    </row>
    <row r="414" spans="17:19" hidden="1">
      <c r="Q414" s="81"/>
      <c r="R414" s="81"/>
      <c r="S414" s="81"/>
    </row>
    <row r="415" spans="17:19" hidden="1">
      <c r="Q415" s="81"/>
      <c r="R415" s="81"/>
      <c r="S415" s="81"/>
    </row>
    <row r="416" spans="17:19" hidden="1">
      <c r="Q416" s="81"/>
      <c r="R416" s="81"/>
      <c r="S416" s="81"/>
    </row>
    <row r="417" spans="17:19" hidden="1">
      <c r="Q417" s="81"/>
      <c r="R417" s="81"/>
      <c r="S417" s="81"/>
    </row>
    <row r="418" spans="17:19" hidden="1">
      <c r="Q418" s="81"/>
      <c r="R418" s="81"/>
      <c r="S418" s="81"/>
    </row>
    <row r="419" spans="17:19" hidden="1">
      <c r="Q419" s="81"/>
      <c r="R419" s="81"/>
      <c r="S419" s="81"/>
    </row>
    <row r="420" spans="17:19" hidden="1">
      <c r="Q420" s="81"/>
      <c r="R420" s="81"/>
      <c r="S420" s="81"/>
    </row>
    <row r="421" spans="17:19" hidden="1">
      <c r="Q421" s="81"/>
      <c r="R421" s="81"/>
      <c r="S421" s="81"/>
    </row>
    <row r="422" spans="17:19" hidden="1">
      <c r="Q422" s="81"/>
      <c r="R422" s="81"/>
      <c r="S422" s="81"/>
    </row>
    <row r="423" spans="17:19" hidden="1">
      <c r="Q423" s="81"/>
      <c r="R423" s="81"/>
      <c r="S423" s="81"/>
    </row>
    <row r="424" spans="17:19" hidden="1">
      <c r="Q424" s="81"/>
      <c r="R424" s="81"/>
      <c r="S424" s="81"/>
    </row>
    <row r="425" spans="17:19" hidden="1">
      <c r="Q425" s="81"/>
      <c r="R425" s="81"/>
      <c r="S425" s="81"/>
    </row>
    <row r="426" spans="17:19" hidden="1">
      <c r="Q426" s="81"/>
      <c r="R426" s="81"/>
      <c r="S426" s="81"/>
    </row>
    <row r="427" spans="17:19" hidden="1">
      <c r="Q427" s="81"/>
      <c r="R427" s="81"/>
      <c r="S427" s="81"/>
    </row>
    <row r="428" spans="17:19" hidden="1">
      <c r="Q428" s="81"/>
      <c r="R428" s="81"/>
      <c r="S428" s="81"/>
    </row>
    <row r="429" spans="17:19" hidden="1">
      <c r="Q429" s="81"/>
      <c r="R429" s="81"/>
      <c r="S429" s="81"/>
    </row>
    <row r="430" spans="17:19" hidden="1">
      <c r="Q430" s="81"/>
      <c r="R430" s="81"/>
      <c r="S430" s="81"/>
    </row>
    <row r="431" spans="17:19" hidden="1">
      <c r="Q431" s="81"/>
      <c r="R431" s="81"/>
      <c r="S431" s="81"/>
    </row>
    <row r="432" spans="17:19" hidden="1">
      <c r="Q432" s="81"/>
      <c r="R432" s="81"/>
      <c r="S432" s="81"/>
    </row>
    <row r="433" spans="17:19" hidden="1">
      <c r="Q433" s="81"/>
      <c r="R433" s="81"/>
      <c r="S433" s="81"/>
    </row>
    <row r="434" spans="17:19" hidden="1">
      <c r="Q434" s="81"/>
      <c r="R434" s="81"/>
      <c r="S434" s="81"/>
    </row>
    <row r="435" spans="17:19" hidden="1">
      <c r="Q435" s="81"/>
      <c r="R435" s="81"/>
      <c r="S435" s="81"/>
    </row>
    <row r="436" spans="17:19" hidden="1">
      <c r="Q436" s="81"/>
      <c r="R436" s="81"/>
      <c r="S436" s="81"/>
    </row>
    <row r="437" spans="17:19" hidden="1">
      <c r="Q437" s="81"/>
      <c r="R437" s="81"/>
      <c r="S437" s="81"/>
    </row>
    <row r="438" spans="17:19" hidden="1">
      <c r="Q438" s="81"/>
      <c r="R438" s="81"/>
      <c r="S438" s="81"/>
    </row>
    <row r="439" spans="17:19" hidden="1">
      <c r="Q439" s="81"/>
      <c r="R439" s="81"/>
      <c r="S439" s="81"/>
    </row>
    <row r="440" spans="17:19" hidden="1">
      <c r="Q440" s="81"/>
      <c r="R440" s="81"/>
      <c r="S440" s="81"/>
    </row>
    <row r="441" spans="17:19" hidden="1">
      <c r="Q441" s="81"/>
      <c r="R441" s="81"/>
      <c r="S441" s="81"/>
    </row>
    <row r="442" spans="17:19" hidden="1">
      <c r="Q442" s="81"/>
      <c r="R442" s="81"/>
      <c r="S442" s="81"/>
    </row>
    <row r="443" spans="17:19" hidden="1">
      <c r="Q443" s="81"/>
      <c r="R443" s="81"/>
      <c r="S443" s="81"/>
    </row>
    <row r="444" spans="17:19" hidden="1">
      <c r="Q444" s="81"/>
      <c r="R444" s="81"/>
      <c r="S444" s="81"/>
    </row>
    <row r="445" spans="17:19" hidden="1">
      <c r="Q445" s="81"/>
      <c r="R445" s="81"/>
      <c r="S445" s="81"/>
    </row>
    <row r="446" spans="17:19" hidden="1">
      <c r="Q446" s="81"/>
      <c r="R446" s="81"/>
      <c r="S446" s="81"/>
    </row>
    <row r="447" spans="17:19" hidden="1">
      <c r="Q447" s="81"/>
      <c r="R447" s="81"/>
      <c r="S447" s="81"/>
    </row>
    <row r="448" spans="17:19" hidden="1">
      <c r="Q448" s="81"/>
      <c r="R448" s="81"/>
      <c r="S448" s="81"/>
    </row>
    <row r="449" spans="17:19" hidden="1">
      <c r="Q449" s="81"/>
      <c r="R449" s="81"/>
      <c r="S449" s="81"/>
    </row>
    <row r="450" spans="17:19" hidden="1">
      <c r="Q450" s="81"/>
      <c r="R450" s="81"/>
      <c r="S450" s="81"/>
    </row>
    <row r="451" spans="17:19" hidden="1">
      <c r="Q451" s="81"/>
      <c r="R451" s="81"/>
      <c r="S451" s="81"/>
    </row>
    <row r="452" spans="17:19" hidden="1">
      <c r="Q452" s="81"/>
      <c r="R452" s="81"/>
      <c r="S452" s="81"/>
    </row>
    <row r="453" spans="17:19" hidden="1">
      <c r="Q453" s="81"/>
      <c r="R453" s="81"/>
      <c r="S453" s="81"/>
    </row>
    <row r="454" spans="17:19" hidden="1">
      <c r="Q454" s="81"/>
      <c r="R454" s="81"/>
      <c r="S454" s="81"/>
    </row>
    <row r="455" spans="17:19" hidden="1">
      <c r="Q455" s="81"/>
      <c r="R455" s="81"/>
      <c r="S455" s="81"/>
    </row>
    <row r="456" spans="17:19" hidden="1">
      <c r="Q456" s="81"/>
      <c r="R456" s="81"/>
      <c r="S456" s="81"/>
    </row>
    <row r="457" spans="17:19" hidden="1">
      <c r="Q457" s="81"/>
      <c r="R457" s="81"/>
      <c r="S457" s="81"/>
    </row>
    <row r="458" spans="17:19" hidden="1">
      <c r="Q458" s="81"/>
      <c r="R458" s="81"/>
      <c r="S458" s="81"/>
    </row>
    <row r="459" spans="17:19" hidden="1">
      <c r="Q459" s="81"/>
      <c r="R459" s="81"/>
      <c r="S459" s="81"/>
    </row>
    <row r="460" spans="17:19" hidden="1">
      <c r="Q460" s="81"/>
      <c r="R460" s="81"/>
      <c r="S460" s="81"/>
    </row>
    <row r="461" spans="17:19" hidden="1">
      <c r="Q461" s="81"/>
      <c r="R461" s="81"/>
      <c r="S461" s="81"/>
    </row>
    <row r="462" spans="17:19" hidden="1">
      <c r="Q462" s="81"/>
      <c r="R462" s="81"/>
      <c r="S462" s="81"/>
    </row>
    <row r="463" spans="17:19" hidden="1">
      <c r="Q463" s="81"/>
      <c r="R463" s="81"/>
      <c r="S463" s="81"/>
    </row>
    <row r="464" spans="17:19" hidden="1">
      <c r="Q464" s="81"/>
      <c r="R464" s="81"/>
      <c r="S464" s="81"/>
    </row>
    <row r="465" spans="17:19" hidden="1">
      <c r="Q465" s="81"/>
      <c r="R465" s="81"/>
      <c r="S465" s="81"/>
    </row>
    <row r="466" spans="17:19" hidden="1">
      <c r="Q466" s="81"/>
      <c r="R466" s="81"/>
      <c r="S466" s="81"/>
    </row>
    <row r="467" spans="17:19" hidden="1">
      <c r="Q467" s="81"/>
      <c r="R467" s="81"/>
      <c r="S467" s="81"/>
    </row>
    <row r="468" spans="17:19" hidden="1">
      <c r="Q468" s="81"/>
      <c r="R468" s="81"/>
      <c r="S468" s="81"/>
    </row>
    <row r="469" spans="17:19" hidden="1">
      <c r="Q469" s="81"/>
      <c r="R469" s="81"/>
      <c r="S469" s="81"/>
    </row>
    <row r="470" spans="17:19" hidden="1">
      <c r="Q470" s="81"/>
      <c r="R470" s="81"/>
      <c r="S470" s="81"/>
    </row>
    <row r="471" spans="17:19" hidden="1">
      <c r="Q471" s="81"/>
      <c r="R471" s="81"/>
      <c r="S471" s="81"/>
    </row>
    <row r="472" spans="17:19" hidden="1">
      <c r="Q472" s="81"/>
      <c r="R472" s="81"/>
      <c r="S472" s="81"/>
    </row>
    <row r="473" spans="17:19" hidden="1">
      <c r="Q473" s="81"/>
      <c r="R473" s="81"/>
      <c r="S473" s="81"/>
    </row>
    <row r="474" spans="17:19" hidden="1">
      <c r="Q474" s="81"/>
      <c r="R474" s="81"/>
      <c r="S474" s="81"/>
    </row>
    <row r="475" spans="17:19" hidden="1">
      <c r="Q475" s="81"/>
      <c r="R475" s="81"/>
      <c r="S475" s="81"/>
    </row>
    <row r="476" spans="17:19" hidden="1">
      <c r="Q476" s="81"/>
      <c r="R476" s="81"/>
      <c r="S476" s="81"/>
    </row>
    <row r="477" spans="17:19" hidden="1">
      <c r="Q477" s="81"/>
      <c r="R477" s="81"/>
      <c r="S477" s="81"/>
    </row>
    <row r="478" spans="17:19" hidden="1">
      <c r="Q478" s="81"/>
      <c r="R478" s="81"/>
      <c r="S478" s="81"/>
    </row>
    <row r="479" spans="17:19" hidden="1">
      <c r="Q479" s="81"/>
      <c r="R479" s="81"/>
      <c r="S479" s="81"/>
    </row>
    <row r="480" spans="17:19" hidden="1">
      <c r="Q480" s="81"/>
      <c r="R480" s="81"/>
      <c r="S480" s="81"/>
    </row>
    <row r="481" spans="6:26" hidden="1">
      <c r="Q481" s="81"/>
      <c r="R481" s="81"/>
      <c r="S481" s="81"/>
    </row>
    <row r="482" spans="6:26" hidden="1">
      <c r="Q482" s="81"/>
      <c r="R482" s="81"/>
      <c r="S482" s="81"/>
    </row>
    <row r="483" spans="6:26" hidden="1">
      <c r="Q483" s="81"/>
      <c r="R483" s="81"/>
      <c r="S483" s="81"/>
    </row>
    <row r="484" spans="6:26" hidden="1">
      <c r="Q484" s="81"/>
      <c r="R484" s="81"/>
      <c r="S484" s="81"/>
    </row>
    <row r="485" spans="6:26" hidden="1">
      <c r="Q485" s="81"/>
      <c r="R485" s="81"/>
      <c r="S485" s="81"/>
    </row>
    <row r="486" spans="6:26" hidden="1">
      <c r="Q486" s="81"/>
      <c r="R486" s="81"/>
      <c r="S486" s="81"/>
    </row>
    <row r="487" spans="6:26" hidden="1">
      <c r="Q487" s="81"/>
      <c r="R487" s="81"/>
      <c r="S487" s="81"/>
    </row>
    <row r="488" spans="6:26" hidden="1">
      <c r="Q488" s="81"/>
      <c r="R488" s="81"/>
      <c r="S488" s="81"/>
    </row>
    <row r="489" spans="6:26" hidden="1">
      <c r="Q489" s="81"/>
      <c r="R489" s="81"/>
      <c r="S489" s="81"/>
    </row>
    <row r="490" spans="6:26" hidden="1">
      <c r="Q490" s="81"/>
      <c r="R490" s="81"/>
      <c r="S490" s="81"/>
    </row>
    <row r="491" spans="6:26" hidden="1">
      <c r="Q491" s="81"/>
      <c r="R491" s="81"/>
      <c r="S491" s="81"/>
    </row>
    <row r="492" spans="6:26" hidden="1">
      <c r="Q492" s="81"/>
      <c r="R492" s="81"/>
      <c r="S492" s="81"/>
    </row>
    <row r="493" spans="6:26" ht="15.75" thickBot="1">
      <c r="F493" s="82" t="s">
        <v>125</v>
      </c>
      <c r="G493" s="52"/>
      <c r="H493" s="52"/>
      <c r="I493" s="64">
        <f t="shared" ref="I493:P493" si="2">SUM(I4:I492)</f>
        <v>66.739999999999995</v>
      </c>
      <c r="J493" s="64">
        <f t="shared" si="2"/>
        <v>682</v>
      </c>
      <c r="K493" s="64">
        <f t="shared" si="2"/>
        <v>33.450000000000003</v>
      </c>
      <c r="L493" s="64">
        <f t="shared" si="2"/>
        <v>0</v>
      </c>
      <c r="M493" s="64">
        <f t="shared" si="2"/>
        <v>27</v>
      </c>
      <c r="N493" s="64">
        <f t="shared" si="2"/>
        <v>0</v>
      </c>
      <c r="O493" s="64">
        <f t="shared" si="2"/>
        <v>0</v>
      </c>
      <c r="P493" s="64">
        <f t="shared" si="2"/>
        <v>0</v>
      </c>
      <c r="T493" s="52" t="s">
        <v>126</v>
      </c>
      <c r="U493" s="64">
        <f t="shared" ref="U493:Z493" si="3">SUM(U4:U492)</f>
        <v>217.64999999999995</v>
      </c>
      <c r="V493" s="64">
        <f t="shared" si="3"/>
        <v>217.64999999999995</v>
      </c>
      <c r="W493" s="64">
        <f t="shared" si="3"/>
        <v>161</v>
      </c>
      <c r="X493" s="64">
        <f t="shared" si="3"/>
        <v>4</v>
      </c>
      <c r="Y493" s="64">
        <f t="shared" si="3"/>
        <v>0</v>
      </c>
      <c r="Z493" s="64">
        <f t="shared" si="3"/>
        <v>0</v>
      </c>
    </row>
    <row r="494" spans="6:26" ht="15.75" thickTop="1"/>
    <row r="496" spans="6:26">
      <c r="F496" s="53" t="s">
        <v>124</v>
      </c>
      <c r="I496" s="7"/>
      <c r="J496" s="7"/>
      <c r="K496" s="7"/>
      <c r="L496" s="7"/>
      <c r="M496" s="7"/>
      <c r="N496" s="7"/>
      <c r="O496" s="7"/>
      <c r="P496" s="7"/>
      <c r="Q496" s="54" t="s">
        <v>138</v>
      </c>
      <c r="R496" s="7"/>
      <c r="S496" s="54" t="s">
        <v>129</v>
      </c>
    </row>
    <row r="497" spans="6:19">
      <c r="F497" s="54" t="str">
        <f>IF('20'!K3="", "Vrije categorie",'20'!K3)</f>
        <v>A</v>
      </c>
      <c r="I497" s="65" cm="1">
        <f t="array" ref="I497">SUMPRODUCT(--($H$4:$H$492=F497),--($G$4:$G$492=""),$I$4:$I$492)</f>
        <v>0</v>
      </c>
      <c r="J497" s="65" cm="1">
        <f t="array" ref="J497">SUMPRODUCT(--($H$4:$H$492=F497),--($G$4:$G$492=""),$J$4:$J$492)</f>
        <v>342</v>
      </c>
      <c r="K497" s="65" cm="1">
        <f t="array" ref="K497">SUMPRODUCT(--($H$4:$H$492=F497),--($G$4:$G$492=""),$K$4:$K$492)</f>
        <v>0</v>
      </c>
      <c r="L497" s="65" cm="1">
        <f t="array" ref="L497">SUMPRODUCT(--($H$4:$H$492=F497),--($G$4:$G$492=""),$L$4:$L$492)</f>
        <v>0</v>
      </c>
      <c r="M497" s="65" cm="1">
        <f t="array" ref="M497">SUMPRODUCT(--($H$4:$H$492=F497),--($G$4:$G$492=""),$M$4:$M$492)</f>
        <v>0</v>
      </c>
      <c r="N497" s="65" cm="1">
        <f t="array" ref="N497">SUMPRODUCT(--($H$4:$H$492=F497),--($G$4:$G$492=""),$N$4:$N$492)</f>
        <v>0</v>
      </c>
      <c r="O497" s="65" cm="1">
        <f t="array" ref="O497">SUMPRODUCT(--($H$4:$H$492=F497),--($G$4:$G$492=""),$O$4:$O$492)</f>
        <v>0</v>
      </c>
      <c r="P497" s="65" cm="1">
        <f t="array" ref="P497">SUMPRODUCT(--($H$4:$H$492=F497),--($G$4:$G$492=""),$P$4:$P$492)</f>
        <v>0</v>
      </c>
      <c r="Q497" s="65">
        <f>SUM(I497:P497)</f>
        <v>342</v>
      </c>
      <c r="R497" s="54"/>
      <c r="S497" s="65" cm="1">
        <f t="array" ref="S497">SUMPRODUCT(--($H$4:$H$492=F497),--($G$4:$G$492=""),$S$4:$S$492)</f>
        <v>68400</v>
      </c>
    </row>
    <row r="498" spans="6:19">
      <c r="F498" s="54" t="str">
        <f>IF('20'!K4="", "Vrije categorie",'20'!K4)</f>
        <v>B</v>
      </c>
      <c r="I498" s="65" cm="1">
        <f t="array" ref="I498">SUMPRODUCT(--($H$4:$H$492=F498),--($G$4:$G$492=""),$I$4:$I$492)</f>
        <v>28.25</v>
      </c>
      <c r="J498" s="65" cm="1">
        <f t="array" ref="J498">SUMPRODUCT(--($H$4:$H$492=F498),--($G$4:$G$492=""),$J$4:$J$492)</f>
        <v>0</v>
      </c>
      <c r="K498" s="65" cm="1">
        <f t="array" ref="K498">SUMPRODUCT(--($H$4:$H$492=F498),--($G$4:$G$492=""),$K$4:$K$492)</f>
        <v>0</v>
      </c>
      <c r="L498" s="65" cm="1">
        <f t="array" ref="L498">SUMPRODUCT(--($H$4:$H$492=F498),--($G$4:$G$492=""),$L$4:$L$492)</f>
        <v>0</v>
      </c>
      <c r="M498" s="65" cm="1">
        <f t="array" ref="M498">SUMPRODUCT(--($H$4:$H$492=F498),--($G$4:$G$492=""),$M$4:$M$492)</f>
        <v>0</v>
      </c>
      <c r="N498" s="65" cm="1">
        <f t="array" ref="N498">SUMPRODUCT(--($H$4:$H$492=F498),--($G$4:$G$492=""),$N$4:$N$492)</f>
        <v>0</v>
      </c>
      <c r="O498" s="65" cm="1">
        <f t="array" ref="O498">SUMPRODUCT(--($H$4:$H$492=F498),--($G$4:$G$492=""),$O$4:$O$492)</f>
        <v>0</v>
      </c>
      <c r="P498" s="65" cm="1">
        <f t="array" ref="P498">SUMPRODUCT(--($H$4:$H$492=F498),--($G$4:$G$492=""),$P$4:$P$492)</f>
        <v>0</v>
      </c>
      <c r="Q498" s="65">
        <f t="shared" ref="Q498:Q510" si="4">SUM(I498:P498)</f>
        <v>28.25</v>
      </c>
      <c r="R498" s="54"/>
      <c r="S498" s="65" cm="1">
        <f t="array" ref="S498">SUMPRODUCT(--($H$4:$H$492=F498),--($G$4:$G$492=""),$S$4:$S$492)</f>
        <v>5650</v>
      </c>
    </row>
    <row r="499" spans="6:19">
      <c r="F499" s="54" t="str">
        <f>IF('20'!K5="", "Vrije categorie",'20'!K5)</f>
        <v>C</v>
      </c>
      <c r="I499" s="65" cm="1">
        <f t="array" ref="I499">SUMPRODUCT(--($H$4:$H$492=F499),--($G$4:$G$492=""),$I$4:$I$492)</f>
        <v>0</v>
      </c>
      <c r="J499" s="65" cm="1">
        <f t="array" ref="J499">SUMPRODUCT(--($H$4:$H$492=F499),--($G$4:$G$492=""),$J$4:$J$492)</f>
        <v>32</v>
      </c>
      <c r="K499" s="65" cm="1">
        <f t="array" ref="K499">SUMPRODUCT(--($H$4:$H$492=F499),--($G$4:$G$492=""),$K$4:$K$492)</f>
        <v>0</v>
      </c>
      <c r="L499" s="65" cm="1">
        <f t="array" ref="L499">SUMPRODUCT(--($H$4:$H$492=F499),--($G$4:$G$492=""),$L$4:$L$492)</f>
        <v>0</v>
      </c>
      <c r="M499" s="65" cm="1">
        <f t="array" ref="M499">SUMPRODUCT(--($H$4:$H$492=F499),--($G$4:$G$492=""),$M$4:$M$492)</f>
        <v>0</v>
      </c>
      <c r="N499" s="65" cm="1">
        <f t="array" ref="N499">SUMPRODUCT(--($H$4:$H$492=F499),--($G$4:$G$492=""),$N$4:$N$492)</f>
        <v>0</v>
      </c>
      <c r="O499" s="65" cm="1">
        <f t="array" ref="O499">SUMPRODUCT(--($H$4:$H$492=F499),--($G$4:$G$492=""),$O$4:$O$492)</f>
        <v>0</v>
      </c>
      <c r="P499" s="65" cm="1">
        <f t="array" ref="P499">SUMPRODUCT(--($H$4:$H$492=F499),--($G$4:$G$492=""),$P$4:$P$492)</f>
        <v>0</v>
      </c>
      <c r="Q499" s="65">
        <f t="shared" si="4"/>
        <v>32</v>
      </c>
      <c r="R499" s="54"/>
      <c r="S499" s="65" cm="1">
        <f t="array" ref="S499">SUMPRODUCT(--($H$4:$H$492=F499),--($G$4:$G$492=""),$S$4:$S$492)</f>
        <v>6400</v>
      </c>
    </row>
    <row r="500" spans="6:19">
      <c r="F500" s="54" t="str">
        <f>IF('20'!K6="", "Vrije categorie",'20'!K6)</f>
        <v>D</v>
      </c>
      <c r="I500" s="65" cm="1">
        <f t="array" ref="I500">SUMPRODUCT(--($H$4:$H$492=F500),--($G$4:$G$492=""),$I$4:$I$492)</f>
        <v>0</v>
      </c>
      <c r="J500" s="65" cm="1">
        <f t="array" ref="J500">SUMPRODUCT(--($H$4:$H$492=F500),--($G$4:$G$492=""),$J$4:$J$492)</f>
        <v>0</v>
      </c>
      <c r="K500" s="65" cm="1">
        <f t="array" ref="K500">SUMPRODUCT(--($H$4:$H$492=F500),--($G$4:$G$492=""),$K$4:$K$492)</f>
        <v>0</v>
      </c>
      <c r="L500" s="65" cm="1">
        <f t="array" ref="L500">SUMPRODUCT(--($H$4:$H$492=F500),--($G$4:$G$492=""),$L$4:$L$492)</f>
        <v>0</v>
      </c>
      <c r="M500" s="65" cm="1">
        <f t="array" ref="M500">SUMPRODUCT(--($H$4:$H$492=F500),--($G$4:$G$492=""),$M$4:$M$492)</f>
        <v>0</v>
      </c>
      <c r="N500" s="65" cm="1">
        <f t="array" ref="N500">SUMPRODUCT(--($H$4:$H$492=F500),--($G$4:$G$492=""),$N$4:$N$492)</f>
        <v>0</v>
      </c>
      <c r="O500" s="65" cm="1">
        <f t="array" ref="O500">SUMPRODUCT(--($H$4:$H$492=F500),--($G$4:$G$492=""),$O$4:$O$492)</f>
        <v>0</v>
      </c>
      <c r="P500" s="65" cm="1">
        <f t="array" ref="P500">SUMPRODUCT(--($H$4:$H$492=F500),--($G$4:$G$492=""),$P$4:$P$492)</f>
        <v>0</v>
      </c>
      <c r="Q500" s="65">
        <f t="shared" si="4"/>
        <v>0</v>
      </c>
      <c r="R500" s="54"/>
      <c r="S500" s="65" cm="1">
        <f t="array" ref="S500">SUMPRODUCT(--($H$4:$H$492=F500),--($G$4:$G$492=""),$S$4:$S$492)</f>
        <v>0</v>
      </c>
    </row>
    <row r="501" spans="6:19">
      <c r="F501" s="54" t="str">
        <f>IF('20'!K7="", "Vrije categorie",'20'!K7)</f>
        <v>E</v>
      </c>
      <c r="I501" s="65" cm="1">
        <f t="array" ref="I501">SUMPRODUCT(--($H$4:$H$492=F501),--($G$4:$G$492=""),$I$4:$I$492)</f>
        <v>38.489999999999995</v>
      </c>
      <c r="J501" s="65" cm="1">
        <f t="array" ref="J501">SUMPRODUCT(--($H$4:$H$492=F501),--($G$4:$G$492=""),$J$4:$J$492)</f>
        <v>140.15</v>
      </c>
      <c r="K501" s="65" cm="1">
        <f t="array" ref="K501">SUMPRODUCT(--($H$4:$H$492=F501),--($G$4:$G$492=""),$K$4:$K$492)</f>
        <v>24.55</v>
      </c>
      <c r="L501" s="65" cm="1">
        <f t="array" ref="L501">SUMPRODUCT(--($H$4:$H$492=F501),--($G$4:$G$492=""),$L$4:$L$492)</f>
        <v>0</v>
      </c>
      <c r="M501" s="65" cm="1">
        <f t="array" ref="M501">SUMPRODUCT(--($H$4:$H$492=F501),--($G$4:$G$492=""),$M$4:$M$492)</f>
        <v>0</v>
      </c>
      <c r="N501" s="65" cm="1">
        <f t="array" ref="N501">SUMPRODUCT(--($H$4:$H$492=F501),--($G$4:$G$492=""),$N$4:$N$492)</f>
        <v>0</v>
      </c>
      <c r="O501" s="65" cm="1">
        <f t="array" ref="O501">SUMPRODUCT(--($H$4:$H$492=F501),--($G$4:$G$492=""),$O$4:$O$492)</f>
        <v>0</v>
      </c>
      <c r="P501" s="65" cm="1">
        <f t="array" ref="P501">SUMPRODUCT(--($H$4:$H$492=F501),--($G$4:$G$492=""),$P$4:$P$492)</f>
        <v>0</v>
      </c>
      <c r="Q501" s="65">
        <f t="shared" si="4"/>
        <v>203.19</v>
      </c>
      <c r="R501" s="54"/>
      <c r="S501" s="65" cm="1">
        <f t="array" ref="S501">SUMPRODUCT(--($H$4:$H$492=F501),--($G$4:$G$492=""),$S$4:$S$492)</f>
        <v>40638</v>
      </c>
    </row>
    <row r="502" spans="6:19">
      <c r="F502" s="54" t="str">
        <f>IF('20'!K8="", "Vrije categorie",'20'!K8)</f>
        <v>F</v>
      </c>
      <c r="I502" s="65" cm="1">
        <f t="array" ref="I502">SUMPRODUCT(--($H$4:$H$492=F502),--($G$4:$G$492=""),$I$4:$I$492)</f>
        <v>0</v>
      </c>
      <c r="J502" s="65" cm="1">
        <f t="array" ref="J502">SUMPRODUCT(--($H$4:$H$492=F502),--($G$4:$G$492=""),$J$4:$J$492)</f>
        <v>30.5</v>
      </c>
      <c r="K502" s="65" cm="1">
        <f t="array" ref="K502">SUMPRODUCT(--($H$4:$H$492=F502),--($G$4:$G$492=""),$K$4:$K$492)</f>
        <v>8.9</v>
      </c>
      <c r="L502" s="65" cm="1">
        <f t="array" ref="L502">SUMPRODUCT(--($H$4:$H$492=F502),--($G$4:$G$492=""),$L$4:$L$492)</f>
        <v>0</v>
      </c>
      <c r="M502" s="65" cm="1">
        <f t="array" ref="M502">SUMPRODUCT(--($H$4:$H$492=F502),--($G$4:$G$492=""),$M$4:$M$492)</f>
        <v>0</v>
      </c>
      <c r="N502" s="65" cm="1">
        <f t="array" ref="N502">SUMPRODUCT(--($H$4:$H$492=F502),--($G$4:$G$492=""),$N$4:$N$492)</f>
        <v>0</v>
      </c>
      <c r="O502" s="65" cm="1">
        <f t="array" ref="O502">SUMPRODUCT(--($H$4:$H$492=F502),--($G$4:$G$492=""),$O$4:$O$492)</f>
        <v>0</v>
      </c>
      <c r="P502" s="65" cm="1">
        <f t="array" ref="P502">SUMPRODUCT(--($H$4:$H$492=F502),--($G$4:$G$492=""),$P$4:$P$492)</f>
        <v>0</v>
      </c>
      <c r="Q502" s="65">
        <f t="shared" si="4"/>
        <v>39.4</v>
      </c>
      <c r="R502" s="54"/>
      <c r="S502" s="65" cm="1">
        <f t="array" ref="S502">SUMPRODUCT(--($H$4:$H$492=F502),--($G$4:$G$492=""),$S$4:$S$492)</f>
        <v>472.8</v>
      </c>
    </row>
    <row r="503" spans="6:19">
      <c r="F503" s="54" t="str">
        <f>IF('20'!K9="", "Vrije categorie",'20'!K9)</f>
        <v>G</v>
      </c>
      <c r="I503" s="65" cm="1">
        <f t="array" ref="I503">SUMPRODUCT(--($H$4:$H$492=F503),--($G$4:$G$492=""),$I$4:$I$492)</f>
        <v>0</v>
      </c>
      <c r="J503" s="65" cm="1">
        <f t="array" ref="J503">SUMPRODUCT(--($H$4:$H$492=F503),--($G$4:$G$492=""),$J$4:$J$492)</f>
        <v>0</v>
      </c>
      <c r="K503" s="65" cm="1">
        <f t="array" ref="K503">SUMPRODUCT(--($H$4:$H$492=F503),--($G$4:$G$492=""),$K$4:$K$492)</f>
        <v>0</v>
      </c>
      <c r="L503" s="65" cm="1">
        <f t="array" ref="L503">SUMPRODUCT(--($H$4:$H$492=F503),--($G$4:$G$492=""),$L$4:$L$492)</f>
        <v>0</v>
      </c>
      <c r="M503" s="65" cm="1">
        <f t="array" ref="M503">SUMPRODUCT(--($H$4:$H$492=F503),--($G$4:$G$492=""),$M$4:$M$492)</f>
        <v>27</v>
      </c>
      <c r="N503" s="65" cm="1">
        <f t="array" ref="N503">SUMPRODUCT(--($H$4:$H$492=F503),--($G$4:$G$492=""),$N$4:$N$492)</f>
        <v>0</v>
      </c>
      <c r="O503" s="65" cm="1">
        <f t="array" ref="O503">SUMPRODUCT(--($H$4:$H$492=F503),--($G$4:$G$492=""),$O$4:$O$492)</f>
        <v>0</v>
      </c>
      <c r="P503" s="65" cm="1">
        <f t="array" ref="P503">SUMPRODUCT(--($H$4:$H$492=F503),--($G$4:$G$492=""),$P$4:$P$492)</f>
        <v>0</v>
      </c>
      <c r="Q503" s="65">
        <f t="shared" si="4"/>
        <v>27</v>
      </c>
      <c r="R503" s="54"/>
      <c r="S503" s="65" cm="1">
        <f t="array" ref="S503">SUMPRODUCT(--($H$4:$H$492=F503),--($G$4:$G$492=""),$S$4:$S$492)</f>
        <v>5400</v>
      </c>
    </row>
    <row r="504" spans="6:19">
      <c r="F504" s="54" t="str">
        <f>IF('20'!K10="", "Vrije categorie",'20'!K10)</f>
        <v>H</v>
      </c>
      <c r="I504" s="65" cm="1">
        <f t="array" ref="I504">SUMPRODUCT(--($H$4:$H$492=F504),--($G$4:$G$492=""),$I$4:$I$492)</f>
        <v>0</v>
      </c>
      <c r="J504" s="65" cm="1">
        <f t="array" ref="J504">SUMPRODUCT(--($H$4:$H$492=F504),--($G$4:$G$492=""),$J$4:$J$492)</f>
        <v>131.85</v>
      </c>
      <c r="K504" s="65" cm="1">
        <f t="array" ref="K504">SUMPRODUCT(--($H$4:$H$492=F504),--($G$4:$G$492=""),$K$4:$K$492)</f>
        <v>0</v>
      </c>
      <c r="L504" s="65" cm="1">
        <f t="array" ref="L504">SUMPRODUCT(--($H$4:$H$492=F504),--($G$4:$G$492=""),$L$4:$L$492)</f>
        <v>0</v>
      </c>
      <c r="M504" s="65" cm="1">
        <f t="array" ref="M504">SUMPRODUCT(--($H$4:$H$492=F504),--($G$4:$G$492=""),$M$4:$M$492)</f>
        <v>0</v>
      </c>
      <c r="N504" s="65" cm="1">
        <f t="array" ref="N504">SUMPRODUCT(--($H$4:$H$492=F504),--($G$4:$G$492=""),$N$4:$N$492)</f>
        <v>0</v>
      </c>
      <c r="O504" s="65" cm="1">
        <f t="array" ref="O504">SUMPRODUCT(--($H$4:$H$492=F504),--($G$4:$G$492=""),$O$4:$O$492)</f>
        <v>0</v>
      </c>
      <c r="P504" s="65" cm="1">
        <f t="array" ref="P504">SUMPRODUCT(--($H$4:$H$492=F504),--($G$4:$G$492=""),$P$4:$P$492)</f>
        <v>0</v>
      </c>
      <c r="Q504" s="65">
        <f t="shared" si="4"/>
        <v>131.85</v>
      </c>
      <c r="R504" s="54"/>
      <c r="S504" s="65" cm="1">
        <f t="array" ref="S504">SUMPRODUCT(--($H$4:$H$492=F504),--($G$4:$G$492=""),$S$4:$S$492)</f>
        <v>26370</v>
      </c>
    </row>
    <row r="505" spans="6:19">
      <c r="F505" s="54" t="str">
        <f>IF('20'!K11="", "Vrije categorie",'20'!K11)</f>
        <v>I</v>
      </c>
      <c r="I505" s="65" cm="1">
        <f t="array" ref="I505">SUMPRODUCT(--($H$4:$H$492=F505),--($G$4:$G$492=""),$I$4:$I$492)</f>
        <v>0</v>
      </c>
      <c r="J505" s="65" cm="1">
        <f t="array" ref="J505">SUMPRODUCT(--($H$4:$H$492=F505),--($G$4:$G$492=""),$J$4:$J$492)</f>
        <v>5.5</v>
      </c>
      <c r="K505" s="65" cm="1">
        <f t="array" ref="K505">SUMPRODUCT(--($H$4:$H$492=F505),--($G$4:$G$492=""),$K$4:$K$492)</f>
        <v>0</v>
      </c>
      <c r="L505" s="65" cm="1">
        <f t="array" ref="L505">SUMPRODUCT(--($H$4:$H$492=F505),--($G$4:$G$492=""),$L$4:$L$492)</f>
        <v>0</v>
      </c>
      <c r="M505" s="65" cm="1">
        <f t="array" ref="M505">SUMPRODUCT(--($H$4:$H$492=F505),--($G$4:$G$492=""),$M$4:$M$492)</f>
        <v>0</v>
      </c>
      <c r="N505" s="65" cm="1">
        <f t="array" ref="N505">SUMPRODUCT(--($H$4:$H$492=F505),--($G$4:$G$492=""),$N$4:$N$492)</f>
        <v>0</v>
      </c>
      <c r="O505" s="65" cm="1">
        <f t="array" ref="O505">SUMPRODUCT(--($H$4:$H$492=F505),--($G$4:$G$492=""),$O$4:$O$492)</f>
        <v>0</v>
      </c>
      <c r="P505" s="65" cm="1">
        <f t="array" ref="P505">SUMPRODUCT(--($H$4:$H$492=F505),--($G$4:$G$492=""),$P$4:$P$492)</f>
        <v>0</v>
      </c>
      <c r="Q505" s="65">
        <f t="shared" si="4"/>
        <v>5.5</v>
      </c>
      <c r="R505" s="54"/>
      <c r="S505" s="65" cm="1">
        <f t="array" ref="S505">SUMPRODUCT(--($H$4:$H$492=F505),--($G$4:$G$492=""),$S$4:$S$492)</f>
        <v>1100</v>
      </c>
    </row>
    <row r="506" spans="6:19">
      <c r="F506" s="54" t="str">
        <f>IF('20'!K12="", "Vrije categorie",'20'!K12)</f>
        <v>J</v>
      </c>
      <c r="I506" s="65" cm="1">
        <f t="array" ref="I506">SUMPRODUCT(--($H$4:$H$492=F506),--($G$4:$G$492=""),$I$4:$I$492)</f>
        <v>0</v>
      </c>
      <c r="J506" s="65" cm="1">
        <f t="array" ref="J506">SUMPRODUCT(--($H$4:$H$492=F506),--($G$4:$G$492=""),$J$4:$J$492)</f>
        <v>0</v>
      </c>
      <c r="K506" s="65" cm="1">
        <f t="array" ref="K506">SUMPRODUCT(--($H$4:$H$492=F506),--($G$4:$G$492=""),$K$4:$K$492)</f>
        <v>0</v>
      </c>
      <c r="L506" s="65" cm="1">
        <f t="array" ref="L506">SUMPRODUCT(--($H$4:$H$492=F506),--($G$4:$G$492=""),$L$4:$L$492)</f>
        <v>0</v>
      </c>
      <c r="M506" s="65" cm="1">
        <f t="array" ref="M506">SUMPRODUCT(--($H$4:$H$492=F506),--($G$4:$G$492=""),$M$4:$M$492)</f>
        <v>0</v>
      </c>
      <c r="N506" s="65" cm="1">
        <f t="array" ref="N506">SUMPRODUCT(--($H$4:$H$492=F506),--($G$4:$G$492=""),$N$4:$N$492)</f>
        <v>0</v>
      </c>
      <c r="O506" s="65" cm="1">
        <f t="array" ref="O506">SUMPRODUCT(--($H$4:$H$492=F506),--($G$4:$G$492=""),$O$4:$O$492)</f>
        <v>0</v>
      </c>
      <c r="P506" s="65" cm="1">
        <f t="array" ref="P506">SUMPRODUCT(--($H$4:$H$492=F506),--($G$4:$G$492=""),$P$4:$P$492)</f>
        <v>0</v>
      </c>
      <c r="Q506" s="65">
        <f t="shared" si="4"/>
        <v>0</v>
      </c>
      <c r="R506" s="54"/>
      <c r="S506" s="65" cm="1">
        <f t="array" ref="S506">SUMPRODUCT(--($H$4:$H$492=F506),--($G$4:$G$492=""),$S$4:$S$492)</f>
        <v>0</v>
      </c>
    </row>
    <row r="507" spans="6:19">
      <c r="F507" s="54" t="str">
        <f>IF('20'!K13="", "Vrije categorie",'20'!K13)</f>
        <v>K</v>
      </c>
      <c r="I507" s="65" cm="1">
        <f t="array" ref="I507">SUMPRODUCT(--($H$4:$H$492=F507),--($G$4:$G$492=""),$I$4:$I$492)</f>
        <v>0</v>
      </c>
      <c r="J507" s="65" cm="1">
        <f t="array" ref="J507">SUMPRODUCT(--($H$4:$H$492=F507),--($G$4:$G$492=""),$J$4:$J$492)</f>
        <v>0</v>
      </c>
      <c r="K507" s="65" cm="1">
        <f t="array" ref="K507">SUMPRODUCT(--($H$4:$H$492=F507),--($G$4:$G$492=""),$K$4:$K$492)</f>
        <v>0</v>
      </c>
      <c r="L507" s="65" cm="1">
        <f t="array" ref="L507">SUMPRODUCT(--($H$4:$H$492=F507),--($G$4:$G$492=""),$L$4:$L$492)</f>
        <v>0</v>
      </c>
      <c r="M507" s="65" cm="1">
        <f t="array" ref="M507">SUMPRODUCT(--($H$4:$H$492=F507),--($G$4:$G$492=""),$M$4:$M$492)</f>
        <v>0</v>
      </c>
      <c r="N507" s="65" cm="1">
        <f t="array" ref="N507">SUMPRODUCT(--($H$4:$H$492=F507),--($G$4:$G$492=""),$N$4:$N$492)</f>
        <v>0</v>
      </c>
      <c r="O507" s="65" cm="1">
        <f t="array" ref="O507">SUMPRODUCT(--($H$4:$H$492=F507),--($G$4:$G$492=""),$O$4:$O$492)</f>
        <v>0</v>
      </c>
      <c r="P507" s="65" cm="1">
        <f t="array" ref="P507">SUMPRODUCT(--($H$4:$H$492=F507),--($G$4:$G$492=""),$P$4:$P$492)</f>
        <v>0</v>
      </c>
      <c r="Q507" s="65">
        <f t="shared" si="4"/>
        <v>0</v>
      </c>
      <c r="R507" s="54"/>
      <c r="S507" s="65" cm="1">
        <f t="array" ref="S507">SUMPRODUCT(--($H$4:$H$492=F507),--($G$4:$G$492=""),$S$4:$S$492)</f>
        <v>0</v>
      </c>
    </row>
    <row r="508" spans="6:19">
      <c r="F508" s="54" t="str">
        <f>IF('20'!K14="", "Vrije categorie",'20'!K14)</f>
        <v>Vrije categorie</v>
      </c>
      <c r="I508" s="65" cm="1">
        <f t="array" ref="I508">SUMPRODUCT(--($H$4:$H$492=F508),--($G$4:$G$492=""),$I$4:$I$492)</f>
        <v>0</v>
      </c>
      <c r="J508" s="65" cm="1">
        <f t="array" ref="J508">SUMPRODUCT(--($H$4:$H$492=F508),--($G$4:$G$492=""),$J$4:$J$492)</f>
        <v>0</v>
      </c>
      <c r="K508" s="65" cm="1">
        <f t="array" ref="K508">SUMPRODUCT(--($H$4:$H$492=F508),--($G$4:$G$492=""),$K$4:$K$492)</f>
        <v>0</v>
      </c>
      <c r="L508" s="65" cm="1">
        <f t="array" ref="L508">SUMPRODUCT(--($H$4:$H$492=F508),--($G$4:$G$492=""),$L$4:$L$492)</f>
        <v>0</v>
      </c>
      <c r="M508" s="65" cm="1">
        <f t="array" ref="M508">SUMPRODUCT(--($H$4:$H$492=F508),--($G$4:$G$492=""),$M$4:$M$492)</f>
        <v>0</v>
      </c>
      <c r="N508" s="65" cm="1">
        <f t="array" ref="N508">SUMPRODUCT(--($H$4:$H$492=F508),--($G$4:$G$492=""),$N$4:$N$492)</f>
        <v>0</v>
      </c>
      <c r="O508" s="65" cm="1">
        <f t="array" ref="O508">SUMPRODUCT(--($H$4:$H$492=F508),--($G$4:$G$492=""),$O$4:$O$492)</f>
        <v>0</v>
      </c>
      <c r="P508" s="65" cm="1">
        <f t="array" ref="P508">SUMPRODUCT(--($H$4:$H$492=F508),--($G$4:$G$492=""),$P$4:$P$492)</f>
        <v>0</v>
      </c>
      <c r="Q508" s="65">
        <f t="shared" si="4"/>
        <v>0</v>
      </c>
      <c r="R508" s="54"/>
      <c r="S508" s="65" cm="1">
        <f t="array" ref="S508">SUMPRODUCT(--($H$4:$H$492=F508),--($G$4:$G$492=""),$S$4:$S$492)</f>
        <v>0</v>
      </c>
    </row>
    <row r="509" spans="6:19">
      <c r="F509" s="54" t="str">
        <f>IF('20'!K15="", "Vrije categorie",'20'!K15)</f>
        <v>Vrije categorie</v>
      </c>
      <c r="I509" s="65" cm="1">
        <f t="array" ref="I509">SUMPRODUCT(--($H$4:$H$492=F509),--($G$4:$G$492=""),$I$4:$I$492)</f>
        <v>0</v>
      </c>
      <c r="J509" s="65" cm="1">
        <f t="array" ref="J509">SUMPRODUCT(--($H$4:$H$492=F509),--($G$4:$G$492=""),$J$4:$J$492)</f>
        <v>0</v>
      </c>
      <c r="K509" s="65" cm="1">
        <f t="array" ref="K509">SUMPRODUCT(--($H$4:$H$492=F509),--($G$4:$G$492=""),$K$4:$K$492)</f>
        <v>0</v>
      </c>
      <c r="L509" s="65" cm="1">
        <f t="array" ref="L509">SUMPRODUCT(--($H$4:$H$492=F509),--($G$4:$G$492=""),$L$4:$L$492)</f>
        <v>0</v>
      </c>
      <c r="M509" s="65" cm="1">
        <f t="array" ref="M509">SUMPRODUCT(--($H$4:$H$492=F509),--($G$4:$G$492=""),$M$4:$M$492)</f>
        <v>0</v>
      </c>
      <c r="N509" s="65" cm="1">
        <f t="array" ref="N509">SUMPRODUCT(--($H$4:$H$492=F509),--($G$4:$G$492=""),$N$4:$N$492)</f>
        <v>0</v>
      </c>
      <c r="O509" s="65" cm="1">
        <f t="array" ref="O509">SUMPRODUCT(--($H$4:$H$492=F509),--($G$4:$G$492=""),$O$4:$O$492)</f>
        <v>0</v>
      </c>
      <c r="P509" s="65" cm="1">
        <f t="array" ref="P509">SUMPRODUCT(--($H$4:$H$492=F509),--($G$4:$G$492=""),$P$4:$P$492)</f>
        <v>0</v>
      </c>
      <c r="Q509" s="65">
        <f t="shared" si="4"/>
        <v>0</v>
      </c>
      <c r="R509" s="54"/>
      <c r="S509" s="65" cm="1">
        <f t="array" ref="S509">SUMPRODUCT(--($H$4:$H$492=F509),--($G$4:$G$492=""),$S$4:$S$492)</f>
        <v>0</v>
      </c>
    </row>
    <row r="510" spans="6:19" ht="15.75" thickBot="1">
      <c r="F510" s="67" t="s">
        <v>128</v>
      </c>
      <c r="G510" s="63"/>
      <c r="H510" s="63"/>
      <c r="I510" s="66">
        <f>SUM(I497:I509)</f>
        <v>66.739999999999995</v>
      </c>
      <c r="J510" s="66">
        <f t="shared" ref="J510:P510" si="5">SUM(J497:J509)</f>
        <v>682</v>
      </c>
      <c r="K510" s="66">
        <f t="shared" si="5"/>
        <v>33.450000000000003</v>
      </c>
      <c r="L510" s="66">
        <f t="shared" si="5"/>
        <v>0</v>
      </c>
      <c r="M510" s="66">
        <f t="shared" si="5"/>
        <v>27</v>
      </c>
      <c r="N510" s="66">
        <f t="shared" si="5"/>
        <v>0</v>
      </c>
      <c r="O510" s="66">
        <f t="shared" si="5"/>
        <v>0</v>
      </c>
      <c r="P510" s="66">
        <f t="shared" si="5"/>
        <v>0</v>
      </c>
      <c r="Q510" s="66">
        <f t="shared" si="4"/>
        <v>809.19</v>
      </c>
      <c r="R510" s="66"/>
      <c r="S510" s="66">
        <f>SUM(S497:S509)</f>
        <v>154430.79999999999</v>
      </c>
    </row>
    <row r="511" spans="6:19" ht="15.75" thickTop="1">
      <c r="F511" s="53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</row>
    <row r="512" spans="6:19" ht="15.75" thickBot="1">
      <c r="F512" s="67" t="s">
        <v>127</v>
      </c>
      <c r="G512" s="63"/>
      <c r="H512" s="63"/>
      <c r="I512" s="66" cm="1">
        <f t="array" ref="I512">SUMPRODUCT(--($H$4:$H$492="X"),I4:I492)</f>
        <v>0</v>
      </c>
      <c r="J512" s="66" cm="1">
        <f t="array" ref="J512">SUMPRODUCT(--($H$4:$H$492="X"),J4:J492)</f>
        <v>0</v>
      </c>
      <c r="K512" s="66" cm="1">
        <f t="array" ref="K512">SUMPRODUCT(--($H$4:$H$492="X"),K4:K492)</f>
        <v>0</v>
      </c>
      <c r="L512" s="66" cm="1">
        <f t="array" ref="L512">SUMPRODUCT(--($H$4:$H$492="X"),L4:L492)</f>
        <v>0</v>
      </c>
      <c r="M512" s="66" cm="1">
        <f t="array" ref="M512">SUMPRODUCT(--($H$4:$H$492="X"),M4:M492)</f>
        <v>0</v>
      </c>
      <c r="N512" s="66" cm="1">
        <f t="array" ref="N512">SUMPRODUCT(--($H$4:$H$492="X"),N4:N492)</f>
        <v>0</v>
      </c>
      <c r="O512" s="66" cm="1">
        <f t="array" ref="O512">SUMPRODUCT(--($H$4:$H$492="X"),O4:O492)</f>
        <v>0</v>
      </c>
      <c r="P512" s="66" cm="1">
        <f t="array" ref="P512">SUMPRODUCT(--($H$4:$H$492="X"),P4:P492)</f>
        <v>0</v>
      </c>
      <c r="Q512" s="7"/>
      <c r="R512" s="7"/>
      <c r="S512" s="7"/>
    </row>
    <row r="513" spans="6:17" ht="15.75" thickTop="1"/>
    <row r="515" spans="6:17">
      <c r="F515" s="68" t="s">
        <v>130</v>
      </c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8" t="s">
        <v>138</v>
      </c>
    </row>
    <row r="516" spans="6:17">
      <c r="F516" s="68" t="str">
        <f>F497</f>
        <v>A</v>
      </c>
      <c r="G516" s="69"/>
      <c r="H516" s="69"/>
      <c r="I516" s="72" cm="1">
        <f t="array" ref="I516">SUMPRODUCT(--($H$4:$H$492=F516),--($G$4:$G$492="X"),$I$4:$I$492)</f>
        <v>0</v>
      </c>
      <c r="J516" s="72" cm="1">
        <f t="array" ref="J516">SUMPRODUCT(--($H$4:$H$492=F516),--($G$4:$G$492="X"),$J$4:$J$492)</f>
        <v>0</v>
      </c>
      <c r="K516" s="72" cm="1">
        <f t="array" ref="K516">SUMPRODUCT(--($H$4:$H$492=F516),--($G$4:$G$492="X"),$K$4:$K$492)</f>
        <v>0</v>
      </c>
      <c r="L516" s="72" cm="1">
        <f t="array" ref="L516">SUMPRODUCT(--($H$4:$H$492=F516),--($G$4:$G$492="X"),$L$4:$L$492)</f>
        <v>0</v>
      </c>
      <c r="M516" s="72" cm="1">
        <f t="array" ref="M516">SUMPRODUCT(--($H$4:$H$492=F516),--($G$4:$G$492="X"),$M$4:$M$492)</f>
        <v>0</v>
      </c>
      <c r="N516" s="72" cm="1">
        <f t="array" ref="N516">SUMPRODUCT(--($H$4:$H$492=F516),--($G$4:$G$492="X"),$N$4:$N$492)</f>
        <v>0</v>
      </c>
      <c r="O516" s="72" cm="1">
        <f t="array" ref="O516">SUMPRODUCT(--($H$4:$H$492=F516),--($G$4:$G$492="X"),$O$4:$O$492)</f>
        <v>0</v>
      </c>
      <c r="P516" s="72" cm="1">
        <f t="array" ref="P516">SUMPRODUCT(--($H$4:$H$492=F516),--($G$4:$G$492="X"),$P$4:$P$492)</f>
        <v>0</v>
      </c>
      <c r="Q516" s="72">
        <f>SUM(I516:P516)</f>
        <v>0</v>
      </c>
    </row>
    <row r="517" spans="6:17">
      <c r="F517" s="68" t="str">
        <f t="shared" ref="F517:F528" si="6">F498</f>
        <v>B</v>
      </c>
      <c r="G517" s="69"/>
      <c r="H517" s="69"/>
      <c r="I517" s="72" cm="1">
        <f t="array" ref="I517">SUMPRODUCT(--($H$4:$H$492=F517),--($G$4:$G$492="X"),$I$4:$I$492)</f>
        <v>0</v>
      </c>
      <c r="J517" s="72" cm="1">
        <f t="array" ref="J517">SUMPRODUCT(--($H$4:$H$492=F517),--($G$4:$G$492="X"),$J$4:$J$492)</f>
        <v>0</v>
      </c>
      <c r="K517" s="72" cm="1">
        <f t="array" ref="K517">SUMPRODUCT(--($H$4:$H$492=F517),--($G$4:$G$492="X"),$K$4:$K$492)</f>
        <v>0</v>
      </c>
      <c r="L517" s="72" cm="1">
        <f t="array" ref="L517">SUMPRODUCT(--($H$4:$H$492=F517),--($G$4:$G$492="X"),$L$4:$L$492)</f>
        <v>0</v>
      </c>
      <c r="M517" s="72" cm="1">
        <f t="array" ref="M517">SUMPRODUCT(--($H$4:$H$492=F517),--($G$4:$G$492="X"),$M$4:$M$492)</f>
        <v>0</v>
      </c>
      <c r="N517" s="72" cm="1">
        <f t="array" ref="N517">SUMPRODUCT(--($H$4:$H$492=F517),--($G$4:$G$492="X"),$N$4:$N$492)</f>
        <v>0</v>
      </c>
      <c r="O517" s="72" cm="1">
        <f t="array" ref="O517">SUMPRODUCT(--($H$4:$H$492=F517),--($G$4:$G$492="X"),$O$4:$O$492)</f>
        <v>0</v>
      </c>
      <c r="P517" s="72" cm="1">
        <f t="array" ref="P517">SUMPRODUCT(--($H$4:$H$492=F517),--($G$4:$G$492="X"),$P$4:$P$492)</f>
        <v>0</v>
      </c>
      <c r="Q517" s="72">
        <f t="shared" ref="Q517:Q528" si="7">SUM(I517:P517)</f>
        <v>0</v>
      </c>
    </row>
    <row r="518" spans="6:17">
      <c r="F518" s="68" t="str">
        <f t="shared" si="6"/>
        <v>C</v>
      </c>
      <c r="G518" s="69"/>
      <c r="H518" s="69"/>
      <c r="I518" s="72" cm="1">
        <f t="array" ref="I518">SUMPRODUCT(--($H$4:$H$492=F518),--($G$4:$G$492="X"),$I$4:$I$492)</f>
        <v>0</v>
      </c>
      <c r="J518" s="72" cm="1">
        <f t="array" ref="J518">SUMPRODUCT(--($H$4:$H$492=F518),--($G$4:$G$492="X"),$J$4:$J$492)</f>
        <v>0</v>
      </c>
      <c r="K518" s="72" cm="1">
        <f t="array" ref="K518">SUMPRODUCT(--($H$4:$H$492=F518),--($G$4:$G$492="X"),$K$4:$K$492)</f>
        <v>0</v>
      </c>
      <c r="L518" s="72" cm="1">
        <f t="array" ref="L518">SUMPRODUCT(--($H$4:$H$492=F518),--($G$4:$G$492="X"),$L$4:$L$492)</f>
        <v>0</v>
      </c>
      <c r="M518" s="72" cm="1">
        <f t="array" ref="M518">SUMPRODUCT(--($H$4:$H$492=F518),--($G$4:$G$492="X"),$M$4:$M$492)</f>
        <v>0</v>
      </c>
      <c r="N518" s="72" cm="1">
        <f t="array" ref="N518">SUMPRODUCT(--($H$4:$H$492=F518),--($G$4:$G$492="X"),$N$4:$N$492)</f>
        <v>0</v>
      </c>
      <c r="O518" s="72" cm="1">
        <f t="array" ref="O518">SUMPRODUCT(--($H$4:$H$492=F518),--($G$4:$G$492="X"),$O$4:$O$492)</f>
        <v>0</v>
      </c>
      <c r="P518" s="72" cm="1">
        <f t="array" ref="P518">SUMPRODUCT(--($H$4:$H$492=F518),--($G$4:$G$492="X"),$P$4:$P$492)</f>
        <v>0</v>
      </c>
      <c r="Q518" s="72">
        <f t="shared" si="7"/>
        <v>0</v>
      </c>
    </row>
    <row r="519" spans="6:17">
      <c r="F519" s="68" t="str">
        <f t="shared" si="6"/>
        <v>D</v>
      </c>
      <c r="G519" s="69"/>
      <c r="H519" s="69"/>
      <c r="I519" s="72" cm="1">
        <f t="array" ref="I519">SUMPRODUCT(--($H$4:$H$492=F519),--($G$4:$G$492="X"),$I$4:$I$492)</f>
        <v>0</v>
      </c>
      <c r="J519" s="72" cm="1">
        <f t="array" ref="J519">SUMPRODUCT(--($H$4:$H$492=F519),--($G$4:$G$492="X"),$J$4:$J$492)</f>
        <v>0</v>
      </c>
      <c r="K519" s="72" cm="1">
        <f t="array" ref="K519">SUMPRODUCT(--($H$4:$H$492=F519),--($G$4:$G$492="X"),$K$4:$K$492)</f>
        <v>0</v>
      </c>
      <c r="L519" s="72" cm="1">
        <f t="array" ref="L519">SUMPRODUCT(--($H$4:$H$492=F519),--($G$4:$G$492="X"),$L$4:$L$492)</f>
        <v>0</v>
      </c>
      <c r="M519" s="72" cm="1">
        <f t="array" ref="M519">SUMPRODUCT(--($H$4:$H$492=F519),--($G$4:$G$492="X"),$M$4:$M$492)</f>
        <v>0</v>
      </c>
      <c r="N519" s="72" cm="1">
        <f t="array" ref="N519">SUMPRODUCT(--($H$4:$H$492=F519),--($G$4:$G$492="X"),$N$4:$N$492)</f>
        <v>0</v>
      </c>
      <c r="O519" s="72" cm="1">
        <f t="array" ref="O519">SUMPRODUCT(--($H$4:$H$492=F519),--($G$4:$G$492="X"),$O$4:$O$492)</f>
        <v>0</v>
      </c>
      <c r="P519" s="72" cm="1">
        <f t="array" ref="P519">SUMPRODUCT(--($H$4:$H$492=F519),--($G$4:$G$492="X"),$P$4:$P$492)</f>
        <v>0</v>
      </c>
      <c r="Q519" s="72">
        <f t="shared" si="7"/>
        <v>0</v>
      </c>
    </row>
    <row r="520" spans="6:17">
      <c r="F520" s="68" t="str">
        <f t="shared" si="6"/>
        <v>E</v>
      </c>
      <c r="G520" s="69"/>
      <c r="H520" s="69"/>
      <c r="I520" s="72" cm="1">
        <f t="array" ref="I520">SUMPRODUCT(--($H$4:$H$492=F520),--($G$4:$G$492="X"),$I$4:$I$492)</f>
        <v>0</v>
      </c>
      <c r="J520" s="72" cm="1">
        <f t="array" ref="J520">SUMPRODUCT(--($H$4:$H$492=F520),--($G$4:$G$492="X"),$J$4:$J$492)</f>
        <v>0</v>
      </c>
      <c r="K520" s="72" cm="1">
        <f t="array" ref="K520">SUMPRODUCT(--($H$4:$H$492=F520),--($G$4:$G$492="X"),$K$4:$K$492)</f>
        <v>0</v>
      </c>
      <c r="L520" s="72" cm="1">
        <f t="array" ref="L520">SUMPRODUCT(--($H$4:$H$492=F520),--($G$4:$G$492="X"),$L$4:$L$492)</f>
        <v>0</v>
      </c>
      <c r="M520" s="72" cm="1">
        <f t="array" ref="M520">SUMPRODUCT(--($H$4:$H$492=F520),--($G$4:$G$492="X"),$M$4:$M$492)</f>
        <v>0</v>
      </c>
      <c r="N520" s="72" cm="1">
        <f t="array" ref="N520">SUMPRODUCT(--($H$4:$H$492=F520),--($G$4:$G$492="X"),$N$4:$N$492)</f>
        <v>0</v>
      </c>
      <c r="O520" s="72" cm="1">
        <f t="array" ref="O520">SUMPRODUCT(--($H$4:$H$492=F520),--($G$4:$G$492="X"),$O$4:$O$492)</f>
        <v>0</v>
      </c>
      <c r="P520" s="72" cm="1">
        <f t="array" ref="P520">SUMPRODUCT(--($H$4:$H$492=F520),--($G$4:$G$492="X"),$P$4:$P$492)</f>
        <v>0</v>
      </c>
      <c r="Q520" s="72">
        <f t="shared" si="7"/>
        <v>0</v>
      </c>
    </row>
    <row r="521" spans="6:17">
      <c r="F521" s="68" t="str">
        <f t="shared" si="6"/>
        <v>F</v>
      </c>
      <c r="G521" s="69"/>
      <c r="H521" s="69"/>
      <c r="I521" s="72" cm="1">
        <f t="array" ref="I521">SUMPRODUCT(--($H$4:$H$492=F521),--($G$4:$G$492="X"),$I$4:$I$492)</f>
        <v>0</v>
      </c>
      <c r="J521" s="72" cm="1">
        <f t="array" ref="J521">SUMPRODUCT(--($H$4:$H$492=F521),--($G$4:$G$492="X"),$J$4:$J$492)</f>
        <v>0</v>
      </c>
      <c r="K521" s="72" cm="1">
        <f t="array" ref="K521">SUMPRODUCT(--($H$4:$H$492=F521),--($G$4:$G$492="X"),$K$4:$K$492)</f>
        <v>0</v>
      </c>
      <c r="L521" s="72" cm="1">
        <f t="array" ref="L521">SUMPRODUCT(--($H$4:$H$492=F521),--($G$4:$G$492="X"),$L$4:$L$492)</f>
        <v>0</v>
      </c>
      <c r="M521" s="72" cm="1">
        <f t="array" ref="M521">SUMPRODUCT(--($H$4:$H$492=F521),--($G$4:$G$492="X"),$M$4:$M$492)</f>
        <v>0</v>
      </c>
      <c r="N521" s="72" cm="1">
        <f t="array" ref="N521">SUMPRODUCT(--($H$4:$H$492=F521),--($G$4:$G$492="X"),$N$4:$N$492)</f>
        <v>0</v>
      </c>
      <c r="O521" s="72" cm="1">
        <f t="array" ref="O521">SUMPRODUCT(--($H$4:$H$492=F521),--($G$4:$G$492="X"),$O$4:$O$492)</f>
        <v>0</v>
      </c>
      <c r="P521" s="72" cm="1">
        <f t="array" ref="P521">SUMPRODUCT(--($H$4:$H$492=F521),--($G$4:$G$492="X"),$P$4:$P$492)</f>
        <v>0</v>
      </c>
      <c r="Q521" s="72">
        <f t="shared" si="7"/>
        <v>0</v>
      </c>
    </row>
    <row r="522" spans="6:17">
      <c r="F522" s="68" t="str">
        <f t="shared" si="6"/>
        <v>G</v>
      </c>
      <c r="G522" s="69"/>
      <c r="H522" s="69"/>
      <c r="I522" s="72" cm="1">
        <f t="array" ref="I522">SUMPRODUCT(--($H$4:$H$492=F522),--($G$4:$G$492="X"),$I$4:$I$492)</f>
        <v>0</v>
      </c>
      <c r="J522" s="72" cm="1">
        <f t="array" ref="J522">SUMPRODUCT(--($H$4:$H$492=F522),--($G$4:$G$492="X"),$J$4:$J$492)</f>
        <v>0</v>
      </c>
      <c r="K522" s="72" cm="1">
        <f t="array" ref="K522">SUMPRODUCT(--($H$4:$H$492=F522),--($G$4:$G$492="X"),$K$4:$K$492)</f>
        <v>0</v>
      </c>
      <c r="L522" s="72" cm="1">
        <f t="array" ref="L522">SUMPRODUCT(--($H$4:$H$492=F522),--($G$4:$G$492="X"),$L$4:$L$492)</f>
        <v>0</v>
      </c>
      <c r="M522" s="72" cm="1">
        <f t="array" ref="M522">SUMPRODUCT(--($H$4:$H$492=F522),--($G$4:$G$492="X"),$M$4:$M$492)</f>
        <v>0</v>
      </c>
      <c r="N522" s="72" cm="1">
        <f t="array" ref="N522">SUMPRODUCT(--($H$4:$H$492=F522),--($G$4:$G$492="X"),$N$4:$N$492)</f>
        <v>0</v>
      </c>
      <c r="O522" s="72" cm="1">
        <f t="array" ref="O522">SUMPRODUCT(--($H$4:$H$492=F522),--($G$4:$G$492="X"),$O$4:$O$492)</f>
        <v>0</v>
      </c>
      <c r="P522" s="72" cm="1">
        <f t="array" ref="P522">SUMPRODUCT(--($H$4:$H$492=F522),--($G$4:$G$492="X"),$P$4:$P$492)</f>
        <v>0</v>
      </c>
      <c r="Q522" s="72">
        <f t="shared" si="7"/>
        <v>0</v>
      </c>
    </row>
    <row r="523" spans="6:17">
      <c r="F523" s="68" t="str">
        <f t="shared" si="6"/>
        <v>H</v>
      </c>
      <c r="G523" s="69"/>
      <c r="H523" s="69"/>
      <c r="I523" s="72" cm="1">
        <f t="array" ref="I523">SUMPRODUCT(--($H$4:$H$492=F523),--($G$4:$G$492="X"),$I$4:$I$492)</f>
        <v>0</v>
      </c>
      <c r="J523" s="72" cm="1">
        <f t="array" ref="J523">SUMPRODUCT(--($H$4:$H$492=F523),--($G$4:$G$492="X"),$J$4:$J$492)</f>
        <v>0</v>
      </c>
      <c r="K523" s="72" cm="1">
        <f t="array" ref="K523">SUMPRODUCT(--($H$4:$H$492=F523),--($G$4:$G$492="X"),$K$4:$K$492)</f>
        <v>0</v>
      </c>
      <c r="L523" s="72" cm="1">
        <f t="array" ref="L523">SUMPRODUCT(--($H$4:$H$492=F523),--($G$4:$G$492="X"),$L$4:$L$492)</f>
        <v>0</v>
      </c>
      <c r="M523" s="72" cm="1">
        <f t="array" ref="M523">SUMPRODUCT(--($H$4:$H$492=F523),--($G$4:$G$492="X"),$M$4:$M$492)</f>
        <v>0</v>
      </c>
      <c r="N523" s="72" cm="1">
        <f t="array" ref="N523">SUMPRODUCT(--($H$4:$H$492=F523),--($G$4:$G$492="X"),$N$4:$N$492)</f>
        <v>0</v>
      </c>
      <c r="O523" s="72" cm="1">
        <f t="array" ref="O523">SUMPRODUCT(--($H$4:$H$492=F523),--($G$4:$G$492="X"),$O$4:$O$492)</f>
        <v>0</v>
      </c>
      <c r="P523" s="72" cm="1">
        <f t="array" ref="P523">SUMPRODUCT(--($H$4:$H$492=F523),--($G$4:$G$492="X"),$P$4:$P$492)</f>
        <v>0</v>
      </c>
      <c r="Q523" s="72">
        <f t="shared" si="7"/>
        <v>0</v>
      </c>
    </row>
    <row r="524" spans="6:17">
      <c r="F524" s="68" t="str">
        <f t="shared" si="6"/>
        <v>I</v>
      </c>
      <c r="G524" s="69"/>
      <c r="H524" s="69"/>
      <c r="I524" s="72" cm="1">
        <f t="array" ref="I524">SUMPRODUCT(--($H$4:$H$492=F524),--($G$4:$G$492="X"),$I$4:$I$492)</f>
        <v>0</v>
      </c>
      <c r="J524" s="72" cm="1">
        <f t="array" ref="J524">SUMPRODUCT(--($H$4:$H$492=F524),--($G$4:$G$492="X"),$J$4:$J$492)</f>
        <v>0</v>
      </c>
      <c r="K524" s="72" cm="1">
        <f t="array" ref="K524">SUMPRODUCT(--($H$4:$H$492=F524),--($G$4:$G$492="X"),$K$4:$K$492)</f>
        <v>0</v>
      </c>
      <c r="L524" s="72" cm="1">
        <f t="array" ref="L524">SUMPRODUCT(--($H$4:$H$492=F524),--($G$4:$G$492="X"),$L$4:$L$492)</f>
        <v>0</v>
      </c>
      <c r="M524" s="72" cm="1">
        <f t="array" ref="M524">SUMPRODUCT(--($H$4:$H$492=F524),--($G$4:$G$492="X"),$M$4:$M$492)</f>
        <v>0</v>
      </c>
      <c r="N524" s="72" cm="1">
        <f t="array" ref="N524">SUMPRODUCT(--($H$4:$H$492=F524),--($G$4:$G$492="X"),$N$4:$N$492)</f>
        <v>0</v>
      </c>
      <c r="O524" s="72" cm="1">
        <f t="array" ref="O524">SUMPRODUCT(--($H$4:$H$492=F524),--($G$4:$G$492="X"),$O$4:$O$492)</f>
        <v>0</v>
      </c>
      <c r="P524" s="72" cm="1">
        <f t="array" ref="P524">SUMPRODUCT(--($H$4:$H$492=F524),--($G$4:$G$492="X"),$P$4:$P$492)</f>
        <v>0</v>
      </c>
      <c r="Q524" s="72">
        <f t="shared" si="7"/>
        <v>0</v>
      </c>
    </row>
    <row r="525" spans="6:17">
      <c r="F525" s="68" t="str">
        <f t="shared" si="6"/>
        <v>J</v>
      </c>
      <c r="G525" s="69"/>
      <c r="H525" s="69"/>
      <c r="I525" s="72" cm="1">
        <f t="array" ref="I525">SUMPRODUCT(--($H$4:$H$492=F525),--($G$4:$G$492="X"),$I$4:$I$492)</f>
        <v>0</v>
      </c>
      <c r="J525" s="72" cm="1">
        <f t="array" ref="J525">SUMPRODUCT(--($H$4:$H$492=F525),--($G$4:$G$492="X"),$J$4:$J$492)</f>
        <v>0</v>
      </c>
      <c r="K525" s="72" cm="1">
        <f t="array" ref="K525">SUMPRODUCT(--($H$4:$H$492=F525),--($G$4:$G$492="X"),$K$4:$K$492)</f>
        <v>0</v>
      </c>
      <c r="L525" s="72" cm="1">
        <f t="array" ref="L525">SUMPRODUCT(--($H$4:$H$492=F525),--($G$4:$G$492="X"),$L$4:$L$492)</f>
        <v>0</v>
      </c>
      <c r="M525" s="72" cm="1">
        <f t="array" ref="M525">SUMPRODUCT(--($H$4:$H$492=F525),--($G$4:$G$492="X"),$M$4:$M$492)</f>
        <v>0</v>
      </c>
      <c r="N525" s="72" cm="1">
        <f t="array" ref="N525">SUMPRODUCT(--($H$4:$H$492=F525),--($G$4:$G$492="X"),$N$4:$N$492)</f>
        <v>0</v>
      </c>
      <c r="O525" s="72" cm="1">
        <f t="array" ref="O525">SUMPRODUCT(--($H$4:$H$492=F525),--($G$4:$G$492="X"),$O$4:$O$492)</f>
        <v>0</v>
      </c>
      <c r="P525" s="72" cm="1">
        <f t="array" ref="P525">SUMPRODUCT(--($H$4:$H$492=F525),--($G$4:$G$492="X"),$P$4:$P$492)</f>
        <v>0</v>
      </c>
      <c r="Q525" s="72">
        <f t="shared" si="7"/>
        <v>0</v>
      </c>
    </row>
    <row r="526" spans="6:17">
      <c r="F526" s="68" t="str">
        <f t="shared" si="6"/>
        <v>K</v>
      </c>
      <c r="G526" s="69"/>
      <c r="H526" s="69"/>
      <c r="I526" s="72" cm="1">
        <f t="array" ref="I526">SUMPRODUCT(--($H$4:$H$492=F526),--($G$4:$G$492="X"),$I$4:$I$492)</f>
        <v>0</v>
      </c>
      <c r="J526" s="72" cm="1">
        <f t="array" ref="J526">SUMPRODUCT(--($H$4:$H$492=F526),--($G$4:$G$492="X"),$J$4:$J$492)</f>
        <v>0</v>
      </c>
      <c r="K526" s="72" cm="1">
        <f t="array" ref="K526">SUMPRODUCT(--($H$4:$H$492=F526),--($G$4:$G$492="X"),$K$4:$K$492)</f>
        <v>0</v>
      </c>
      <c r="L526" s="72" cm="1">
        <f t="array" ref="L526">SUMPRODUCT(--($H$4:$H$492=F526),--($G$4:$G$492="X"),$L$4:$L$492)</f>
        <v>0</v>
      </c>
      <c r="M526" s="72" cm="1">
        <f t="array" ref="M526">SUMPRODUCT(--($H$4:$H$492=F526),--($G$4:$G$492="X"),$M$4:$M$492)</f>
        <v>0</v>
      </c>
      <c r="N526" s="72" cm="1">
        <f t="array" ref="N526">SUMPRODUCT(--($H$4:$H$492=F526),--($G$4:$G$492="X"),$N$4:$N$492)</f>
        <v>0</v>
      </c>
      <c r="O526" s="72" cm="1">
        <f t="array" ref="O526">SUMPRODUCT(--($H$4:$H$492=F526),--($G$4:$G$492="X"),$O$4:$O$492)</f>
        <v>0</v>
      </c>
      <c r="P526" s="72" cm="1">
        <f t="array" ref="P526">SUMPRODUCT(--($H$4:$H$492=F526),--($G$4:$G$492="X"),$P$4:$P$492)</f>
        <v>0</v>
      </c>
      <c r="Q526" s="72">
        <f t="shared" si="7"/>
        <v>0</v>
      </c>
    </row>
    <row r="527" spans="6:17">
      <c r="F527" s="68" t="str">
        <f t="shared" si="6"/>
        <v>Vrije categorie</v>
      </c>
      <c r="G527" s="69"/>
      <c r="H527" s="69"/>
      <c r="I527" s="72" cm="1">
        <f t="array" ref="I527">SUMPRODUCT(--($H$4:$H$492=F527),--($G$4:$G$492="X"),$I$4:$I$492)</f>
        <v>0</v>
      </c>
      <c r="J527" s="72" cm="1">
        <f t="array" ref="J527">SUMPRODUCT(--($H$4:$H$492=F527),--($G$4:$G$492="X"),$J$4:$J$492)</f>
        <v>0</v>
      </c>
      <c r="K527" s="72" cm="1">
        <f t="array" ref="K527">SUMPRODUCT(--($H$4:$H$492=F527),--($G$4:$G$492="X"),$K$4:$K$492)</f>
        <v>0</v>
      </c>
      <c r="L527" s="72" cm="1">
        <f t="array" ref="L527">SUMPRODUCT(--($H$4:$H$492=F527),--($G$4:$G$492="X"),$L$4:$L$492)</f>
        <v>0</v>
      </c>
      <c r="M527" s="72" cm="1">
        <f t="array" ref="M527">SUMPRODUCT(--($H$4:$H$492=F527),--($G$4:$G$492="X"),$M$4:$M$492)</f>
        <v>0</v>
      </c>
      <c r="N527" s="72" cm="1">
        <f t="array" ref="N527">SUMPRODUCT(--($H$4:$H$492=F527),--($G$4:$G$492="X"),$N$4:$N$492)</f>
        <v>0</v>
      </c>
      <c r="O527" s="72" cm="1">
        <f t="array" ref="O527">SUMPRODUCT(--($H$4:$H$492=F527),--($G$4:$G$492="X"),$O$4:$O$492)</f>
        <v>0</v>
      </c>
      <c r="P527" s="72" cm="1">
        <f t="array" ref="P527">SUMPRODUCT(--($H$4:$H$492=F527),--($G$4:$G$492="X"),$P$4:$P$492)</f>
        <v>0</v>
      </c>
      <c r="Q527" s="72">
        <f t="shared" si="7"/>
        <v>0</v>
      </c>
    </row>
    <row r="528" spans="6:17">
      <c r="F528" s="68" t="str">
        <f t="shared" si="6"/>
        <v>Vrije categorie</v>
      </c>
      <c r="G528" s="69"/>
      <c r="H528" s="69"/>
      <c r="I528" s="72" cm="1">
        <f t="array" ref="I528">SUMPRODUCT(--($H$4:$H$492=F528),--($G$4:$G$492="X"),$I$4:$I$492)</f>
        <v>0</v>
      </c>
      <c r="J528" s="72" cm="1">
        <f t="array" ref="J528">SUMPRODUCT(--($H$4:$H$492=F528),--($G$4:$G$492="X"),$J$4:$J$492)</f>
        <v>0</v>
      </c>
      <c r="K528" s="72" cm="1">
        <f t="array" ref="K528">SUMPRODUCT(--($H$4:$H$492=F528),--($G$4:$G$492="X"),$K$4:$K$492)</f>
        <v>0</v>
      </c>
      <c r="L528" s="72" cm="1">
        <f t="array" ref="L528">SUMPRODUCT(--($H$4:$H$492=F528),--($G$4:$G$492="X"),$L$4:$L$492)</f>
        <v>0</v>
      </c>
      <c r="M528" s="72" cm="1">
        <f t="array" ref="M528">SUMPRODUCT(--($H$4:$H$492=F528),--($G$4:$G$492="X"),$M$4:$M$492)</f>
        <v>0</v>
      </c>
      <c r="N528" s="72" cm="1">
        <f t="array" ref="N528">SUMPRODUCT(--($H$4:$H$492=F528),--($G$4:$G$492="X"),$N$4:$N$492)</f>
        <v>0</v>
      </c>
      <c r="O528" s="72" cm="1">
        <f t="array" ref="O528">SUMPRODUCT(--($H$4:$H$492=F528),--($G$4:$G$492="X"),$O$4:$O$492)</f>
        <v>0</v>
      </c>
      <c r="P528" s="72" cm="1">
        <f t="array" ref="P528">SUMPRODUCT(--($H$4:$H$492=F528),--($G$4:$G$492="X"),$P$4:$P$492)</f>
        <v>0</v>
      </c>
      <c r="Q528" s="72">
        <f t="shared" si="7"/>
        <v>0</v>
      </c>
    </row>
    <row r="529" spans="6:17" ht="15.75" thickBot="1">
      <c r="F529" s="70" t="s">
        <v>131</v>
      </c>
      <c r="G529" s="71"/>
      <c r="H529" s="71"/>
      <c r="I529" s="73">
        <f>SUM(I516:I528)</f>
        <v>0</v>
      </c>
      <c r="J529" s="73">
        <f t="shared" ref="J529:P529" si="8">SUM(J516:J528)</f>
        <v>0</v>
      </c>
      <c r="K529" s="73">
        <f t="shared" si="8"/>
        <v>0</v>
      </c>
      <c r="L529" s="73">
        <f t="shared" si="8"/>
        <v>0</v>
      </c>
      <c r="M529" s="73">
        <f t="shared" si="8"/>
        <v>0</v>
      </c>
      <c r="N529" s="73">
        <f t="shared" si="8"/>
        <v>0</v>
      </c>
      <c r="O529" s="73">
        <f t="shared" si="8"/>
        <v>0</v>
      </c>
      <c r="P529" s="73">
        <f t="shared" si="8"/>
        <v>0</v>
      </c>
      <c r="Q529" s="73">
        <f>SUM(Q516:Q528)</f>
        <v>0</v>
      </c>
    </row>
    <row r="530" spans="6:17" ht="15.75" thickTop="1"/>
  </sheetData>
  <sheetProtection algorithmName="SHA-512" hashValue="2/dj7EEegrCIgDKzg315RuYUxQpmx+nuU/aaXlWKKlNxcpEhsrnXndkbKucKLb16Id7xIbH+sa6wlPhcrccRxQ==" saltValue="zL3sOfi5XuJeRZzJMFTM5g==" spinCount="100000" sheet="1" objects="1" scenarios="1"/>
  <mergeCells count="4">
    <mergeCell ref="E1:F1"/>
    <mergeCell ref="G1:M1"/>
    <mergeCell ref="E2:F2"/>
    <mergeCell ref="G2:M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AC7D-6778-423B-BBDC-7AB77794B38B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K26" sqref="K26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21,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'21a'!R500/M3</f>
        <v>#DIV/0!</v>
      </c>
    </row>
    <row r="4" spans="1:14">
      <c r="A4" s="16" t="s">
        <v>72</v>
      </c>
      <c r="B4" s="264" t="str">
        <f>VLOOKUP(H5,'Kosten NEN2075 (her)controles'!A5:E50,3)</f>
        <v xml:space="preserve">Dûbelspan (bûtensprong)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'21a'!R501/M4</f>
        <v>#DIV/0!</v>
      </c>
    </row>
    <row r="5" spans="1:14">
      <c r="A5" s="17" t="s">
        <v>73</v>
      </c>
      <c r="B5" s="265" t="str">
        <f>VLOOKUP(H5,'Kosten NEN2075 (her)controles'!A5:E50,4)</f>
        <v>De Pôlle 2</v>
      </c>
      <c r="C5" s="265"/>
      <c r="D5" s="265"/>
      <c r="E5" s="265"/>
      <c r="F5" s="279" t="s">
        <v>75</v>
      </c>
      <c r="G5" s="279"/>
      <c r="H5" s="13">
        <f>'Kosten NEN2075 (her)controles'!A25</f>
        <v>21</v>
      </c>
      <c r="K5" s="34" t="s">
        <v>48</v>
      </c>
      <c r="L5" s="46">
        <v>200</v>
      </c>
      <c r="M5" s="213"/>
      <c r="N5" s="86" t="e">
        <f>'21a'!R502/M5</f>
        <v>#DIV/0!</v>
      </c>
    </row>
    <row r="6" spans="1:14">
      <c r="A6" s="18" t="s">
        <v>74</v>
      </c>
      <c r="B6" s="266" t="str">
        <f>VLOOKUP(H5,'Kosten NEN2075 (her)controles'!A5:E50,5)</f>
        <v>Boazum</v>
      </c>
      <c r="C6" s="266"/>
      <c r="D6" s="266"/>
      <c r="E6" s="266"/>
      <c r="F6" s="280" t="s">
        <v>76</v>
      </c>
      <c r="G6" s="280"/>
      <c r="H6" s="14" t="str">
        <f>CONCATENATE(H5,"a")</f>
        <v>21a</v>
      </c>
      <c r="K6" s="34" t="s">
        <v>49</v>
      </c>
      <c r="L6" s="46">
        <v>200</v>
      </c>
      <c r="M6" s="213"/>
      <c r="N6" s="86" t="e">
        <f>'21a'!R503/M6</f>
        <v>#DIV/0!</v>
      </c>
    </row>
    <row r="7" spans="1:14">
      <c r="K7" s="34" t="s">
        <v>45</v>
      </c>
      <c r="L7" s="46">
        <v>200</v>
      </c>
      <c r="M7" s="213"/>
      <c r="N7" s="86" t="e">
        <f>'21a'!R504/M7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'21a'!R505/M8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'21a'!R506/M9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'21a'!R507/M10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'21a'!R508/M11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'21a'!R509/M12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'21a'!P513</f>
        <v>628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'21a'!R510/M13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2"/>
      <c r="N14" s="86"/>
    </row>
    <row r="15" spans="1:14">
      <c r="K15" s="34"/>
      <c r="L15" s="46"/>
      <c r="M15" s="242"/>
      <c r="N15" s="86"/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'21a'!R513</f>
        <v>116388</v>
      </c>
      <c r="E17" s="276" t="s">
        <v>119</v>
      </c>
      <c r="F17" s="276"/>
      <c r="G17" s="44">
        <f>D17/E8</f>
        <v>581.94000000000005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'21a'!I513</f>
        <v>524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524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524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524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'21a'!H513-E27</f>
        <v>66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'21a'!U496</f>
        <v>122.05000000000001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'21a'!T496</f>
        <v>122.05000000000001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'21a'!V496</f>
        <v>46.5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'21a'!W496</f>
        <v>0.5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'21a'!X496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'21a'!Y496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'21a'!P506</f>
        <v>33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FhsfJJsg6GVxkMixgXCDpASLoy8vA1kuwOa46if6QpQ97fbjmFKzyY9NE3zH7e0hbNFifGzI/BAnNG+6XeN3bQ==" saltValue="RpZAKBVdBqz9EVApzSagK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D1AE-45BB-4FF8-9593-79CFC8C5FA6C}">
  <sheetPr>
    <tabColor rgb="FF173583"/>
  </sheetPr>
  <dimension ref="A1:Z533"/>
  <sheetViews>
    <sheetView workbookViewId="0">
      <pane ySplit="3" topLeftCell="A4" activePane="bottomLeft" state="frozen"/>
      <selection pane="bottomLeft" activeCell="N24" sqref="N24"/>
    </sheetView>
  </sheetViews>
  <sheetFormatPr defaultRowHeight="15"/>
  <cols>
    <col min="1" max="1" width="5.42578125" bestFit="1" customWidth="1"/>
    <col min="2" max="3" width="5.42578125" customWidth="1"/>
    <col min="4" max="4" width="5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'21'!H5</f>
        <v>21</v>
      </c>
      <c r="D1" s="281" t="s">
        <v>72</v>
      </c>
      <c r="E1" s="282"/>
      <c r="F1" s="283" t="str">
        <f>VLOOKUP(A1,'Kosten NEN2075 (her)controles'!A5:J50,3)</f>
        <v xml:space="preserve">Dûbelspan (bûtensprong) 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De Pôlle 2 te Boazum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7" t="s">
        <v>421</v>
      </c>
      <c r="M3" s="7" t="s">
        <v>141</v>
      </c>
      <c r="N3" s="7" t="s">
        <v>101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40"/>
      <c r="M4" s="7"/>
      <c r="N4" s="7"/>
      <c r="O4" s="7"/>
      <c r="P4" s="7"/>
      <c r="Q4" s="7"/>
      <c r="R4" s="7"/>
      <c r="T4" s="40"/>
      <c r="U4" s="40"/>
      <c r="V4" s="7"/>
      <c r="W4" s="7"/>
      <c r="X4" s="7"/>
      <c r="Y4" s="7"/>
    </row>
    <row r="5" spans="1:26">
      <c r="A5" s="6" t="s">
        <v>328</v>
      </c>
      <c r="B5" s="6"/>
      <c r="C5" s="6"/>
      <c r="D5" s="218" t="s">
        <v>303</v>
      </c>
      <c r="E5" s="221" t="s">
        <v>284</v>
      </c>
      <c r="F5" s="7"/>
      <c r="G5" s="79" t="s">
        <v>45</v>
      </c>
      <c r="H5" s="219">
        <v>9</v>
      </c>
      <c r="I5" s="225"/>
      <c r="J5" s="219"/>
      <c r="K5" s="219"/>
      <c r="L5" s="219"/>
      <c r="M5" s="219"/>
      <c r="P5" s="81">
        <f t="shared" ref="P5:P26" si="0">SUM(H5:O5)</f>
        <v>9</v>
      </c>
      <c r="Q5" s="81">
        <f>IF(F5="X",0,IF(G5="X",0,VLOOKUP(G5,'21'!$K$3:$L$16,2,FALSE)))</f>
        <v>200</v>
      </c>
      <c r="R5" s="81">
        <f t="shared" ref="R5:R26" si="1">P5*Q5</f>
        <v>1800</v>
      </c>
      <c r="T5">
        <v>1.5</v>
      </c>
      <c r="U5">
        <v>1.5</v>
      </c>
      <c r="V5">
        <v>14</v>
      </c>
    </row>
    <row r="6" spans="1:26">
      <c r="A6" s="6" t="s">
        <v>328</v>
      </c>
      <c r="B6" s="6"/>
      <c r="C6" s="6"/>
      <c r="D6" s="218" t="s">
        <v>286</v>
      </c>
      <c r="E6" s="215" t="s">
        <v>349</v>
      </c>
      <c r="F6" s="7"/>
      <c r="G6" s="79" t="s">
        <v>45</v>
      </c>
      <c r="H6" s="219"/>
      <c r="I6" s="219">
        <v>64</v>
      </c>
      <c r="J6" s="219"/>
      <c r="K6" s="219"/>
      <c r="L6" s="219"/>
      <c r="M6" s="219"/>
      <c r="P6" s="81">
        <f t="shared" si="0"/>
        <v>64</v>
      </c>
      <c r="Q6" s="81">
        <f>IF(F6="X",0,IF(G6="X",0,VLOOKUP(G6,'21'!$K$3:$L$16,2,FALSE)))</f>
        <v>200</v>
      </c>
      <c r="R6" s="81">
        <f t="shared" si="1"/>
        <v>12800</v>
      </c>
      <c r="T6">
        <v>0</v>
      </c>
      <c r="U6">
        <v>0</v>
      </c>
      <c r="V6">
        <v>7</v>
      </c>
    </row>
    <row r="7" spans="1:26">
      <c r="A7" s="6" t="s">
        <v>328</v>
      </c>
      <c r="B7" s="6"/>
      <c r="C7" s="6"/>
      <c r="D7" s="218" t="s">
        <v>305</v>
      </c>
      <c r="E7" s="215" t="s">
        <v>418</v>
      </c>
      <c r="F7" s="7"/>
      <c r="G7" s="79" t="s">
        <v>47</v>
      </c>
      <c r="H7" s="220">
        <v>5</v>
      </c>
      <c r="I7" s="220"/>
      <c r="J7" s="220"/>
      <c r="K7" s="220"/>
      <c r="L7" s="220"/>
      <c r="M7" s="220"/>
      <c r="P7" s="81">
        <f t="shared" si="0"/>
        <v>5</v>
      </c>
      <c r="Q7" s="81">
        <f>IF(F7="X",0,IF(G7="X",0,VLOOKUP(G7,'21'!$K$3:$L$16,2,FALSE)))</f>
        <v>200</v>
      </c>
      <c r="R7" s="81">
        <f t="shared" si="1"/>
        <v>1000</v>
      </c>
      <c r="T7">
        <v>0</v>
      </c>
      <c r="U7">
        <v>0</v>
      </c>
      <c r="V7">
        <v>1</v>
      </c>
    </row>
    <row r="8" spans="1:26">
      <c r="A8" s="6" t="s">
        <v>328</v>
      </c>
      <c r="B8" s="6"/>
      <c r="C8" s="6"/>
      <c r="D8" s="218" t="s">
        <v>306</v>
      </c>
      <c r="E8" s="215" t="s">
        <v>333</v>
      </c>
      <c r="F8" s="7"/>
      <c r="G8" s="79" t="s">
        <v>48</v>
      </c>
      <c r="H8" s="220">
        <v>21</v>
      </c>
      <c r="I8" s="220"/>
      <c r="J8" s="220"/>
      <c r="K8" s="220"/>
      <c r="L8" s="220"/>
      <c r="M8" s="220"/>
      <c r="P8" s="81">
        <f t="shared" si="0"/>
        <v>21</v>
      </c>
      <c r="Q8" s="81">
        <f>IF(F8="X",0,IF(G8="X",0,VLOOKUP(G8,'21'!$K$3:$L$16,2,FALSE)))</f>
        <v>200</v>
      </c>
      <c r="R8" s="81">
        <f t="shared" si="1"/>
        <v>4200</v>
      </c>
      <c r="T8">
        <v>4.5999999999999996</v>
      </c>
      <c r="U8">
        <v>4.5999999999999996</v>
      </c>
      <c r="V8">
        <v>1</v>
      </c>
    </row>
    <row r="9" spans="1:26">
      <c r="A9" s="6" t="s">
        <v>328</v>
      </c>
      <c r="B9" s="6"/>
      <c r="C9" s="6"/>
      <c r="D9" s="218" t="s">
        <v>326</v>
      </c>
      <c r="E9" s="215" t="s">
        <v>437</v>
      </c>
      <c r="F9" s="7"/>
      <c r="G9" s="79" t="s">
        <v>47</v>
      </c>
      <c r="H9" s="220">
        <v>13</v>
      </c>
      <c r="I9" s="220"/>
      <c r="J9" s="220"/>
      <c r="K9" s="220"/>
      <c r="L9" s="220"/>
      <c r="M9" s="220"/>
      <c r="P9" s="81">
        <f t="shared" si="0"/>
        <v>13</v>
      </c>
      <c r="Q9" s="81">
        <f>IF(F9="X",0,IF(G9="X",0,VLOOKUP(G9,'21'!$K$3:$L$16,2,FALSE)))</f>
        <v>200</v>
      </c>
      <c r="R9" s="81">
        <f t="shared" si="1"/>
        <v>2600</v>
      </c>
      <c r="T9">
        <v>3</v>
      </c>
      <c r="U9">
        <v>3</v>
      </c>
      <c r="V9">
        <v>1</v>
      </c>
    </row>
    <row r="10" spans="1:26">
      <c r="A10" s="6" t="s">
        <v>328</v>
      </c>
      <c r="B10" s="6"/>
      <c r="C10" s="6"/>
      <c r="D10" s="218" t="s">
        <v>290</v>
      </c>
      <c r="E10" s="215" t="s">
        <v>293</v>
      </c>
      <c r="F10" s="7"/>
      <c r="G10" s="79" t="s">
        <v>44</v>
      </c>
      <c r="H10" s="219"/>
      <c r="I10" s="219">
        <v>65</v>
      </c>
      <c r="J10" s="219"/>
      <c r="K10" s="219"/>
      <c r="L10" s="219"/>
      <c r="M10" s="219"/>
      <c r="P10" s="81">
        <f t="shared" si="0"/>
        <v>65</v>
      </c>
      <c r="Q10" s="81">
        <f>IF(F10="X",0,IF(G10="X",0,VLOOKUP(G10,'21'!$K$3:$L$16,2,FALSE)))</f>
        <v>200</v>
      </c>
      <c r="R10" s="81">
        <f t="shared" si="1"/>
        <v>13000</v>
      </c>
      <c r="T10">
        <v>22.65</v>
      </c>
      <c r="U10">
        <v>22.65</v>
      </c>
    </row>
    <row r="11" spans="1:26">
      <c r="A11" s="6" t="s">
        <v>328</v>
      </c>
      <c r="B11" s="6"/>
      <c r="C11" s="6"/>
      <c r="D11" s="218" t="s">
        <v>295</v>
      </c>
      <c r="E11" s="215" t="s">
        <v>289</v>
      </c>
      <c r="F11" s="7"/>
      <c r="G11" s="79" t="s">
        <v>137</v>
      </c>
      <c r="H11" s="219"/>
      <c r="I11" s="219"/>
      <c r="J11" s="219"/>
      <c r="K11" s="219"/>
      <c r="L11" s="219">
        <v>10</v>
      </c>
      <c r="M11" s="219"/>
      <c r="P11" s="81">
        <f t="shared" si="0"/>
        <v>10</v>
      </c>
      <c r="Q11" s="81">
        <f>IF(F11="X",0,IF(G11="X",0,VLOOKUP(G11,'21'!$K$3:$L$16,2,FALSE)))</f>
        <v>200</v>
      </c>
      <c r="R11" s="81">
        <f t="shared" si="1"/>
        <v>2000</v>
      </c>
      <c r="T11">
        <v>1</v>
      </c>
      <c r="U11">
        <v>1</v>
      </c>
      <c r="V11">
        <v>2</v>
      </c>
    </row>
    <row r="12" spans="1:26">
      <c r="A12" s="6" t="s">
        <v>328</v>
      </c>
      <c r="B12" s="6"/>
      <c r="C12" s="6"/>
      <c r="D12" s="218" t="s">
        <v>316</v>
      </c>
      <c r="E12" s="221" t="s">
        <v>613</v>
      </c>
      <c r="F12" s="7"/>
      <c r="G12" s="79" t="s">
        <v>50</v>
      </c>
      <c r="H12" s="219"/>
      <c r="I12" s="219">
        <v>10</v>
      </c>
      <c r="J12" s="219"/>
      <c r="K12" s="219"/>
      <c r="L12" s="219"/>
      <c r="M12" s="219"/>
      <c r="P12" s="81">
        <f t="shared" si="0"/>
        <v>10</v>
      </c>
      <c r="Q12" s="81">
        <f>IF(F12="X",0,IF(G12="X",0,VLOOKUP(G12,'21'!$K$3:$L$16,2,FALSE)))</f>
        <v>12</v>
      </c>
      <c r="R12" s="81">
        <f t="shared" si="1"/>
        <v>120</v>
      </c>
      <c r="T12">
        <v>0</v>
      </c>
      <c r="U12">
        <v>0</v>
      </c>
    </row>
    <row r="13" spans="1:26">
      <c r="A13" s="6" t="s">
        <v>328</v>
      </c>
      <c r="B13" s="6"/>
      <c r="C13" s="6"/>
      <c r="D13" s="218" t="s">
        <v>283</v>
      </c>
      <c r="E13" s="215" t="s">
        <v>293</v>
      </c>
      <c r="F13" s="7"/>
      <c r="G13" s="79" t="s">
        <v>44</v>
      </c>
      <c r="H13" s="220"/>
      <c r="I13" s="220">
        <v>65</v>
      </c>
      <c r="J13" s="219"/>
      <c r="K13" s="219"/>
      <c r="L13" s="219"/>
      <c r="M13" s="219"/>
      <c r="P13" s="81">
        <f t="shared" si="0"/>
        <v>65</v>
      </c>
      <c r="Q13" s="81">
        <f>IF(F13="X",0,IF(G13="X",0,VLOOKUP(G13,'21'!$K$3:$L$16,2,FALSE)))</f>
        <v>200</v>
      </c>
      <c r="R13" s="81">
        <f t="shared" si="1"/>
        <v>13000</v>
      </c>
      <c r="T13">
        <v>22.65</v>
      </c>
      <c r="U13">
        <v>22.65</v>
      </c>
      <c r="V13">
        <v>0.5</v>
      </c>
    </row>
    <row r="14" spans="1:26">
      <c r="A14" s="6" t="s">
        <v>328</v>
      </c>
      <c r="B14" s="6"/>
      <c r="C14" s="6"/>
      <c r="D14" s="222" t="s">
        <v>324</v>
      </c>
      <c r="E14" s="221" t="s">
        <v>319</v>
      </c>
      <c r="F14" s="7"/>
      <c r="G14" s="79" t="s">
        <v>50</v>
      </c>
      <c r="H14" s="219"/>
      <c r="I14" s="219"/>
      <c r="J14" s="219"/>
      <c r="K14" s="219"/>
      <c r="L14" s="219"/>
      <c r="M14" s="219">
        <v>5</v>
      </c>
      <c r="P14" s="81">
        <f t="shared" si="0"/>
        <v>5</v>
      </c>
      <c r="Q14" s="81">
        <f>IF(F14="X",0,IF(G14="X",0,VLOOKUP(G14,'21'!$K$3:$L$16,2,FALSE)))</f>
        <v>12</v>
      </c>
      <c r="R14" s="81">
        <f t="shared" si="1"/>
        <v>60</v>
      </c>
      <c r="T14">
        <v>0</v>
      </c>
      <c r="U14">
        <v>0</v>
      </c>
    </row>
    <row r="15" spans="1:26">
      <c r="A15" s="6" t="s">
        <v>328</v>
      </c>
      <c r="B15" s="6"/>
      <c r="C15" s="6"/>
      <c r="D15" s="222" t="s">
        <v>321</v>
      </c>
      <c r="E15" s="221" t="s">
        <v>679</v>
      </c>
      <c r="F15" s="7"/>
      <c r="G15" s="79" t="s">
        <v>137</v>
      </c>
      <c r="H15" s="219"/>
      <c r="I15" s="219"/>
      <c r="J15" s="219"/>
      <c r="K15" s="219"/>
      <c r="L15" s="219">
        <v>3</v>
      </c>
      <c r="M15" s="219"/>
      <c r="P15" s="81">
        <f t="shared" si="0"/>
        <v>3</v>
      </c>
      <c r="Q15" s="81">
        <f>IF(F15="X",0,IF(G15="X",0,VLOOKUP(G15,'21'!$K$3:$L$16,2,FALSE)))</f>
        <v>200</v>
      </c>
      <c r="R15" s="81">
        <f t="shared" si="1"/>
        <v>600</v>
      </c>
      <c r="T15">
        <v>0</v>
      </c>
      <c r="U15">
        <v>0</v>
      </c>
    </row>
    <row r="16" spans="1:26">
      <c r="A16" s="6" t="s">
        <v>328</v>
      </c>
      <c r="B16" s="6"/>
      <c r="C16" s="6"/>
      <c r="D16" s="218" t="s">
        <v>318</v>
      </c>
      <c r="E16" s="215" t="s">
        <v>296</v>
      </c>
      <c r="F16" s="7"/>
      <c r="G16" s="79" t="s">
        <v>45</v>
      </c>
      <c r="H16" s="220"/>
      <c r="I16" s="220">
        <v>40</v>
      </c>
      <c r="J16" s="220"/>
      <c r="K16" s="220"/>
      <c r="L16" s="220"/>
      <c r="M16" s="220"/>
      <c r="P16" s="81">
        <f t="shared" si="0"/>
        <v>40</v>
      </c>
      <c r="Q16" s="81">
        <f>IF(F16="X",0,IF(G16="X",0,VLOOKUP(G16,'21'!$K$3:$L$16,2,FALSE)))</f>
        <v>200</v>
      </c>
      <c r="R16" s="81">
        <f t="shared" si="1"/>
        <v>8000</v>
      </c>
      <c r="T16">
        <v>0</v>
      </c>
      <c r="U16">
        <v>0</v>
      </c>
    </row>
    <row r="17" spans="1:23">
      <c r="A17" s="6" t="s">
        <v>328</v>
      </c>
      <c r="B17" s="6"/>
      <c r="C17" s="6"/>
      <c r="D17" s="218" t="s">
        <v>322</v>
      </c>
      <c r="E17" s="214" t="s">
        <v>613</v>
      </c>
      <c r="F17" s="7"/>
      <c r="G17" s="79" t="s">
        <v>50</v>
      </c>
      <c r="H17" s="220"/>
      <c r="I17" s="220">
        <v>6</v>
      </c>
      <c r="J17" s="220"/>
      <c r="K17" s="220"/>
      <c r="L17" s="220"/>
      <c r="M17" s="220"/>
      <c r="P17" s="81">
        <f t="shared" si="0"/>
        <v>6</v>
      </c>
      <c r="Q17" s="81">
        <f>IF(F17="X",0,IF(G17="X",0,VLOOKUP(G17,'21'!$K$3:$L$16,2,FALSE)))</f>
        <v>12</v>
      </c>
      <c r="R17" s="81">
        <f t="shared" si="1"/>
        <v>72</v>
      </c>
      <c r="T17">
        <v>0</v>
      </c>
      <c r="U17">
        <v>0</v>
      </c>
    </row>
    <row r="18" spans="1:23">
      <c r="A18" s="6" t="s">
        <v>328</v>
      </c>
      <c r="B18" s="6"/>
      <c r="C18" s="6"/>
      <c r="D18" s="218" t="s">
        <v>320</v>
      </c>
      <c r="E18" s="214" t="s">
        <v>613</v>
      </c>
      <c r="F18" s="7"/>
      <c r="G18" s="79" t="s">
        <v>50</v>
      </c>
      <c r="H18" s="220"/>
      <c r="I18" s="220">
        <v>8</v>
      </c>
      <c r="J18" s="220"/>
      <c r="K18" s="220"/>
      <c r="L18" s="220"/>
      <c r="M18" s="220"/>
      <c r="P18" s="81">
        <f t="shared" si="0"/>
        <v>8</v>
      </c>
      <c r="Q18" s="81">
        <f>IF(F18="X",0,IF(G18="X",0,VLOOKUP(G18,'21'!$K$3:$L$16,2,FALSE)))</f>
        <v>12</v>
      </c>
      <c r="R18" s="81">
        <f t="shared" si="1"/>
        <v>96</v>
      </c>
      <c r="T18">
        <v>0</v>
      </c>
      <c r="U18">
        <v>0</v>
      </c>
    </row>
    <row r="19" spans="1:23">
      <c r="A19" s="6" t="s">
        <v>328</v>
      </c>
      <c r="B19" s="6"/>
      <c r="C19" s="6"/>
      <c r="D19" s="218" t="s">
        <v>317</v>
      </c>
      <c r="E19" s="214" t="s">
        <v>437</v>
      </c>
      <c r="F19" s="7"/>
      <c r="G19" s="79" t="s">
        <v>47</v>
      </c>
      <c r="H19" s="220">
        <v>18</v>
      </c>
      <c r="I19" s="220"/>
      <c r="J19" s="220"/>
      <c r="K19" s="220"/>
      <c r="L19" s="220"/>
      <c r="M19" s="220"/>
      <c r="P19" s="81">
        <f t="shared" si="0"/>
        <v>18</v>
      </c>
      <c r="Q19" s="81">
        <f>IF(F19="X",0,IF(G19="X",0,VLOOKUP(G19,'21'!$K$3:$L$16,2,FALSE)))</f>
        <v>200</v>
      </c>
      <c r="R19" s="81">
        <f t="shared" si="1"/>
        <v>3600</v>
      </c>
      <c r="T19">
        <v>0</v>
      </c>
      <c r="U19">
        <v>0</v>
      </c>
      <c r="V19">
        <v>10</v>
      </c>
      <c r="W19">
        <v>0.5</v>
      </c>
    </row>
    <row r="20" spans="1:23">
      <c r="A20" s="6" t="s">
        <v>328</v>
      </c>
      <c r="B20" s="6"/>
      <c r="C20" s="6"/>
      <c r="D20" s="218" t="s">
        <v>288</v>
      </c>
      <c r="E20" s="214" t="s">
        <v>298</v>
      </c>
      <c r="F20" s="7"/>
      <c r="G20" s="79" t="s">
        <v>50</v>
      </c>
      <c r="H20" s="220"/>
      <c r="I20" s="220">
        <v>7</v>
      </c>
      <c r="J20" s="220"/>
      <c r="K20" s="220"/>
      <c r="L20" s="220"/>
      <c r="M20" s="220"/>
      <c r="P20" s="81">
        <f t="shared" si="0"/>
        <v>7</v>
      </c>
      <c r="Q20" s="81">
        <f>IF(F20="X",0,IF(G20="X",0,VLOOKUP(G20,'21'!$K$3:$L$16,2,FALSE)))</f>
        <v>12</v>
      </c>
      <c r="R20" s="81">
        <f t="shared" si="1"/>
        <v>84</v>
      </c>
      <c r="T20">
        <v>0</v>
      </c>
      <c r="U20">
        <v>0</v>
      </c>
    </row>
    <row r="21" spans="1:23">
      <c r="A21" s="6" t="s">
        <v>328</v>
      </c>
      <c r="B21" s="6"/>
      <c r="C21" s="6"/>
      <c r="D21" s="218" t="s">
        <v>297</v>
      </c>
      <c r="E21" s="214" t="s">
        <v>293</v>
      </c>
      <c r="F21" s="7"/>
      <c r="G21" s="79" t="s">
        <v>44</v>
      </c>
      <c r="H21" s="220"/>
      <c r="I21" s="220">
        <v>83</v>
      </c>
      <c r="J21" s="220"/>
      <c r="K21" s="220"/>
      <c r="L21" s="220"/>
      <c r="M21" s="220"/>
      <c r="P21" s="81">
        <f t="shared" si="0"/>
        <v>83</v>
      </c>
      <c r="Q21" s="81">
        <f>IF(F21="X",0,IF(G21="X",0,VLOOKUP(G21,'21'!$K$3:$L$16,2,FALSE)))</f>
        <v>200</v>
      </c>
      <c r="R21" s="81">
        <f t="shared" si="1"/>
        <v>16600</v>
      </c>
      <c r="T21">
        <v>21</v>
      </c>
      <c r="U21">
        <v>21</v>
      </c>
      <c r="V21">
        <v>2</v>
      </c>
    </row>
    <row r="22" spans="1:23">
      <c r="A22" s="6" t="s">
        <v>328</v>
      </c>
      <c r="B22" s="6"/>
      <c r="C22" s="6"/>
      <c r="D22" s="218" t="s">
        <v>315</v>
      </c>
      <c r="E22" s="214" t="s">
        <v>312</v>
      </c>
      <c r="F22" s="7"/>
      <c r="G22" s="79" t="s">
        <v>52</v>
      </c>
      <c r="H22" s="220"/>
      <c r="I22" s="220">
        <v>98</v>
      </c>
      <c r="J22" s="220"/>
      <c r="K22" s="220"/>
      <c r="L22" s="220"/>
      <c r="M22" s="220"/>
      <c r="P22" s="81">
        <f t="shared" si="0"/>
        <v>98</v>
      </c>
      <c r="Q22" s="81">
        <f>IF(F22="X",0,IF(G22="X",0,VLOOKUP(G22,'21'!$K$3:$L$16,2,FALSE)))</f>
        <v>200</v>
      </c>
      <c r="R22" s="81">
        <f t="shared" si="1"/>
        <v>19600</v>
      </c>
      <c r="T22">
        <v>22</v>
      </c>
      <c r="U22">
        <v>22</v>
      </c>
    </row>
    <row r="23" spans="1:23">
      <c r="A23" s="6" t="s">
        <v>328</v>
      </c>
      <c r="B23" s="6"/>
      <c r="C23" s="6"/>
      <c r="D23" s="218" t="s">
        <v>332</v>
      </c>
      <c r="E23" s="214" t="s">
        <v>289</v>
      </c>
      <c r="F23" s="7"/>
      <c r="G23" s="79" t="s">
        <v>137</v>
      </c>
      <c r="H23" s="220"/>
      <c r="I23" s="224"/>
      <c r="J23" s="220"/>
      <c r="K23" s="220"/>
      <c r="L23" s="220">
        <v>10</v>
      </c>
      <c r="M23" s="220"/>
      <c r="P23" s="81">
        <f t="shared" si="0"/>
        <v>10</v>
      </c>
      <c r="Q23" s="81">
        <f>IF(F23="X",0,IF(G23="X",0,VLOOKUP(G23,'21'!$K$3:$L$16,2,FALSE)))</f>
        <v>200</v>
      </c>
      <c r="R23" s="81">
        <f t="shared" si="1"/>
        <v>2000</v>
      </c>
      <c r="T23">
        <v>0.5</v>
      </c>
      <c r="U23">
        <v>0.5</v>
      </c>
      <c r="V23">
        <v>3.5</v>
      </c>
    </row>
    <row r="24" spans="1:23">
      <c r="A24" s="6" t="s">
        <v>328</v>
      </c>
      <c r="B24" s="6"/>
      <c r="C24" s="6"/>
      <c r="D24" s="218" t="s">
        <v>299</v>
      </c>
      <c r="E24" s="214" t="s">
        <v>289</v>
      </c>
      <c r="F24" s="7"/>
      <c r="G24" s="79" t="s">
        <v>137</v>
      </c>
      <c r="H24" s="219"/>
      <c r="I24" s="225"/>
      <c r="J24" s="219"/>
      <c r="K24" s="219"/>
      <c r="L24" s="219">
        <v>10</v>
      </c>
      <c r="M24" s="219"/>
      <c r="P24" s="81">
        <f t="shared" si="0"/>
        <v>10</v>
      </c>
      <c r="Q24" s="81">
        <f>IF(F24="X",0,IF(G24="X",0,VLOOKUP(G24,'21'!$K$3:$L$16,2,FALSE)))</f>
        <v>200</v>
      </c>
      <c r="R24" s="81">
        <f t="shared" si="1"/>
        <v>2000</v>
      </c>
      <c r="T24">
        <v>0.5</v>
      </c>
      <c r="U24">
        <v>0.5</v>
      </c>
      <c r="V24">
        <v>3.5</v>
      </c>
    </row>
    <row r="25" spans="1:23">
      <c r="A25" s="6" t="s">
        <v>328</v>
      </c>
      <c r="B25" s="6"/>
      <c r="C25" s="6"/>
      <c r="D25" s="222" t="s">
        <v>301</v>
      </c>
      <c r="E25" s="221" t="s">
        <v>293</v>
      </c>
      <c r="F25" s="7"/>
      <c r="G25" s="79" t="s">
        <v>44</v>
      </c>
      <c r="H25" s="219"/>
      <c r="I25" s="219">
        <v>65</v>
      </c>
      <c r="J25" s="219"/>
      <c r="K25" s="219"/>
      <c r="L25" s="219"/>
      <c r="M25" s="219"/>
      <c r="P25" s="81">
        <f t="shared" si="0"/>
        <v>65</v>
      </c>
      <c r="Q25" s="81">
        <f>IF(F25="X",0,IF(G25="X",0,VLOOKUP(G25,'21'!$K$3:$L$16,2,FALSE)))</f>
        <v>200</v>
      </c>
      <c r="R25" s="81">
        <f t="shared" si="1"/>
        <v>13000</v>
      </c>
      <c r="T25">
        <v>22.65</v>
      </c>
      <c r="U25">
        <v>22.65</v>
      </c>
      <c r="V25">
        <v>0.5</v>
      </c>
    </row>
    <row r="26" spans="1:23">
      <c r="A26" s="6" t="s">
        <v>328</v>
      </c>
      <c r="B26" s="6"/>
      <c r="C26" s="6"/>
      <c r="D26" s="222" t="s">
        <v>430</v>
      </c>
      <c r="E26" s="116" t="s">
        <v>613</v>
      </c>
      <c r="F26" s="7"/>
      <c r="G26" s="79" t="s">
        <v>50</v>
      </c>
      <c r="H26" s="219"/>
      <c r="I26" s="219">
        <v>13</v>
      </c>
      <c r="J26" s="219"/>
      <c r="K26" s="219"/>
      <c r="L26" s="219"/>
      <c r="M26" s="219"/>
      <c r="P26" s="81">
        <f t="shared" si="0"/>
        <v>13</v>
      </c>
      <c r="Q26" s="81">
        <f>IF(F26="X",0,IF(G26="X",0,VLOOKUP(G26,'21'!$K$3:$L$16,2,FALSE)))</f>
        <v>12</v>
      </c>
      <c r="R26" s="81">
        <f t="shared" si="1"/>
        <v>156</v>
      </c>
      <c r="T26">
        <v>0</v>
      </c>
      <c r="U26">
        <v>0</v>
      </c>
      <c r="V26">
        <v>0.5</v>
      </c>
    </row>
    <row r="27" spans="1:23" hidden="1">
      <c r="A27" s="6"/>
      <c r="B27" s="6"/>
      <c r="C27" s="6"/>
      <c r="D27" s="79"/>
      <c r="E27" s="7"/>
      <c r="F27" s="7"/>
      <c r="G27" s="79"/>
      <c r="H27" s="81"/>
      <c r="I27" s="81"/>
      <c r="J27" s="81"/>
      <c r="K27" s="81"/>
      <c r="L27" s="81"/>
      <c r="P27" s="81"/>
      <c r="Q27" s="81"/>
      <c r="R27" s="81"/>
    </row>
    <row r="28" spans="1:23" hidden="1">
      <c r="A28" s="6"/>
      <c r="B28" s="6"/>
      <c r="C28" s="6"/>
      <c r="D28" s="79"/>
      <c r="E28" s="7"/>
      <c r="F28" s="7"/>
      <c r="G28" s="79"/>
      <c r="H28" s="81"/>
      <c r="I28" s="81"/>
      <c r="J28" s="81"/>
      <c r="K28" s="81"/>
      <c r="L28" s="81"/>
      <c r="P28" s="81"/>
      <c r="Q28" s="81"/>
      <c r="R28" s="81"/>
    </row>
    <row r="29" spans="1:23" hidden="1">
      <c r="A29" s="6"/>
      <c r="B29" s="6"/>
      <c r="C29" s="6"/>
      <c r="D29" s="79"/>
      <c r="E29" s="7"/>
      <c r="F29" s="7"/>
      <c r="G29" s="79"/>
      <c r="H29" s="81"/>
      <c r="I29" s="81"/>
      <c r="J29" s="81"/>
      <c r="K29" s="81"/>
      <c r="L29" s="81"/>
      <c r="P29" s="81"/>
      <c r="Q29" s="81"/>
      <c r="R29" s="81"/>
    </row>
    <row r="30" spans="1:23" hidden="1">
      <c r="A30" s="6"/>
      <c r="B30" s="6"/>
      <c r="C30" s="6"/>
      <c r="D30" s="79"/>
      <c r="E30" s="7"/>
      <c r="F30" s="7"/>
      <c r="G30" s="79"/>
      <c r="H30" s="81"/>
      <c r="I30" s="81"/>
      <c r="J30" s="81"/>
      <c r="K30" s="81"/>
      <c r="L30" s="81"/>
      <c r="P30" s="81"/>
      <c r="Q30" s="81"/>
      <c r="R30" s="81"/>
    </row>
    <row r="31" spans="1:23" hidden="1">
      <c r="A31" s="6"/>
      <c r="B31" s="6"/>
      <c r="C31" s="6"/>
      <c r="D31" s="79"/>
      <c r="E31" s="7"/>
      <c r="F31" s="7"/>
      <c r="G31" s="79"/>
      <c r="H31" s="81"/>
      <c r="I31" s="81"/>
      <c r="J31" s="81"/>
      <c r="K31" s="81"/>
      <c r="L31" s="81"/>
      <c r="P31" s="81"/>
      <c r="Q31" s="81"/>
      <c r="R31" s="81"/>
    </row>
    <row r="32" spans="1:23" hidden="1">
      <c r="A32" s="6"/>
      <c r="B32" s="6"/>
      <c r="C32" s="6"/>
      <c r="D32" s="79"/>
      <c r="E32" s="7"/>
      <c r="F32" s="7"/>
      <c r="G32" s="79"/>
      <c r="H32" s="81"/>
      <c r="I32" s="81"/>
      <c r="J32" s="81"/>
      <c r="K32" s="81"/>
      <c r="L32" s="81"/>
      <c r="P32" s="81"/>
      <c r="Q32" s="81"/>
      <c r="R32" s="81"/>
    </row>
    <row r="33" spans="1:18" hidden="1">
      <c r="A33" s="6"/>
      <c r="B33" s="6"/>
      <c r="C33" s="6"/>
      <c r="D33" s="79"/>
      <c r="E33" s="7"/>
      <c r="F33" s="7"/>
      <c r="G33" s="79"/>
      <c r="H33" s="81"/>
      <c r="I33" s="81"/>
      <c r="J33" s="81"/>
      <c r="K33" s="81"/>
      <c r="L33" s="81"/>
      <c r="P33" s="81"/>
      <c r="Q33" s="81"/>
      <c r="R33" s="81"/>
    </row>
    <row r="34" spans="1:18" hidden="1">
      <c r="A34" s="6"/>
      <c r="B34" s="6"/>
      <c r="C34" s="6"/>
      <c r="D34" s="79"/>
      <c r="E34" s="7"/>
      <c r="F34" s="7"/>
      <c r="G34" s="79"/>
      <c r="H34" s="81"/>
      <c r="I34" s="81"/>
      <c r="J34" s="81"/>
      <c r="K34" s="81"/>
      <c r="L34" s="81"/>
      <c r="P34" s="81"/>
      <c r="Q34" s="81"/>
      <c r="R34" s="81"/>
    </row>
    <row r="35" spans="1:18" hidden="1">
      <c r="A35" s="6"/>
      <c r="B35" s="6"/>
      <c r="C35" s="6"/>
      <c r="D35" s="79"/>
      <c r="E35" s="7"/>
      <c r="F35" s="7"/>
      <c r="G35" s="79"/>
      <c r="H35" s="81"/>
      <c r="I35" s="81"/>
      <c r="J35" s="81"/>
      <c r="K35" s="81"/>
      <c r="L35" s="81"/>
      <c r="P35" s="81"/>
      <c r="Q35" s="81"/>
      <c r="R35" s="81"/>
    </row>
    <row r="36" spans="1:18" hidden="1">
      <c r="A36" s="6"/>
      <c r="B36" s="6"/>
      <c r="C36" s="6"/>
      <c r="D36" s="79"/>
      <c r="E36" s="7"/>
      <c r="F36" s="7"/>
      <c r="G36" s="79"/>
      <c r="H36" s="81"/>
      <c r="I36" s="81"/>
      <c r="J36" s="81"/>
      <c r="K36" s="81"/>
      <c r="L36" s="81"/>
      <c r="P36" s="81"/>
      <c r="Q36" s="81"/>
      <c r="R36" s="81"/>
    </row>
    <row r="37" spans="1:18" hidden="1">
      <c r="A37" s="6"/>
      <c r="B37" s="6"/>
      <c r="C37" s="6"/>
      <c r="D37" s="79"/>
      <c r="E37" s="7"/>
      <c r="F37" s="7"/>
      <c r="G37" s="79"/>
      <c r="H37" s="81"/>
      <c r="I37" s="81"/>
      <c r="J37" s="81"/>
      <c r="K37" s="81"/>
      <c r="L37" s="81"/>
      <c r="P37" s="81"/>
      <c r="Q37" s="81"/>
      <c r="R37" s="81"/>
    </row>
    <row r="38" spans="1:18" hidden="1">
      <c r="A38" s="6"/>
      <c r="B38" s="6"/>
      <c r="C38" s="6"/>
      <c r="D38" s="79"/>
      <c r="E38" s="7"/>
      <c r="F38" s="7"/>
      <c r="G38" s="79"/>
      <c r="H38" s="81"/>
      <c r="I38" s="81"/>
      <c r="J38" s="81"/>
      <c r="K38" s="81"/>
      <c r="L38" s="81"/>
      <c r="P38" s="81"/>
      <c r="Q38" s="81"/>
      <c r="R38" s="81"/>
    </row>
    <row r="39" spans="1:18" hidden="1">
      <c r="A39" s="6"/>
      <c r="B39" s="6"/>
      <c r="C39" s="6"/>
      <c r="D39" s="79"/>
      <c r="E39" s="7"/>
      <c r="F39" s="7"/>
      <c r="G39" s="79"/>
      <c r="H39" s="81"/>
      <c r="I39" s="81"/>
      <c r="J39" s="81"/>
      <c r="K39" s="81"/>
      <c r="L39" s="81"/>
      <c r="P39" s="81"/>
      <c r="Q39" s="81"/>
      <c r="R39" s="81"/>
    </row>
    <row r="40" spans="1:18" hidden="1">
      <c r="A40" s="6"/>
      <c r="B40" s="6"/>
      <c r="C40" s="6"/>
      <c r="D40" s="79"/>
      <c r="E40" s="7"/>
      <c r="F40" s="7"/>
      <c r="G40" s="79"/>
      <c r="H40" s="81"/>
      <c r="I40" s="81"/>
      <c r="J40" s="81"/>
      <c r="K40" s="81"/>
      <c r="L40" s="81"/>
      <c r="P40" s="81"/>
      <c r="Q40" s="81"/>
      <c r="R40" s="81"/>
    </row>
    <row r="41" spans="1:18" hidden="1">
      <c r="A41" s="6"/>
      <c r="B41" s="6"/>
      <c r="C41" s="6"/>
      <c r="D41" s="79"/>
      <c r="E41" s="7"/>
      <c r="F41" s="7"/>
      <c r="G41" s="79"/>
      <c r="H41" s="81"/>
      <c r="I41" s="81"/>
      <c r="J41" s="81"/>
      <c r="K41" s="81"/>
      <c r="L41" s="81"/>
      <c r="P41" s="81"/>
      <c r="Q41" s="81"/>
      <c r="R41" s="81"/>
    </row>
    <row r="42" spans="1:18" hidden="1">
      <c r="A42" s="6"/>
      <c r="B42" s="6"/>
      <c r="C42" s="6"/>
      <c r="D42" s="79"/>
      <c r="E42" s="7"/>
      <c r="F42" s="7"/>
      <c r="G42" s="79"/>
      <c r="H42" s="81"/>
      <c r="I42" s="81"/>
      <c r="J42" s="81"/>
      <c r="K42" s="81"/>
      <c r="L42" s="81"/>
      <c r="P42" s="81"/>
      <c r="Q42" s="81"/>
      <c r="R42" s="81"/>
    </row>
    <row r="43" spans="1:18" hidden="1">
      <c r="A43" s="6"/>
      <c r="B43" s="6"/>
      <c r="C43" s="6"/>
      <c r="D43" s="79"/>
      <c r="E43" s="7"/>
      <c r="F43" s="7"/>
      <c r="G43" s="79"/>
      <c r="H43" s="81"/>
      <c r="I43" s="81"/>
      <c r="J43" s="81"/>
      <c r="K43" s="81"/>
      <c r="L43" s="81"/>
      <c r="P43" s="81"/>
      <c r="Q43" s="81"/>
      <c r="R43" s="81"/>
    </row>
    <row r="44" spans="1:18" hidden="1">
      <c r="A44" s="6"/>
      <c r="B44" s="6"/>
      <c r="C44" s="6"/>
      <c r="D44" s="79"/>
      <c r="E44" s="7"/>
      <c r="F44" s="7"/>
      <c r="G44" s="79"/>
      <c r="H44" s="81"/>
      <c r="I44" s="81"/>
      <c r="J44" s="81"/>
      <c r="K44" s="81"/>
      <c r="L44" s="81"/>
      <c r="P44" s="81"/>
      <c r="Q44" s="81"/>
      <c r="R44" s="81"/>
    </row>
    <row r="45" spans="1:18" hidden="1">
      <c r="A45" s="6"/>
      <c r="B45" s="6"/>
      <c r="C45" s="6"/>
      <c r="D45" s="79"/>
      <c r="E45" s="7"/>
      <c r="F45" s="7"/>
      <c r="G45" s="79"/>
      <c r="H45" s="81"/>
      <c r="I45" s="81"/>
      <c r="J45" s="81"/>
      <c r="K45" s="81"/>
      <c r="L45" s="81"/>
      <c r="P45" s="81"/>
      <c r="Q45" s="81"/>
      <c r="R45" s="81"/>
    </row>
    <row r="46" spans="1:18" hidden="1">
      <c r="A46" s="6"/>
      <c r="B46" s="6"/>
      <c r="C46" s="6"/>
      <c r="D46" s="79"/>
      <c r="E46" s="7"/>
      <c r="F46" s="7"/>
      <c r="G46" s="79"/>
      <c r="H46" s="81"/>
      <c r="I46" s="81"/>
      <c r="J46" s="81"/>
      <c r="K46" s="81"/>
      <c r="L46" s="81"/>
      <c r="P46" s="81"/>
      <c r="Q46" s="81"/>
      <c r="R46" s="81"/>
    </row>
    <row r="47" spans="1:18" hidden="1">
      <c r="A47" s="6"/>
      <c r="B47" s="6"/>
      <c r="C47" s="6"/>
      <c r="D47" s="79"/>
      <c r="E47" s="7"/>
      <c r="F47" s="7"/>
      <c r="G47" s="79"/>
      <c r="H47" s="81"/>
      <c r="I47" s="81"/>
      <c r="J47" s="81"/>
      <c r="K47" s="81"/>
      <c r="L47" s="81"/>
      <c r="P47" s="81"/>
      <c r="Q47" s="81"/>
      <c r="R47" s="81"/>
    </row>
    <row r="48" spans="1:18" hidden="1">
      <c r="A48" s="6"/>
      <c r="B48" s="6"/>
      <c r="C48" s="6"/>
      <c r="D48" s="79"/>
      <c r="E48" s="7"/>
      <c r="F48" s="7"/>
      <c r="G48" s="79"/>
      <c r="H48" s="81"/>
      <c r="I48" s="81"/>
      <c r="J48" s="81"/>
      <c r="K48" s="81"/>
      <c r="L48" s="81"/>
      <c r="P48" s="81"/>
      <c r="Q48" s="81"/>
      <c r="R48" s="81"/>
    </row>
    <row r="49" spans="1:18" hidden="1">
      <c r="A49" s="6"/>
      <c r="B49" s="6"/>
      <c r="C49" s="6"/>
      <c r="D49" s="79"/>
      <c r="E49" s="7"/>
      <c r="F49" s="7"/>
      <c r="G49" s="79"/>
      <c r="H49" s="81"/>
      <c r="I49" s="81"/>
      <c r="J49" s="81"/>
      <c r="K49" s="81"/>
      <c r="L49" s="81"/>
      <c r="P49" s="81"/>
      <c r="Q49" s="81"/>
      <c r="R49" s="81"/>
    </row>
    <row r="50" spans="1:18" hidden="1">
      <c r="A50" s="6"/>
      <c r="B50" s="6"/>
      <c r="C50" s="6"/>
      <c r="D50" s="79"/>
      <c r="E50" s="7"/>
      <c r="F50" s="7"/>
      <c r="G50" s="79"/>
      <c r="H50" s="81"/>
      <c r="I50" s="81"/>
      <c r="J50" s="81"/>
      <c r="K50" s="81"/>
      <c r="L50" s="81"/>
      <c r="P50" s="81"/>
      <c r="Q50" s="81"/>
      <c r="R50" s="81"/>
    </row>
    <row r="51" spans="1:18" hidden="1">
      <c r="A51" s="6"/>
      <c r="B51" s="6"/>
      <c r="C51" s="6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</row>
    <row r="52" spans="1:18" hidden="1">
      <c r="A52" s="6"/>
      <c r="B52" s="6"/>
      <c r="C52" s="6"/>
      <c r="D52" s="79"/>
      <c r="E52" s="7"/>
      <c r="F52" s="7"/>
      <c r="G52" s="79"/>
      <c r="H52" s="81"/>
      <c r="I52" s="81"/>
      <c r="J52" s="81"/>
      <c r="K52" s="81"/>
      <c r="L52" s="81"/>
      <c r="P52" s="81"/>
      <c r="Q52" s="81"/>
      <c r="R52" s="81"/>
    </row>
    <row r="53" spans="1:18" hidden="1">
      <c r="A53" s="6"/>
      <c r="B53" s="6"/>
      <c r="C53" s="6"/>
      <c r="D53" s="79"/>
      <c r="E53" s="7"/>
      <c r="F53" s="7"/>
      <c r="G53" s="79"/>
      <c r="H53" s="81"/>
      <c r="I53" s="81"/>
      <c r="J53" s="81"/>
      <c r="K53" s="81"/>
      <c r="L53" s="81"/>
      <c r="P53" s="81"/>
      <c r="Q53" s="81"/>
      <c r="R53" s="81"/>
    </row>
    <row r="54" spans="1:18" hidden="1">
      <c r="A54" s="6"/>
      <c r="B54" s="6"/>
      <c r="C54" s="6"/>
      <c r="D54" s="79"/>
      <c r="E54" s="7"/>
      <c r="F54" s="7"/>
      <c r="G54" s="79"/>
      <c r="H54" s="81"/>
      <c r="I54" s="81"/>
      <c r="J54" s="81"/>
      <c r="K54" s="81"/>
      <c r="L54" s="81"/>
      <c r="P54" s="81"/>
      <c r="Q54" s="81"/>
      <c r="R54" s="81"/>
    </row>
    <row r="55" spans="1:18" hidden="1">
      <c r="A55" s="6"/>
      <c r="B55" s="6"/>
      <c r="C55" s="6"/>
      <c r="D55" s="79"/>
      <c r="E55" s="7"/>
      <c r="F55" s="7"/>
      <c r="G55" s="79"/>
      <c r="H55" s="81"/>
      <c r="I55" s="81"/>
      <c r="J55" s="81"/>
      <c r="K55" s="81"/>
      <c r="L55" s="81"/>
      <c r="P55" s="81"/>
      <c r="Q55" s="81"/>
      <c r="R55" s="81"/>
    </row>
    <row r="56" spans="1:18" hidden="1">
      <c r="A56" s="6"/>
      <c r="B56" s="6"/>
      <c r="C56" s="6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18" hidden="1">
      <c r="A57" s="6"/>
      <c r="B57" s="6"/>
      <c r="C57" s="6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18" hidden="1">
      <c r="A58" s="6"/>
      <c r="B58" s="6"/>
      <c r="C58" s="6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18" hidden="1">
      <c r="A59" s="6"/>
      <c r="B59" s="6"/>
      <c r="C59" s="6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18" hidden="1">
      <c r="A60" s="6"/>
      <c r="B60" s="6"/>
      <c r="C60" s="6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18" hidden="1">
      <c r="A61" s="6"/>
      <c r="B61" s="6"/>
      <c r="C61" s="6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18" hidden="1">
      <c r="A62" s="6"/>
      <c r="B62" s="6"/>
      <c r="C62" s="6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18" hidden="1">
      <c r="A63" s="6"/>
      <c r="B63" s="6"/>
      <c r="C63" s="6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18" hidden="1">
      <c r="A64" s="6"/>
      <c r="B64" s="6"/>
      <c r="C64" s="6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idden="1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idden="1">
      <c r="A66" s="6"/>
      <c r="B66" s="6"/>
      <c r="C66" s="6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idden="1">
      <c r="A67" s="6"/>
      <c r="B67" s="6"/>
      <c r="C67" s="6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idden="1">
      <c r="A68" s="6"/>
      <c r="B68" s="6"/>
      <c r="C68" s="6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idden="1">
      <c r="A69" s="6"/>
      <c r="B69" s="6"/>
      <c r="C69" s="6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idden="1">
      <c r="A70" s="6"/>
      <c r="B70" s="6"/>
      <c r="C70" s="6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idden="1">
      <c r="A71" s="6"/>
      <c r="B71" s="6"/>
      <c r="C71" s="6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idden="1">
      <c r="A72" s="6"/>
      <c r="B72" s="6"/>
      <c r="C72" s="6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idden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18" hidden="1">
      <c r="A74" s="6"/>
      <c r="B74" s="6"/>
      <c r="C74" s="6"/>
      <c r="D74" s="79"/>
      <c r="E74" s="7"/>
      <c r="F74" s="7"/>
      <c r="G74" s="79"/>
      <c r="H74" s="81"/>
      <c r="I74" s="81"/>
      <c r="J74" s="81"/>
      <c r="K74" s="81"/>
      <c r="L74" s="81"/>
      <c r="P74" s="81"/>
      <c r="Q74" s="81"/>
      <c r="R74" s="81"/>
    </row>
    <row r="75" spans="1:18" hidden="1">
      <c r="A75" s="6"/>
      <c r="B75" s="6"/>
      <c r="C75" s="6"/>
      <c r="D75" s="79"/>
      <c r="E75" s="89"/>
      <c r="F75" s="89"/>
      <c r="G75" s="90"/>
      <c r="H75" s="91"/>
      <c r="I75" s="91"/>
      <c r="J75" s="91"/>
      <c r="K75" s="91"/>
      <c r="L75" s="91"/>
      <c r="M75" s="91"/>
      <c r="N75" s="91"/>
      <c r="O75" s="91"/>
      <c r="P75" s="81"/>
      <c r="Q75" s="81"/>
      <c r="R75" s="81"/>
    </row>
    <row r="76" spans="1:18" hidden="1">
      <c r="A76" s="6"/>
      <c r="B76" s="6"/>
      <c r="C76" s="6"/>
      <c r="D76" s="79"/>
      <c r="E76" s="7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idden="1">
      <c r="A77" s="6"/>
      <c r="B77" s="6"/>
      <c r="C77" s="6"/>
      <c r="D77" s="79"/>
      <c r="E77" s="80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idden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idden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idden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6"/>
      <c r="C117" s="6"/>
      <c r="D117" s="79"/>
      <c r="E117" s="7"/>
      <c r="F117" s="7"/>
      <c r="G117" s="79"/>
      <c r="H117" s="81"/>
      <c r="I117" s="81"/>
      <c r="J117" s="81"/>
      <c r="K117" s="81"/>
      <c r="L117" s="81"/>
      <c r="P117" s="81"/>
      <c r="Q117" s="81"/>
      <c r="R117" s="81"/>
    </row>
    <row r="118" spans="1:18" hidden="1">
      <c r="A118" s="6"/>
      <c r="B118" s="6"/>
      <c r="C118" s="6"/>
      <c r="D118" s="79"/>
      <c r="E118" s="89"/>
      <c r="F118" s="89"/>
      <c r="G118" s="90"/>
      <c r="H118" s="91"/>
      <c r="I118" s="91"/>
      <c r="J118" s="91"/>
      <c r="K118" s="91"/>
      <c r="L118" s="91"/>
      <c r="M118" s="91"/>
      <c r="N118" s="91"/>
      <c r="O118" s="91"/>
      <c r="P118" s="81"/>
      <c r="Q118" s="81"/>
      <c r="R118" s="81"/>
    </row>
    <row r="119" spans="1:18" hidden="1">
      <c r="A119" s="83"/>
      <c r="B119" s="83"/>
      <c r="C119" s="83"/>
      <c r="D119" s="79"/>
      <c r="E119" s="7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80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83"/>
      <c r="C126" s="83"/>
      <c r="D126" s="79"/>
      <c r="E126" s="7"/>
      <c r="F126" s="7"/>
      <c r="G126" s="79"/>
      <c r="H126" s="81"/>
      <c r="I126" s="81"/>
      <c r="J126" s="81"/>
      <c r="K126" s="81"/>
      <c r="L126" s="81"/>
      <c r="P126" s="81"/>
      <c r="Q126" s="81"/>
      <c r="R126" s="81"/>
    </row>
    <row r="127" spans="1:18" hidden="1">
      <c r="A127" s="83"/>
      <c r="B127" s="83"/>
      <c r="C127" s="83"/>
      <c r="D127" s="79"/>
      <c r="E127" s="89"/>
      <c r="F127" s="89"/>
      <c r="G127" s="89"/>
      <c r="H127" s="91"/>
      <c r="I127" s="91"/>
      <c r="J127" s="91"/>
      <c r="K127" s="91"/>
      <c r="L127" s="91"/>
      <c r="M127" s="91"/>
      <c r="N127" s="91"/>
      <c r="O127" s="91"/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idden="1">
      <c r="P495" s="81"/>
      <c r="Q495" s="81"/>
      <c r="R495" s="81"/>
    </row>
    <row r="496" spans="5:25" ht="15.75" thickBot="1">
      <c r="E496" s="82" t="s">
        <v>125</v>
      </c>
      <c r="F496" s="52"/>
      <c r="G496" s="52"/>
      <c r="H496" s="64">
        <f t="shared" ref="H496:O496" si="2">SUM(H5:H495)</f>
        <v>66</v>
      </c>
      <c r="I496" s="64">
        <f t="shared" si="2"/>
        <v>524</v>
      </c>
      <c r="J496" s="64">
        <f t="shared" si="2"/>
        <v>0</v>
      </c>
      <c r="K496" s="64">
        <f t="shared" si="2"/>
        <v>0</v>
      </c>
      <c r="L496" s="64">
        <f t="shared" si="2"/>
        <v>33</v>
      </c>
      <c r="M496" s="64">
        <f t="shared" si="2"/>
        <v>5</v>
      </c>
      <c r="N496" s="64">
        <f t="shared" si="2"/>
        <v>0</v>
      </c>
      <c r="O496" s="64">
        <f t="shared" si="2"/>
        <v>0</v>
      </c>
      <c r="S496" s="52" t="s">
        <v>126</v>
      </c>
      <c r="T496" s="64">
        <f t="shared" ref="T496:Y496" si="3">SUM(T5:T495)</f>
        <v>122.05000000000001</v>
      </c>
      <c r="U496" s="64">
        <f t="shared" si="3"/>
        <v>122.05000000000001</v>
      </c>
      <c r="V496" s="64">
        <f t="shared" si="3"/>
        <v>46.5</v>
      </c>
      <c r="W496" s="64">
        <f t="shared" si="3"/>
        <v>0.5</v>
      </c>
      <c r="X496" s="64">
        <f t="shared" si="3"/>
        <v>0</v>
      </c>
      <c r="Y496" s="64">
        <f t="shared" si="3"/>
        <v>0</v>
      </c>
    </row>
    <row r="497" spans="5:18" ht="15.75" thickTop="1"/>
    <row r="499" spans="5:18">
      <c r="E499" s="53" t="s">
        <v>124</v>
      </c>
      <c r="H499" s="7"/>
      <c r="I499" s="7"/>
      <c r="J499" s="7"/>
      <c r="K499" s="7"/>
      <c r="L499" s="7"/>
      <c r="M499" s="7"/>
      <c r="N499" s="7"/>
      <c r="O499" s="7"/>
      <c r="P499" s="54" t="s">
        <v>138</v>
      </c>
      <c r="Q499" s="7"/>
      <c r="R499" s="54" t="s">
        <v>129</v>
      </c>
    </row>
    <row r="500" spans="5:18">
      <c r="E500" s="54" t="str">
        <f>IF('21'!K3="", "Vrije categorie",'21'!K3)</f>
        <v>A</v>
      </c>
      <c r="H500" s="65" cm="1">
        <f t="array" ref="H500">SUMPRODUCT(--($G$5:$G$495=E500),--($F$5:$F$495=""),$H$5:$H$495)</f>
        <v>0</v>
      </c>
      <c r="I500" s="65" cm="1">
        <f t="array" ref="I500">SUMPRODUCT(--($G$5:$G$495=E500),--($F$5:$F$495=""),$I$5:$I$495)</f>
        <v>278</v>
      </c>
      <c r="J500" s="65" cm="1">
        <f t="array" ref="J500">SUMPRODUCT(--($G$5:$G$495=E500),--($F$5:$F$495=""),$J$5:$J$495)</f>
        <v>0</v>
      </c>
      <c r="K500" s="65" cm="1">
        <f t="array" ref="K500">SUMPRODUCT(--($G$5:$G$495=E500),--($F$5:$F$495=""),$K$5:$K$495)</f>
        <v>0</v>
      </c>
      <c r="L500" s="65" cm="1">
        <f t="array" ref="L500">SUMPRODUCT(--($G$5:$G$495=E500),--($F$5:$F$495=""),$L$5:$L$495)</f>
        <v>0</v>
      </c>
      <c r="M500" s="65" cm="1">
        <f t="array" ref="M500">SUMPRODUCT(--($G$5:$G$495=E500),--($F$5:$F$495=""),$M$5:$M$495)</f>
        <v>0</v>
      </c>
      <c r="N500" s="65" cm="1">
        <f t="array" ref="N500">SUMPRODUCT(--($G$5:$G$495=E500),--($F$5:$F$495=""),$N$5:$N$495)</f>
        <v>0</v>
      </c>
      <c r="O500" s="65" cm="1">
        <f t="array" ref="O500">SUMPRODUCT(--($G$5:$G$495=E500),--($F$5:$F$495=""),$O$5:$O$495)</f>
        <v>0</v>
      </c>
      <c r="P500" s="65">
        <f>SUM(H500:O500)</f>
        <v>278</v>
      </c>
      <c r="Q500" s="54"/>
      <c r="R500" s="65" cm="1">
        <f t="array" ref="R500">SUMPRODUCT(--($G$5:$G$495=E500),--($F$5:$F$495=""),$R$5:$R$495)</f>
        <v>55600</v>
      </c>
    </row>
    <row r="501" spans="5:18">
      <c r="E501" s="54" t="str">
        <f>IF('21'!K4="", "Vrije categorie",'21'!K4)</f>
        <v>B</v>
      </c>
      <c r="H501" s="65" cm="1">
        <f t="array" ref="H501">SUMPRODUCT(--($G$5:$G$495=E501),--($F$5:$F$495=""),$H$5:$H$495)</f>
        <v>36</v>
      </c>
      <c r="I501" s="65" cm="1">
        <f t="array" ref="I501">SUMPRODUCT(--($G$5:$G$495=E501),--($F$5:$F$495=""),$I$5:$I$495)</f>
        <v>0</v>
      </c>
      <c r="J501" s="65" cm="1">
        <f t="array" ref="J501">SUMPRODUCT(--($G$5:$G$495=E501),--($F$5:$F$495=""),$J$5:$J$495)</f>
        <v>0</v>
      </c>
      <c r="K501" s="65" cm="1">
        <f t="array" ref="K501">SUMPRODUCT(--($G$5:$G$495=E501),--($F$5:$F$495=""),$K$5:$K$495)</f>
        <v>0</v>
      </c>
      <c r="L501" s="65" cm="1">
        <f t="array" ref="L501">SUMPRODUCT(--($G$5:$G$495=E501),--($F$5:$F$495=""),$L$5:$L$495)</f>
        <v>0</v>
      </c>
      <c r="M501" s="65" cm="1">
        <f t="array" ref="M501">SUMPRODUCT(--($G$5:$G$495=E501),--($F$5:$F$495=""),$M$5:$M$495)</f>
        <v>0</v>
      </c>
      <c r="N501" s="65" cm="1">
        <f t="array" ref="N501">SUMPRODUCT(--($G$5:$G$495=E501),--($F$5:$F$495=""),$N$5:$N$495)</f>
        <v>0</v>
      </c>
      <c r="O501" s="65" cm="1">
        <f t="array" ref="O501">SUMPRODUCT(--($G$5:$G$495=E501),--($F$5:$F$495=""),$O$5:$O$495)</f>
        <v>0</v>
      </c>
      <c r="P501" s="65">
        <f t="shared" ref="P501:P513" si="4">SUM(H501:O501)</f>
        <v>36</v>
      </c>
      <c r="Q501" s="54"/>
      <c r="R501" s="65" cm="1">
        <f t="array" ref="R501">SUMPRODUCT(--($G$5:$G$495=E501),--($F$5:$F$495=""),$R$5:$R$495)</f>
        <v>7200</v>
      </c>
    </row>
    <row r="502" spans="5:18">
      <c r="E502" s="54" t="str">
        <f>IF('21'!K5="", "Vrije categorie",'21'!K5)</f>
        <v>C</v>
      </c>
      <c r="H502" s="65" cm="1">
        <f t="array" ref="H502">SUMPRODUCT(--($G$5:$G$495=E502),--($F$5:$F$495=""),$H$5:$H$495)</f>
        <v>21</v>
      </c>
      <c r="I502" s="65" cm="1">
        <f t="array" ref="I502">SUMPRODUCT(--($G$5:$G$495=E502),--($F$5:$F$495=""),$I$5:$I$495)</f>
        <v>0</v>
      </c>
      <c r="J502" s="65" cm="1">
        <f t="array" ref="J502">SUMPRODUCT(--($G$5:$G$495=E502),--($F$5:$F$495=""),$J$5:$J$495)</f>
        <v>0</v>
      </c>
      <c r="K502" s="65" cm="1">
        <f t="array" ref="K502">SUMPRODUCT(--($G$5:$G$495=E502),--($F$5:$F$495=""),$K$5:$K$495)</f>
        <v>0</v>
      </c>
      <c r="L502" s="65" cm="1">
        <f t="array" ref="L502">SUMPRODUCT(--($G$5:$G$495=E502),--($F$5:$F$495=""),$L$5:$L$495)</f>
        <v>0</v>
      </c>
      <c r="M502" s="65" cm="1">
        <f t="array" ref="M502">SUMPRODUCT(--($G$5:$G$495=E502),--($F$5:$F$495=""),$M$5:$M$495)</f>
        <v>0</v>
      </c>
      <c r="N502" s="65" cm="1">
        <f t="array" ref="N502">SUMPRODUCT(--($G$5:$G$495=E502),--($F$5:$F$495=""),$N$5:$N$495)</f>
        <v>0</v>
      </c>
      <c r="O502" s="65" cm="1">
        <f t="array" ref="O502">SUMPRODUCT(--($G$5:$G$495=E502),--($F$5:$F$495=""),$O$5:$O$495)</f>
        <v>0</v>
      </c>
      <c r="P502" s="65">
        <f t="shared" si="4"/>
        <v>21</v>
      </c>
      <c r="Q502" s="54"/>
      <c r="R502" s="65" cm="1">
        <f t="array" ref="R502">SUMPRODUCT(--($G$5:$G$495=E502),--($F$5:$F$495=""),$R$5:$R$495)</f>
        <v>4200</v>
      </c>
    </row>
    <row r="503" spans="5:18">
      <c r="E503" s="54" t="str">
        <f>IF('21'!K6="", "Vrije categorie",'21'!K6)</f>
        <v>D</v>
      </c>
      <c r="H503" s="65" cm="1">
        <f t="array" ref="H503">SUMPRODUCT(--($G$5:$G$495=E503),--($F$5:$F$495=""),$H$5:$H$495)</f>
        <v>0</v>
      </c>
      <c r="I503" s="65" cm="1">
        <f t="array" ref="I503">SUMPRODUCT(--($G$5:$G$495=E503),--($F$5:$F$495=""),$I$5:$I$495)</f>
        <v>0</v>
      </c>
      <c r="J503" s="65" cm="1">
        <f t="array" ref="J503">SUMPRODUCT(--($G$5:$G$495=E503),--($F$5:$F$495=""),$J$5:$J$495)</f>
        <v>0</v>
      </c>
      <c r="K503" s="65" cm="1">
        <f t="array" ref="K503">SUMPRODUCT(--($G$5:$G$495=E503),--($F$5:$F$495=""),$K$5:$K$495)</f>
        <v>0</v>
      </c>
      <c r="L503" s="65" cm="1">
        <f t="array" ref="L503">SUMPRODUCT(--($G$5:$G$495=E503),--($F$5:$F$495=""),$L$5:$L$495)</f>
        <v>0</v>
      </c>
      <c r="M503" s="65" cm="1">
        <f t="array" ref="M503">SUMPRODUCT(--($G$5:$G$495=E503),--($F$5:$F$495=""),$M$5:$M$495)</f>
        <v>0</v>
      </c>
      <c r="N503" s="65" cm="1">
        <f t="array" ref="N503">SUMPRODUCT(--($G$5:$G$495=E503),--($F$5:$F$495=""),$N$5:$N$495)</f>
        <v>0</v>
      </c>
      <c r="O503" s="65" cm="1">
        <f t="array" ref="O503">SUMPRODUCT(--($G$5:$G$495=E503),--($F$5:$F$495=""),$O$5:$O$495)</f>
        <v>0</v>
      </c>
      <c r="P503" s="65">
        <f t="shared" si="4"/>
        <v>0</v>
      </c>
      <c r="Q503" s="54"/>
      <c r="R503" s="65" cm="1">
        <f t="array" ref="R503">SUMPRODUCT(--($G$5:$G$495=E503),--($F$5:$F$495=""),$R$5:$R$495)</f>
        <v>0</v>
      </c>
    </row>
    <row r="504" spans="5:18">
      <c r="E504" s="54" t="str">
        <f>IF('21'!K7="", "Vrije categorie",'21'!K7)</f>
        <v>E</v>
      </c>
      <c r="H504" s="65" cm="1">
        <f t="array" ref="H504">SUMPRODUCT(--($G$5:$G$495=E504),--($F$5:$F$495=""),$H$5:$H$495)</f>
        <v>9</v>
      </c>
      <c r="I504" s="65" cm="1">
        <f t="array" ref="I504">SUMPRODUCT(--($G$5:$G$495=E504),--($F$5:$F$495=""),$I$5:$I$495)</f>
        <v>104</v>
      </c>
      <c r="J504" s="65" cm="1">
        <f t="array" ref="J504">SUMPRODUCT(--($G$5:$G$495=E504),--($F$5:$F$495=""),$J$5:$J$495)</f>
        <v>0</v>
      </c>
      <c r="K504" s="65" cm="1">
        <f t="array" ref="K504">SUMPRODUCT(--($G$5:$G$495=E504),--($F$5:$F$495=""),$K$5:$K$495)</f>
        <v>0</v>
      </c>
      <c r="L504" s="65" cm="1">
        <f t="array" ref="L504">SUMPRODUCT(--($G$5:$G$495=E504),--($F$5:$F$495=""),$L$5:$L$495)</f>
        <v>0</v>
      </c>
      <c r="M504" s="65" cm="1">
        <f t="array" ref="M504">SUMPRODUCT(--($G$5:$G$495=E504),--($F$5:$F$495=""),$M$5:$M$495)</f>
        <v>0</v>
      </c>
      <c r="N504" s="65" cm="1">
        <f t="array" ref="N504">SUMPRODUCT(--($G$5:$G$495=E504),--($F$5:$F$495=""),$N$5:$N$495)</f>
        <v>0</v>
      </c>
      <c r="O504" s="65" cm="1">
        <f t="array" ref="O504">SUMPRODUCT(--($G$5:$G$495=E504),--($F$5:$F$495=""),$O$5:$O$495)</f>
        <v>0</v>
      </c>
      <c r="P504" s="65">
        <f t="shared" si="4"/>
        <v>113</v>
      </c>
      <c r="Q504" s="54"/>
      <c r="R504" s="65" cm="1">
        <f t="array" ref="R504">SUMPRODUCT(--($G$5:$G$495=E504),--($F$5:$F$495=""),$R$5:$R$495)</f>
        <v>22600</v>
      </c>
    </row>
    <row r="505" spans="5:18">
      <c r="E505" s="54" t="str">
        <f>IF('21'!K8="", "Vrije categorie",'21'!K8)</f>
        <v>F</v>
      </c>
      <c r="H505" s="65" cm="1">
        <f t="array" ref="H505">SUMPRODUCT(--($G$5:$G$495=E505),--($F$5:$F$495=""),$H$5:$H$495)</f>
        <v>0</v>
      </c>
      <c r="I505" s="65" cm="1">
        <f t="array" ref="I505">SUMPRODUCT(--($G$5:$G$495=E505),--($F$5:$F$495=""),$I$5:$I$495)</f>
        <v>44</v>
      </c>
      <c r="J505" s="65" cm="1">
        <f t="array" ref="J505">SUMPRODUCT(--($G$5:$G$495=E505),--($F$5:$F$495=""),$J$5:$J$495)</f>
        <v>0</v>
      </c>
      <c r="K505" s="65" cm="1">
        <f t="array" ref="K505">SUMPRODUCT(--($G$5:$G$495=E505),--($F$5:$F$495=""),$K$5:$K$495)</f>
        <v>0</v>
      </c>
      <c r="L505" s="65" cm="1">
        <f t="array" ref="L505">SUMPRODUCT(--($G$5:$G$495=E505),--($F$5:$F$495=""),$L$5:$L$495)</f>
        <v>0</v>
      </c>
      <c r="M505" s="65" cm="1">
        <f t="array" ref="M505">SUMPRODUCT(--($G$5:$G$495=E505),--($F$5:$F$495=""),$M$5:$M$495)</f>
        <v>5</v>
      </c>
      <c r="N505" s="65" cm="1">
        <f t="array" ref="N505">SUMPRODUCT(--($G$5:$G$495=E505),--($F$5:$F$495=""),$N$5:$N$495)</f>
        <v>0</v>
      </c>
      <c r="O505" s="65" cm="1">
        <f t="array" ref="O505">SUMPRODUCT(--($G$5:$G$495=E505),--($F$5:$F$495=""),$O$5:$O$495)</f>
        <v>0</v>
      </c>
      <c r="P505" s="65">
        <f t="shared" si="4"/>
        <v>49</v>
      </c>
      <c r="Q505" s="54"/>
      <c r="R505" s="65" cm="1">
        <f t="array" ref="R505">SUMPRODUCT(--($G$5:$G$495=E505),--($F$5:$F$495=""),$R$5:$R$495)</f>
        <v>588</v>
      </c>
    </row>
    <row r="506" spans="5:18">
      <c r="E506" s="54" t="str">
        <f>IF('21'!K9="", "Vrije categorie",'21'!K9)</f>
        <v>G</v>
      </c>
      <c r="H506" s="65" cm="1">
        <f t="array" ref="H506">SUMPRODUCT(--($G$5:$G$495=E506),--($F$5:$F$495=""),$H$5:$H$495)</f>
        <v>0</v>
      </c>
      <c r="I506" s="65" cm="1">
        <f t="array" ref="I506">SUMPRODUCT(--($G$5:$G$495=E506),--($F$5:$F$495=""),$I$5:$I$495)</f>
        <v>0</v>
      </c>
      <c r="J506" s="65" cm="1">
        <f t="array" ref="J506">SUMPRODUCT(--($G$5:$G$495=E506),--($F$5:$F$495=""),$J$5:$J$495)</f>
        <v>0</v>
      </c>
      <c r="K506" s="65" cm="1">
        <f t="array" ref="K506">SUMPRODUCT(--($G$5:$G$495=E506),--($F$5:$F$495=""),$K$5:$K$495)</f>
        <v>0</v>
      </c>
      <c r="L506" s="65" cm="1">
        <f t="array" ref="L506">SUMPRODUCT(--($G$5:$G$495=E506),--($F$5:$F$495=""),$L$5:$L$495)</f>
        <v>33</v>
      </c>
      <c r="M506" s="65" cm="1">
        <f t="array" ref="M506">SUMPRODUCT(--($G$5:$G$495=E506),--($F$5:$F$495=""),$M$5:$M$495)</f>
        <v>0</v>
      </c>
      <c r="N506" s="65" cm="1">
        <f t="array" ref="N506">SUMPRODUCT(--($G$5:$G$495=E506),--($F$5:$F$495=""),$N$5:$N$495)</f>
        <v>0</v>
      </c>
      <c r="O506" s="65" cm="1">
        <f t="array" ref="O506">SUMPRODUCT(--($G$5:$G$495=E506),--($F$5:$F$495=""),$O$5:$O$495)</f>
        <v>0</v>
      </c>
      <c r="P506" s="65">
        <f t="shared" si="4"/>
        <v>33</v>
      </c>
      <c r="Q506" s="54"/>
      <c r="R506" s="65" cm="1">
        <f t="array" ref="R506">SUMPRODUCT(--($G$5:$G$495=E506),--($F$5:$F$495=""),$R$5:$R$495)</f>
        <v>6600</v>
      </c>
    </row>
    <row r="507" spans="5:18">
      <c r="E507" s="54" t="str">
        <f>IF('21'!K10="", "Vrije categorie",'21'!K10)</f>
        <v>H</v>
      </c>
      <c r="H507" s="65" cm="1">
        <f t="array" ref="H507">SUMPRODUCT(--($G$5:$G$495=E507),--($F$5:$F$495=""),$H$5:$H$495)</f>
        <v>0</v>
      </c>
      <c r="I507" s="65" cm="1">
        <f t="array" ref="I507">SUMPRODUCT(--($G$5:$G$495=E507),--($F$5:$F$495=""),$I$5:$I$495)</f>
        <v>0</v>
      </c>
      <c r="J507" s="65" cm="1">
        <f t="array" ref="J507">SUMPRODUCT(--($G$5:$G$495=E507),--($F$5:$F$495=""),$J$5:$J$495)</f>
        <v>0</v>
      </c>
      <c r="K507" s="65" cm="1">
        <f t="array" ref="K507">SUMPRODUCT(--($G$5:$G$495=E507),--($F$5:$F$495=""),$K$5:$K$495)</f>
        <v>0</v>
      </c>
      <c r="L507" s="65" cm="1">
        <f t="array" ref="L507">SUMPRODUCT(--($G$5:$G$495=E507),--($F$5:$F$495=""),$L$5:$L$495)</f>
        <v>0</v>
      </c>
      <c r="M507" s="65" cm="1">
        <f t="array" ref="M507">SUMPRODUCT(--($G$5:$G$495=E507),--($F$5:$F$495=""),$M$5:$M$495)</f>
        <v>0</v>
      </c>
      <c r="N507" s="65" cm="1">
        <f t="array" ref="N507">SUMPRODUCT(--($G$5:$G$495=E507),--($F$5:$F$495=""),$N$5:$N$495)</f>
        <v>0</v>
      </c>
      <c r="O507" s="65" cm="1">
        <f t="array" ref="O507">SUMPRODUCT(--($G$5:$G$495=E507),--($F$5:$F$495=""),$O$5:$O$495)</f>
        <v>0</v>
      </c>
      <c r="P507" s="65">
        <f t="shared" si="4"/>
        <v>0</v>
      </c>
      <c r="Q507" s="54"/>
      <c r="R507" s="65" cm="1">
        <f t="array" ref="R507">SUMPRODUCT(--($G$5:$G$495=E507),--($F$5:$F$495=""),$R$5:$R$495)</f>
        <v>0</v>
      </c>
    </row>
    <row r="508" spans="5:18">
      <c r="E508" s="54" t="str">
        <f>IF('21'!K11="", "Vrije categorie",'21'!K11)</f>
        <v>I</v>
      </c>
      <c r="H508" s="65" cm="1">
        <f t="array" ref="H508">SUMPRODUCT(--($G$5:$G$495=E508),--($F$5:$F$495=""),$H$5:$H$495)</f>
        <v>0</v>
      </c>
      <c r="I508" s="65" cm="1">
        <f t="array" ref="I508">SUMPRODUCT(--($G$5:$G$495=E508),--($F$5:$F$495=""),$I$5:$I$495)</f>
        <v>98</v>
      </c>
      <c r="J508" s="65" cm="1">
        <f t="array" ref="J508">SUMPRODUCT(--($G$5:$G$495=E508),--($F$5:$F$495=""),$J$5:$J$495)</f>
        <v>0</v>
      </c>
      <c r="K508" s="65" cm="1">
        <f t="array" ref="K508">SUMPRODUCT(--($G$5:$G$495=E508),--($F$5:$F$495=""),$K$5:$K$495)</f>
        <v>0</v>
      </c>
      <c r="L508" s="65" cm="1">
        <f t="array" ref="L508">SUMPRODUCT(--($G$5:$G$495=E508),--($F$5:$F$495=""),$L$5:$L$495)</f>
        <v>0</v>
      </c>
      <c r="M508" s="65" cm="1">
        <f t="array" ref="M508">SUMPRODUCT(--($G$5:$G$495=E508),--($F$5:$F$495=""),$M$5:$M$495)</f>
        <v>0</v>
      </c>
      <c r="N508" s="65" cm="1">
        <f t="array" ref="N508">SUMPRODUCT(--($G$5:$G$495=E508),--($F$5:$F$495=""),$N$5:$N$495)</f>
        <v>0</v>
      </c>
      <c r="O508" s="65" cm="1">
        <f t="array" ref="O508">SUMPRODUCT(--($G$5:$G$495=E508),--($F$5:$F$495=""),$O$5:$O$495)</f>
        <v>0</v>
      </c>
      <c r="P508" s="65">
        <f t="shared" si="4"/>
        <v>98</v>
      </c>
      <c r="Q508" s="54"/>
      <c r="R508" s="65" cm="1">
        <f t="array" ref="R508">SUMPRODUCT(--($G$5:$G$495=E508),--($F$5:$F$495=""),$R$5:$R$495)</f>
        <v>19600</v>
      </c>
    </row>
    <row r="509" spans="5:18">
      <c r="E509" s="54" t="str">
        <f>IF('21'!K12="", "Vrije categorie",'21'!K12)</f>
        <v>J</v>
      </c>
      <c r="H509" s="65" cm="1">
        <f t="array" ref="H509">SUMPRODUCT(--($G$5:$G$495=E509),--($F$5:$F$495=""),$H$5:$H$495)</f>
        <v>0</v>
      </c>
      <c r="I509" s="65" cm="1">
        <f t="array" ref="I509">SUMPRODUCT(--($G$5:$G$495=E509),--($F$5:$F$495=""),$I$5:$I$495)</f>
        <v>0</v>
      </c>
      <c r="J509" s="65" cm="1">
        <f t="array" ref="J509">SUMPRODUCT(--($G$5:$G$495=E509),--($F$5:$F$495=""),$J$5:$J$495)</f>
        <v>0</v>
      </c>
      <c r="K509" s="65" cm="1">
        <f t="array" ref="K509">SUMPRODUCT(--($G$5:$G$495=E509),--($F$5:$F$495=""),$K$5:$K$495)</f>
        <v>0</v>
      </c>
      <c r="L509" s="65" cm="1">
        <f t="array" ref="L509">SUMPRODUCT(--($G$5:$G$495=E509),--($F$5:$F$495=""),$L$5:$L$495)</f>
        <v>0</v>
      </c>
      <c r="M509" s="65" cm="1">
        <f t="array" ref="M509">SUMPRODUCT(--($G$5:$G$495=E509),--($F$5:$F$495=""),$M$5:$M$495)</f>
        <v>0</v>
      </c>
      <c r="N509" s="65" cm="1">
        <f t="array" ref="N509">SUMPRODUCT(--($G$5:$G$495=E509),--($F$5:$F$495=""),$N$5:$N$495)</f>
        <v>0</v>
      </c>
      <c r="O509" s="65" cm="1">
        <f t="array" ref="O509">SUMPRODUCT(--($G$5:$G$495=E509),--($F$5:$F$495=""),$O$5:$O$495)</f>
        <v>0</v>
      </c>
      <c r="P509" s="65">
        <f t="shared" si="4"/>
        <v>0</v>
      </c>
      <c r="Q509" s="54"/>
      <c r="R509" s="65" cm="1">
        <f t="array" ref="R509">SUMPRODUCT(--($G$5:$G$495=E509),--($F$5:$F$495=""),$R$5:$R$495)</f>
        <v>0</v>
      </c>
    </row>
    <row r="510" spans="5:18">
      <c r="E510" s="54" t="str">
        <f>IF('21'!K13="", "Vrije categorie",'21'!K13)</f>
        <v>K</v>
      </c>
      <c r="H510" s="65" cm="1">
        <f t="array" ref="H510">SUMPRODUCT(--($G$5:$G$495=E510),--($F$5:$F$495=""),$H$5:$H$495)</f>
        <v>0</v>
      </c>
      <c r="I510" s="65" cm="1">
        <f t="array" ref="I510">SUMPRODUCT(--($G$5:$G$495=E510),--($F$5:$F$495=""),$I$5:$I$495)</f>
        <v>0</v>
      </c>
      <c r="J510" s="65" cm="1">
        <f t="array" ref="J510">SUMPRODUCT(--($G$5:$G$495=E510),--($F$5:$F$495=""),$J$5:$J$495)</f>
        <v>0</v>
      </c>
      <c r="K510" s="65" cm="1">
        <f t="array" ref="K510">SUMPRODUCT(--($G$5:$G$495=E510),--($F$5:$F$495=""),$K$5:$K$495)</f>
        <v>0</v>
      </c>
      <c r="L510" s="65" cm="1">
        <f t="array" ref="L510">SUMPRODUCT(--($G$5:$G$495=E510),--($F$5:$F$495=""),$L$5:$L$495)</f>
        <v>0</v>
      </c>
      <c r="M510" s="65" cm="1">
        <f t="array" ref="M510">SUMPRODUCT(--($G$5:$G$495=E510),--($F$5:$F$495=""),$M$5:$M$495)</f>
        <v>0</v>
      </c>
      <c r="N510" s="65" cm="1">
        <f t="array" ref="N510">SUMPRODUCT(--($G$5:$G$495=E510),--($F$5:$F$495=""),$N$5:$N$495)</f>
        <v>0</v>
      </c>
      <c r="O510" s="65" cm="1">
        <f t="array" ref="O510">SUMPRODUCT(--($G$5:$G$495=E510),--($F$5:$F$495=""),$O$5:$O$495)</f>
        <v>0</v>
      </c>
      <c r="P510" s="65">
        <f t="shared" si="4"/>
        <v>0</v>
      </c>
      <c r="Q510" s="54"/>
      <c r="R510" s="65" cm="1">
        <f t="array" ref="R510">SUMPRODUCT(--($G$5:$G$495=E510),--($F$5:$F$495=""),$R$5:$R$495)</f>
        <v>0</v>
      </c>
    </row>
    <row r="511" spans="5:18">
      <c r="E511" s="54" t="str">
        <f>IF('21'!K14="", "Vrije categorie",'21'!K14)</f>
        <v>Vrije categorie</v>
      </c>
      <c r="H511" s="65" cm="1">
        <f t="array" ref="H511">SUMPRODUCT(--($G$5:$G$495=E511),--($F$5:$F$495=""),$H$5:$H$495)</f>
        <v>0</v>
      </c>
      <c r="I511" s="65" cm="1">
        <f t="array" ref="I511">SUMPRODUCT(--($G$5:$G$495=E511),--($F$5:$F$495=""),$I$5:$I$495)</f>
        <v>0</v>
      </c>
      <c r="J511" s="65" cm="1">
        <f t="array" ref="J511">SUMPRODUCT(--($G$5:$G$495=E511),--($F$5:$F$495=""),$J$5:$J$495)</f>
        <v>0</v>
      </c>
      <c r="K511" s="65" cm="1">
        <f t="array" ref="K511">SUMPRODUCT(--($G$5:$G$495=E511),--($F$5:$F$495=""),$K$5:$K$495)</f>
        <v>0</v>
      </c>
      <c r="L511" s="65" cm="1">
        <f t="array" ref="L511">SUMPRODUCT(--($G$5:$G$495=E511),--($F$5:$F$495=""),$L$5:$L$495)</f>
        <v>0</v>
      </c>
      <c r="M511" s="65" cm="1">
        <f t="array" ref="M511">SUMPRODUCT(--($G$5:$G$495=E511),--($F$5:$F$495=""),$M$5:$M$495)</f>
        <v>0</v>
      </c>
      <c r="N511" s="65" cm="1">
        <f t="array" ref="N511">SUMPRODUCT(--($G$5:$G$495=E511),--($F$5:$F$495=""),$N$5:$N$495)</f>
        <v>0</v>
      </c>
      <c r="O511" s="65" cm="1">
        <f t="array" ref="O511">SUMPRODUCT(--($G$5:$G$495=E511),--($F$5:$F$495=""),$O$5:$O$495)</f>
        <v>0</v>
      </c>
      <c r="P511" s="65">
        <f t="shared" si="4"/>
        <v>0</v>
      </c>
      <c r="Q511" s="54"/>
      <c r="R511" s="65" cm="1">
        <f t="array" ref="R511">SUMPRODUCT(--($G$5:$G$495=E511),--($F$5:$F$495=""),$R$5:$R$495)</f>
        <v>0</v>
      </c>
    </row>
    <row r="512" spans="5:18">
      <c r="E512" s="54" t="str">
        <f>IF('21'!K15="", "Vrije categorie",'21'!K15)</f>
        <v>Vrije categorie</v>
      </c>
      <c r="H512" s="65" cm="1">
        <f t="array" ref="H512">SUMPRODUCT(--($G$5:$G$495=E512),--($F$5:$F$495=""),$H$5:$H$495)</f>
        <v>0</v>
      </c>
      <c r="I512" s="65" cm="1">
        <f t="array" ref="I512">SUMPRODUCT(--($G$5:$G$495=E512),--($F$5:$F$495=""),$I$5:$I$495)</f>
        <v>0</v>
      </c>
      <c r="J512" s="65" cm="1">
        <f t="array" ref="J512">SUMPRODUCT(--($G$5:$G$495=E512),--($F$5:$F$495=""),$J$5:$J$495)</f>
        <v>0</v>
      </c>
      <c r="K512" s="65" cm="1">
        <f t="array" ref="K512">SUMPRODUCT(--($G$5:$G$495=E512),--($F$5:$F$495=""),$K$5:$K$495)</f>
        <v>0</v>
      </c>
      <c r="L512" s="65" cm="1">
        <f t="array" ref="L512">SUMPRODUCT(--($G$5:$G$495=E512),--($F$5:$F$495=""),$L$5:$L$495)</f>
        <v>0</v>
      </c>
      <c r="M512" s="65" cm="1">
        <f t="array" ref="M512">SUMPRODUCT(--($G$5:$G$495=E512),--($F$5:$F$495=""),$M$5:$M$495)</f>
        <v>0</v>
      </c>
      <c r="N512" s="65" cm="1">
        <f t="array" ref="N512">SUMPRODUCT(--($G$5:$G$495=E512),--($F$5:$F$495=""),$N$5:$N$495)</f>
        <v>0</v>
      </c>
      <c r="O512" s="65" cm="1">
        <f t="array" ref="O512">SUMPRODUCT(--($G$5:$G$495=E512),--($F$5:$F$495=""),$O$5:$O$495)</f>
        <v>0</v>
      </c>
      <c r="P512" s="65">
        <f t="shared" si="4"/>
        <v>0</v>
      </c>
      <c r="Q512" s="54"/>
      <c r="R512" s="65" cm="1">
        <f t="array" ref="R512">SUMPRODUCT(--($G$5:$G$495=E512),--($F$5:$F$495=""),$R$5:$R$495)</f>
        <v>0</v>
      </c>
    </row>
    <row r="513" spans="5:18" ht="15.75" thickBot="1">
      <c r="E513" s="67" t="s">
        <v>128</v>
      </c>
      <c r="F513" s="63"/>
      <c r="G513" s="63"/>
      <c r="H513" s="66">
        <f>SUM(H500:H512)</f>
        <v>66</v>
      </c>
      <c r="I513" s="66">
        <f t="shared" ref="I513:O513" si="5">SUM(I500:I512)</f>
        <v>524</v>
      </c>
      <c r="J513" s="66">
        <f t="shared" si="5"/>
        <v>0</v>
      </c>
      <c r="K513" s="66">
        <f t="shared" si="5"/>
        <v>0</v>
      </c>
      <c r="L513" s="66">
        <f t="shared" si="5"/>
        <v>33</v>
      </c>
      <c r="M513" s="66">
        <f t="shared" si="5"/>
        <v>5</v>
      </c>
      <c r="N513" s="66">
        <f t="shared" si="5"/>
        <v>0</v>
      </c>
      <c r="O513" s="66">
        <f t="shared" si="5"/>
        <v>0</v>
      </c>
      <c r="P513" s="66">
        <f t="shared" si="4"/>
        <v>628</v>
      </c>
      <c r="Q513" s="66"/>
      <c r="R513" s="66">
        <f>SUM(R500:R512)</f>
        <v>116388</v>
      </c>
    </row>
    <row r="514" spans="5:18" ht="15.75" thickTop="1">
      <c r="E514" s="53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 spans="5:18" ht="15.75" thickBot="1">
      <c r="E515" s="67" t="s">
        <v>127</v>
      </c>
      <c r="F515" s="63"/>
      <c r="G515" s="63"/>
      <c r="H515" s="66" cm="1">
        <f t="array" ref="H515">SUMPRODUCT(--($G$5:$G$495="X"),H5:H495)</f>
        <v>0</v>
      </c>
      <c r="I515" s="66" cm="1">
        <f t="array" ref="I515">SUMPRODUCT(--($G$5:$G$495="X"),I5:I495)</f>
        <v>0</v>
      </c>
      <c r="J515" s="66" cm="1">
        <f t="array" ref="J515">SUMPRODUCT(--($G$5:$G$495="X"),J5:J495)</f>
        <v>0</v>
      </c>
      <c r="K515" s="66" cm="1">
        <f t="array" ref="K515">SUMPRODUCT(--($G$5:$G$495="X"),K5:K495)</f>
        <v>0</v>
      </c>
      <c r="L515" s="66" cm="1">
        <f t="array" ref="L515">SUMPRODUCT(--($G$5:$G$495="X"),L5:L495)</f>
        <v>0</v>
      </c>
      <c r="M515" s="66" cm="1">
        <f t="array" ref="M515">SUMPRODUCT(--($G$5:$G$495="X"),M5:M495)</f>
        <v>0</v>
      </c>
      <c r="N515" s="66" cm="1">
        <f t="array" ref="N515">SUMPRODUCT(--($G$5:$G$495="X"),N5:N495)</f>
        <v>0</v>
      </c>
      <c r="O515" s="66" cm="1">
        <f t="array" ref="O515">SUMPRODUCT(--($G$5:$G$495="X"),O5:O495)</f>
        <v>0</v>
      </c>
      <c r="P515" s="7"/>
      <c r="Q515" s="7"/>
      <c r="R515" s="7"/>
    </row>
    <row r="516" spans="5:18" ht="15.75" thickTop="1"/>
    <row r="518" spans="5:18">
      <c r="E518" s="68" t="s">
        <v>130</v>
      </c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8" t="s">
        <v>138</v>
      </c>
    </row>
    <row r="519" spans="5:18">
      <c r="E519" s="68" t="str">
        <f>E500</f>
        <v>A</v>
      </c>
      <c r="F519" s="69"/>
      <c r="G519" s="69"/>
      <c r="H519" s="72" cm="1">
        <f t="array" ref="H519">SUMPRODUCT(--($G$5:$G$495=E519),--($F$5:$F$495="X"),$H$5:$H$495)</f>
        <v>0</v>
      </c>
      <c r="I519" s="72" cm="1">
        <f t="array" ref="I519">SUMPRODUCT(--($G$5:$G$495=E519),--($F$5:$F$495="X"),$I$5:$I$495)</f>
        <v>0</v>
      </c>
      <c r="J519" s="72" cm="1">
        <f t="array" ref="J519">SUMPRODUCT(--($G$5:$G$495=E519),--($F$5:$F$495="X"),$J$5:$J$495)</f>
        <v>0</v>
      </c>
      <c r="K519" s="72" cm="1">
        <f t="array" ref="K519">SUMPRODUCT(--($G$5:$G$495=E519),--($F$5:$F$495="X"),$K$5:$K$495)</f>
        <v>0</v>
      </c>
      <c r="L519" s="72" cm="1">
        <f t="array" ref="L519">SUMPRODUCT(--($G$5:$G$495=E519),--($F$5:$F$495="X"),$L$5:$L$495)</f>
        <v>0</v>
      </c>
      <c r="M519" s="72" cm="1">
        <f t="array" ref="M519">SUMPRODUCT(--($G$5:$G$495=E519),--($F$5:$F$495="X"),$M$5:$M$495)</f>
        <v>0</v>
      </c>
      <c r="N519" s="72" cm="1">
        <f t="array" ref="N519">SUMPRODUCT(--($G$5:$G$495=E519),--($F$5:$F$495="X"),$N$5:$N$495)</f>
        <v>0</v>
      </c>
      <c r="O519" s="72" cm="1">
        <f t="array" ref="O519">SUMPRODUCT(--($G$5:$G$495=E519),--($F$5:$F$495="X"),$O$5:$O$495)</f>
        <v>0</v>
      </c>
      <c r="P519" s="72">
        <f>SUM(H519:O519)</f>
        <v>0</v>
      </c>
    </row>
    <row r="520" spans="5:18">
      <c r="E520" s="68" t="str">
        <f t="shared" ref="E520:E531" si="6">E501</f>
        <v>B</v>
      </c>
      <c r="F520" s="69"/>
      <c r="G520" s="69"/>
      <c r="H520" s="72" cm="1">
        <f t="array" ref="H520">SUMPRODUCT(--($G$5:$G$495=E520),--($F$5:$F$495="X"),$H$5:$H$495)</f>
        <v>0</v>
      </c>
      <c r="I520" s="72" cm="1">
        <f t="array" ref="I520">SUMPRODUCT(--($G$5:$G$495=E520),--($F$5:$F$495="X"),$I$5:$I$495)</f>
        <v>0</v>
      </c>
      <c r="J520" s="72" cm="1">
        <f t="array" ref="J520">SUMPRODUCT(--($G$5:$G$495=E520),--($F$5:$F$495="X"),$J$5:$J$495)</f>
        <v>0</v>
      </c>
      <c r="K520" s="72" cm="1">
        <f t="array" ref="K520">SUMPRODUCT(--($G$5:$G$495=E520),--($F$5:$F$495="X"),$K$5:$K$495)</f>
        <v>0</v>
      </c>
      <c r="L520" s="72" cm="1">
        <f t="array" ref="L520">SUMPRODUCT(--($G$5:$G$495=E520),--($F$5:$F$495="X"),$L$5:$L$495)</f>
        <v>0</v>
      </c>
      <c r="M520" s="72" cm="1">
        <f t="array" ref="M520">SUMPRODUCT(--($G$5:$G$495=E520),--($F$5:$F$495="X"),$M$5:$M$495)</f>
        <v>0</v>
      </c>
      <c r="N520" s="72" cm="1">
        <f t="array" ref="N520">SUMPRODUCT(--($G$5:$G$495=E520),--($F$5:$F$495="X"),$N$5:$N$495)</f>
        <v>0</v>
      </c>
      <c r="O520" s="72" cm="1">
        <f t="array" ref="O520">SUMPRODUCT(--($G$5:$G$495=E520),--($F$5:$F$495="X"),$O$5:$O$495)</f>
        <v>0</v>
      </c>
      <c r="P520" s="72">
        <f t="shared" ref="P520:P531" si="7">SUM(H520:O520)</f>
        <v>0</v>
      </c>
    </row>
    <row r="521" spans="5:18">
      <c r="E521" s="68" t="str">
        <f t="shared" si="6"/>
        <v>C</v>
      </c>
      <c r="F521" s="69"/>
      <c r="G521" s="69"/>
      <c r="H521" s="72" cm="1">
        <f t="array" ref="H521">SUMPRODUCT(--($G$5:$G$495=E521),--($F$5:$F$495="X"),$H$5:$H$495)</f>
        <v>0</v>
      </c>
      <c r="I521" s="72" cm="1">
        <f t="array" ref="I521">SUMPRODUCT(--($G$5:$G$495=E521),--($F$5:$F$495="X"),$I$5:$I$495)</f>
        <v>0</v>
      </c>
      <c r="J521" s="72" cm="1">
        <f t="array" ref="J521">SUMPRODUCT(--($G$5:$G$495=E521),--($F$5:$F$495="X"),$J$5:$J$495)</f>
        <v>0</v>
      </c>
      <c r="K521" s="72" cm="1">
        <f t="array" ref="K521">SUMPRODUCT(--($G$5:$G$495=E521),--($F$5:$F$495="X"),$K$5:$K$495)</f>
        <v>0</v>
      </c>
      <c r="L521" s="72" cm="1">
        <f t="array" ref="L521">SUMPRODUCT(--($G$5:$G$495=E521),--($F$5:$F$495="X"),$L$5:$L$495)</f>
        <v>0</v>
      </c>
      <c r="M521" s="72" cm="1">
        <f t="array" ref="M521">SUMPRODUCT(--($G$5:$G$495=E521),--($F$5:$F$495="X"),$M$5:$M$495)</f>
        <v>0</v>
      </c>
      <c r="N521" s="72" cm="1">
        <f t="array" ref="N521">SUMPRODUCT(--($G$5:$G$495=E521),--($F$5:$F$495="X"),$N$5:$N$495)</f>
        <v>0</v>
      </c>
      <c r="O521" s="72" cm="1">
        <f t="array" ref="O521">SUMPRODUCT(--($G$5:$G$495=E521),--($F$5:$F$495="X"),$O$5:$O$495)</f>
        <v>0</v>
      </c>
      <c r="P521" s="72">
        <f t="shared" si="7"/>
        <v>0</v>
      </c>
    </row>
    <row r="522" spans="5:18">
      <c r="E522" s="68" t="str">
        <f t="shared" si="6"/>
        <v>D</v>
      </c>
      <c r="F522" s="69"/>
      <c r="G522" s="69"/>
      <c r="H522" s="72" cm="1">
        <f t="array" ref="H522">SUMPRODUCT(--($G$5:$G$495=E522),--($F$5:$F$495="X"),$H$5:$H$495)</f>
        <v>0</v>
      </c>
      <c r="I522" s="72" cm="1">
        <f t="array" ref="I522">SUMPRODUCT(--($G$5:$G$495=E522),--($F$5:$F$495="X"),$I$5:$I$495)</f>
        <v>0</v>
      </c>
      <c r="J522" s="72" cm="1">
        <f t="array" ref="J522">SUMPRODUCT(--($G$5:$G$495=E522),--($F$5:$F$495="X"),$J$5:$J$495)</f>
        <v>0</v>
      </c>
      <c r="K522" s="72" cm="1">
        <f t="array" ref="K522">SUMPRODUCT(--($G$5:$G$495=E522),--($F$5:$F$495="X"),$K$5:$K$495)</f>
        <v>0</v>
      </c>
      <c r="L522" s="72" cm="1">
        <f t="array" ref="L522">SUMPRODUCT(--($G$5:$G$495=E522),--($F$5:$F$495="X"),$L$5:$L$495)</f>
        <v>0</v>
      </c>
      <c r="M522" s="72" cm="1">
        <f t="array" ref="M522">SUMPRODUCT(--($G$5:$G$495=E522),--($F$5:$F$495="X"),$M$5:$M$495)</f>
        <v>0</v>
      </c>
      <c r="N522" s="72" cm="1">
        <f t="array" ref="N522">SUMPRODUCT(--($G$5:$G$495=E522),--($F$5:$F$495="X"),$N$5:$N$495)</f>
        <v>0</v>
      </c>
      <c r="O522" s="72" cm="1">
        <f t="array" ref="O522">SUMPRODUCT(--($G$5:$G$495=E522),--($F$5:$F$495="X"),$O$5:$O$495)</f>
        <v>0</v>
      </c>
      <c r="P522" s="72">
        <f t="shared" si="7"/>
        <v>0</v>
      </c>
    </row>
    <row r="523" spans="5:18">
      <c r="E523" s="68" t="str">
        <f t="shared" si="6"/>
        <v>E</v>
      </c>
      <c r="F523" s="69"/>
      <c r="G523" s="69"/>
      <c r="H523" s="72" cm="1">
        <f t="array" ref="H523">SUMPRODUCT(--($G$5:$G$495=E523),--($F$5:$F$495="X"),$H$5:$H$495)</f>
        <v>0</v>
      </c>
      <c r="I523" s="72" cm="1">
        <f t="array" ref="I523">SUMPRODUCT(--($G$5:$G$495=E523),--($F$5:$F$495="X"),$I$5:$I$495)</f>
        <v>0</v>
      </c>
      <c r="J523" s="72" cm="1">
        <f t="array" ref="J523">SUMPRODUCT(--($G$5:$G$495=E523),--($F$5:$F$495="X"),$J$5:$J$495)</f>
        <v>0</v>
      </c>
      <c r="K523" s="72" cm="1">
        <f t="array" ref="K523">SUMPRODUCT(--($G$5:$G$495=E523),--($F$5:$F$495="X"),$K$5:$K$495)</f>
        <v>0</v>
      </c>
      <c r="L523" s="72" cm="1">
        <f t="array" ref="L523">SUMPRODUCT(--($G$5:$G$495=E523),--($F$5:$F$495="X"),$L$5:$L$495)</f>
        <v>0</v>
      </c>
      <c r="M523" s="72" cm="1">
        <f t="array" ref="M523">SUMPRODUCT(--($G$5:$G$495=E523),--($F$5:$F$495="X"),$M$5:$M$495)</f>
        <v>0</v>
      </c>
      <c r="N523" s="72" cm="1">
        <f t="array" ref="N523">SUMPRODUCT(--($G$5:$G$495=E523),--($F$5:$F$495="X"),$N$5:$N$495)</f>
        <v>0</v>
      </c>
      <c r="O523" s="72" cm="1">
        <f t="array" ref="O523">SUMPRODUCT(--($G$5:$G$495=E523),--($F$5:$F$495="X"),$O$5:$O$495)</f>
        <v>0</v>
      </c>
      <c r="P523" s="72">
        <f t="shared" si="7"/>
        <v>0</v>
      </c>
    </row>
    <row r="524" spans="5:18">
      <c r="E524" s="68" t="str">
        <f t="shared" si="6"/>
        <v>F</v>
      </c>
      <c r="F524" s="69"/>
      <c r="G524" s="69"/>
      <c r="H524" s="72" cm="1">
        <f t="array" ref="H524">SUMPRODUCT(--($G$5:$G$495=E524),--($F$5:$F$495="X"),$H$5:$H$495)</f>
        <v>0</v>
      </c>
      <c r="I524" s="72" cm="1">
        <f t="array" ref="I524">SUMPRODUCT(--($G$5:$G$495=E524),--($F$5:$F$495="X"),$I$5:$I$495)</f>
        <v>0</v>
      </c>
      <c r="J524" s="72" cm="1">
        <f t="array" ref="J524">SUMPRODUCT(--($G$5:$G$495=E524),--($F$5:$F$495="X"),$J$5:$J$495)</f>
        <v>0</v>
      </c>
      <c r="K524" s="72" cm="1">
        <f t="array" ref="K524">SUMPRODUCT(--($G$5:$G$495=E524),--($F$5:$F$495="X"),$K$5:$K$495)</f>
        <v>0</v>
      </c>
      <c r="L524" s="72" cm="1">
        <f t="array" ref="L524">SUMPRODUCT(--($G$5:$G$495=E524),--($F$5:$F$495="X"),$L$5:$L$495)</f>
        <v>0</v>
      </c>
      <c r="M524" s="72" cm="1">
        <f t="array" ref="M524">SUMPRODUCT(--($G$5:$G$495=E524),--($F$5:$F$495="X"),$M$5:$M$495)</f>
        <v>0</v>
      </c>
      <c r="N524" s="72" cm="1">
        <f t="array" ref="N524">SUMPRODUCT(--($G$5:$G$495=E524),--($F$5:$F$495="X"),$N$5:$N$495)</f>
        <v>0</v>
      </c>
      <c r="O524" s="72" cm="1">
        <f t="array" ref="O524">SUMPRODUCT(--($G$5:$G$495=E524),--($F$5:$F$495="X"),$O$5:$O$495)</f>
        <v>0</v>
      </c>
      <c r="P524" s="72">
        <f t="shared" si="7"/>
        <v>0</v>
      </c>
    </row>
    <row r="525" spans="5:18">
      <c r="E525" s="68" t="str">
        <f t="shared" si="6"/>
        <v>G</v>
      </c>
      <c r="F525" s="69"/>
      <c r="G525" s="69"/>
      <c r="H525" s="72" cm="1">
        <f t="array" ref="H525">SUMPRODUCT(--($G$5:$G$495=E525),--($F$5:$F$495="X"),$H$5:$H$495)</f>
        <v>0</v>
      </c>
      <c r="I525" s="72" cm="1">
        <f t="array" ref="I525">SUMPRODUCT(--($G$5:$G$495=E525),--($F$5:$F$495="X"),$I$5:$I$495)</f>
        <v>0</v>
      </c>
      <c r="J525" s="72" cm="1">
        <f t="array" ref="J525">SUMPRODUCT(--($G$5:$G$495=E525),--($F$5:$F$495="X"),$J$5:$J$495)</f>
        <v>0</v>
      </c>
      <c r="K525" s="72" cm="1">
        <f t="array" ref="K525">SUMPRODUCT(--($G$5:$G$495=E525),--($F$5:$F$495="X"),$K$5:$K$495)</f>
        <v>0</v>
      </c>
      <c r="L525" s="72" cm="1">
        <f t="array" ref="L525">SUMPRODUCT(--($G$5:$G$495=E525),--($F$5:$F$495="X"),$L$5:$L$495)</f>
        <v>0</v>
      </c>
      <c r="M525" s="72" cm="1">
        <f t="array" ref="M525">SUMPRODUCT(--($G$5:$G$495=E525),--($F$5:$F$495="X"),$M$5:$M$495)</f>
        <v>0</v>
      </c>
      <c r="N525" s="72" cm="1">
        <f t="array" ref="N525">SUMPRODUCT(--($G$5:$G$495=E525),--($F$5:$F$495="X"),$N$5:$N$495)</f>
        <v>0</v>
      </c>
      <c r="O525" s="72" cm="1">
        <f t="array" ref="O525">SUMPRODUCT(--($G$5:$G$495=E525),--($F$5:$F$495="X"),$O$5:$O$495)</f>
        <v>0</v>
      </c>
      <c r="P525" s="72">
        <f t="shared" si="7"/>
        <v>0</v>
      </c>
    </row>
    <row r="526" spans="5:18">
      <c r="E526" s="68" t="str">
        <f t="shared" si="6"/>
        <v>H</v>
      </c>
      <c r="F526" s="69"/>
      <c r="G526" s="69"/>
      <c r="H526" s="72" cm="1">
        <f t="array" ref="H526">SUMPRODUCT(--($G$5:$G$495=E526),--($F$5:$F$495="X"),$H$5:$H$495)</f>
        <v>0</v>
      </c>
      <c r="I526" s="72" cm="1">
        <f t="array" ref="I526">SUMPRODUCT(--($G$5:$G$495=E526),--($F$5:$F$495="X"),$I$5:$I$495)</f>
        <v>0</v>
      </c>
      <c r="J526" s="72" cm="1">
        <f t="array" ref="J526">SUMPRODUCT(--($G$5:$G$495=E526),--($F$5:$F$495="X"),$J$5:$J$495)</f>
        <v>0</v>
      </c>
      <c r="K526" s="72" cm="1">
        <f t="array" ref="K526">SUMPRODUCT(--($G$5:$G$495=E526),--($F$5:$F$495="X"),$K$5:$K$495)</f>
        <v>0</v>
      </c>
      <c r="L526" s="72" cm="1">
        <f t="array" ref="L526">SUMPRODUCT(--($G$5:$G$495=E526),--($F$5:$F$495="X"),$L$5:$L$495)</f>
        <v>0</v>
      </c>
      <c r="M526" s="72" cm="1">
        <f t="array" ref="M526">SUMPRODUCT(--($G$5:$G$495=E526),--($F$5:$F$495="X"),$M$5:$M$495)</f>
        <v>0</v>
      </c>
      <c r="N526" s="72" cm="1">
        <f t="array" ref="N526">SUMPRODUCT(--($G$5:$G$495=E526),--($F$5:$F$495="X"),$N$5:$N$495)</f>
        <v>0</v>
      </c>
      <c r="O526" s="72" cm="1">
        <f t="array" ref="O526">SUMPRODUCT(--($G$5:$G$495=E526),--($F$5:$F$495="X"),$O$5:$O$495)</f>
        <v>0</v>
      </c>
      <c r="P526" s="72">
        <f t="shared" si="7"/>
        <v>0</v>
      </c>
    </row>
    <row r="527" spans="5:18">
      <c r="E527" s="68" t="str">
        <f t="shared" si="6"/>
        <v>I</v>
      </c>
      <c r="F527" s="69"/>
      <c r="G527" s="69"/>
      <c r="H527" s="72" cm="1">
        <f t="array" ref="H527">SUMPRODUCT(--($G$5:$G$495=E527),--($F$5:$F$495="X"),$H$5:$H$495)</f>
        <v>0</v>
      </c>
      <c r="I527" s="72" cm="1">
        <f t="array" ref="I527">SUMPRODUCT(--($G$5:$G$495=E527),--($F$5:$F$495="X"),$I$5:$I$495)</f>
        <v>0</v>
      </c>
      <c r="J527" s="72" cm="1">
        <f t="array" ref="J527">SUMPRODUCT(--($G$5:$G$495=E527),--($F$5:$F$495="X"),$J$5:$J$495)</f>
        <v>0</v>
      </c>
      <c r="K527" s="72" cm="1">
        <f t="array" ref="K527">SUMPRODUCT(--($G$5:$G$495=E527),--($F$5:$F$495="X"),$K$5:$K$495)</f>
        <v>0</v>
      </c>
      <c r="L527" s="72" cm="1">
        <f t="array" ref="L527">SUMPRODUCT(--($G$5:$G$495=E527),--($F$5:$F$495="X"),$L$5:$L$495)</f>
        <v>0</v>
      </c>
      <c r="M527" s="72" cm="1">
        <f t="array" ref="M527">SUMPRODUCT(--($G$5:$G$495=E527),--($F$5:$F$495="X"),$M$5:$M$495)</f>
        <v>0</v>
      </c>
      <c r="N527" s="72" cm="1">
        <f t="array" ref="N527">SUMPRODUCT(--($G$5:$G$495=E527),--($F$5:$F$495="X"),$N$5:$N$495)</f>
        <v>0</v>
      </c>
      <c r="O527" s="72" cm="1">
        <f t="array" ref="O527">SUMPRODUCT(--($G$5:$G$495=E527),--($F$5:$F$495="X"),$O$5:$O$495)</f>
        <v>0</v>
      </c>
      <c r="P527" s="72">
        <f t="shared" si="7"/>
        <v>0</v>
      </c>
    </row>
    <row r="528" spans="5:18">
      <c r="E528" s="68" t="str">
        <f t="shared" si="6"/>
        <v>J</v>
      </c>
      <c r="F528" s="69"/>
      <c r="G528" s="69"/>
      <c r="H528" s="72" cm="1">
        <f t="array" ref="H528">SUMPRODUCT(--($G$5:$G$495=E528),--($F$5:$F$495="X"),$H$5:$H$495)</f>
        <v>0</v>
      </c>
      <c r="I528" s="72" cm="1">
        <f t="array" ref="I528">SUMPRODUCT(--($G$5:$G$495=E528),--($F$5:$F$495="X"),$I$5:$I$495)</f>
        <v>0</v>
      </c>
      <c r="J528" s="72" cm="1">
        <f t="array" ref="J528">SUMPRODUCT(--($G$5:$G$495=E528),--($F$5:$F$495="X"),$J$5:$J$495)</f>
        <v>0</v>
      </c>
      <c r="K528" s="72" cm="1">
        <f t="array" ref="K528">SUMPRODUCT(--($G$5:$G$495=E528),--($F$5:$F$495="X"),$K$5:$K$495)</f>
        <v>0</v>
      </c>
      <c r="L528" s="72" cm="1">
        <f t="array" ref="L528">SUMPRODUCT(--($G$5:$G$495=E528),--($F$5:$F$495="X"),$L$5:$L$495)</f>
        <v>0</v>
      </c>
      <c r="M528" s="72" cm="1">
        <f t="array" ref="M528">SUMPRODUCT(--($G$5:$G$495=E528),--($F$5:$F$495="X"),$M$5:$M$495)</f>
        <v>0</v>
      </c>
      <c r="N528" s="72" cm="1">
        <f t="array" ref="N528">SUMPRODUCT(--($G$5:$G$495=E528),--($F$5:$F$495="X"),$N$5:$N$495)</f>
        <v>0</v>
      </c>
      <c r="O528" s="72" cm="1">
        <f t="array" ref="O528">SUMPRODUCT(--($G$5:$G$495=E528),--($F$5:$F$495="X"),$O$5:$O$495)</f>
        <v>0</v>
      </c>
      <c r="P528" s="72">
        <f t="shared" si="7"/>
        <v>0</v>
      </c>
    </row>
    <row r="529" spans="5:16">
      <c r="E529" s="68" t="str">
        <f t="shared" si="6"/>
        <v>K</v>
      </c>
      <c r="F529" s="69"/>
      <c r="G529" s="69"/>
      <c r="H529" s="72" cm="1">
        <f t="array" ref="H529">SUMPRODUCT(--($G$5:$G$495=E529),--($F$5:$F$495="X"),$H$5:$H$495)</f>
        <v>0</v>
      </c>
      <c r="I529" s="72" cm="1">
        <f t="array" ref="I529">SUMPRODUCT(--($G$5:$G$495=E529),--($F$5:$F$495="X"),$I$5:$I$495)</f>
        <v>0</v>
      </c>
      <c r="J529" s="72" cm="1">
        <f t="array" ref="J529">SUMPRODUCT(--($G$5:$G$495=E529),--($F$5:$F$495="X"),$J$5:$J$495)</f>
        <v>0</v>
      </c>
      <c r="K529" s="72" cm="1">
        <f t="array" ref="K529">SUMPRODUCT(--($G$5:$G$495=E529),--($F$5:$F$495="X"),$K$5:$K$495)</f>
        <v>0</v>
      </c>
      <c r="L529" s="72" cm="1">
        <f t="array" ref="L529">SUMPRODUCT(--($G$5:$G$495=E529),--($F$5:$F$495="X"),$L$5:$L$495)</f>
        <v>0</v>
      </c>
      <c r="M529" s="72" cm="1">
        <f t="array" ref="M529">SUMPRODUCT(--($G$5:$G$495=E529),--($F$5:$F$495="X"),$M$5:$M$495)</f>
        <v>0</v>
      </c>
      <c r="N529" s="72" cm="1">
        <f t="array" ref="N529">SUMPRODUCT(--($G$5:$G$495=E529),--($F$5:$F$495="X"),$N$5:$N$495)</f>
        <v>0</v>
      </c>
      <c r="O529" s="72" cm="1">
        <f t="array" ref="O529">SUMPRODUCT(--($G$5:$G$495=E529),--($F$5:$F$495="X"),$O$5:$O$495)</f>
        <v>0</v>
      </c>
      <c r="P529" s="72">
        <f t="shared" si="7"/>
        <v>0</v>
      </c>
    </row>
    <row r="530" spans="5:16">
      <c r="E530" s="68" t="str">
        <f t="shared" si="6"/>
        <v>Vrije categorie</v>
      </c>
      <c r="F530" s="69"/>
      <c r="G530" s="69"/>
      <c r="H530" s="72" cm="1">
        <f t="array" ref="H530">SUMPRODUCT(--($G$5:$G$495=E530),--($F$5:$F$495="X"),$H$5:$H$495)</f>
        <v>0</v>
      </c>
      <c r="I530" s="72" cm="1">
        <f t="array" ref="I530">SUMPRODUCT(--($G$5:$G$495=E530),--($F$5:$F$495="X"),$I$5:$I$495)</f>
        <v>0</v>
      </c>
      <c r="J530" s="72" cm="1">
        <f t="array" ref="J530">SUMPRODUCT(--($G$5:$G$495=E530),--($F$5:$F$495="X"),$J$5:$J$495)</f>
        <v>0</v>
      </c>
      <c r="K530" s="72" cm="1">
        <f t="array" ref="K530">SUMPRODUCT(--($G$5:$G$495=E530),--($F$5:$F$495="X"),$K$5:$K$495)</f>
        <v>0</v>
      </c>
      <c r="L530" s="72" cm="1">
        <f t="array" ref="L530">SUMPRODUCT(--($G$5:$G$495=E530),--($F$5:$F$495="X"),$L$5:$L$495)</f>
        <v>0</v>
      </c>
      <c r="M530" s="72" cm="1">
        <f t="array" ref="M530">SUMPRODUCT(--($G$5:$G$495=E530),--($F$5:$F$495="X"),$M$5:$M$495)</f>
        <v>0</v>
      </c>
      <c r="N530" s="72" cm="1">
        <f t="array" ref="N530">SUMPRODUCT(--($G$5:$G$495=E530),--($F$5:$F$495="X"),$N$5:$N$495)</f>
        <v>0</v>
      </c>
      <c r="O530" s="72" cm="1">
        <f t="array" ref="O530">SUMPRODUCT(--($G$5:$G$495=E530),--($F$5:$F$495="X"),$O$5:$O$495)</f>
        <v>0</v>
      </c>
      <c r="P530" s="72">
        <f t="shared" si="7"/>
        <v>0</v>
      </c>
    </row>
    <row r="531" spans="5:16">
      <c r="E531" s="68" t="str">
        <f t="shared" si="6"/>
        <v>Vrije categorie</v>
      </c>
      <c r="F531" s="69"/>
      <c r="G531" s="69"/>
      <c r="H531" s="72" cm="1">
        <f t="array" ref="H531">SUMPRODUCT(--($G$5:$G$495=E531),--($F$5:$F$495="X"),$H$5:$H$495)</f>
        <v>0</v>
      </c>
      <c r="I531" s="72" cm="1">
        <f t="array" ref="I531">SUMPRODUCT(--($G$5:$G$495=E531),--($F$5:$F$495="X"),$I$5:$I$495)</f>
        <v>0</v>
      </c>
      <c r="J531" s="72" cm="1">
        <f t="array" ref="J531">SUMPRODUCT(--($G$5:$G$495=E531),--($F$5:$F$495="X"),$J$5:$J$495)</f>
        <v>0</v>
      </c>
      <c r="K531" s="72" cm="1">
        <f t="array" ref="K531">SUMPRODUCT(--($G$5:$G$495=E531),--($F$5:$F$495="X"),$K$5:$K$495)</f>
        <v>0</v>
      </c>
      <c r="L531" s="72" cm="1">
        <f t="array" ref="L531">SUMPRODUCT(--($G$5:$G$495=E531),--($F$5:$F$495="X"),$L$5:$L$495)</f>
        <v>0</v>
      </c>
      <c r="M531" s="72" cm="1">
        <f t="array" ref="M531">SUMPRODUCT(--($G$5:$G$495=E531),--($F$5:$F$495="X"),$M$5:$M$495)</f>
        <v>0</v>
      </c>
      <c r="N531" s="72" cm="1">
        <f t="array" ref="N531">SUMPRODUCT(--($G$5:$G$495=E531),--($F$5:$F$495="X"),$N$5:$N$495)</f>
        <v>0</v>
      </c>
      <c r="O531" s="72" cm="1">
        <f t="array" ref="O531">SUMPRODUCT(--($G$5:$G$495=E531),--($F$5:$F$495="X"),$O$5:$O$495)</f>
        <v>0</v>
      </c>
      <c r="P531" s="72">
        <f t="shared" si="7"/>
        <v>0</v>
      </c>
    </row>
    <row r="532" spans="5:16" ht="15.75" thickBot="1">
      <c r="E532" s="70" t="s">
        <v>131</v>
      </c>
      <c r="F532" s="71"/>
      <c r="G532" s="71"/>
      <c r="H532" s="73">
        <f>SUM(H519:H531)</f>
        <v>0</v>
      </c>
      <c r="I532" s="73">
        <f t="shared" ref="I532:O532" si="8">SUM(I519:I531)</f>
        <v>0</v>
      </c>
      <c r="J532" s="73">
        <f t="shared" si="8"/>
        <v>0</v>
      </c>
      <c r="K532" s="73">
        <f t="shared" si="8"/>
        <v>0</v>
      </c>
      <c r="L532" s="73">
        <f t="shared" si="8"/>
        <v>0</v>
      </c>
      <c r="M532" s="73">
        <f t="shared" si="8"/>
        <v>0</v>
      </c>
      <c r="N532" s="73">
        <f t="shared" si="8"/>
        <v>0</v>
      </c>
      <c r="O532" s="73">
        <f t="shared" si="8"/>
        <v>0</v>
      </c>
      <c r="P532" s="73">
        <f>SUM(P519:P531)</f>
        <v>0</v>
      </c>
    </row>
    <row r="533" spans="5:16" ht="15.75" thickTop="1"/>
  </sheetData>
  <sheetProtection algorithmName="SHA-512" hashValue="BDpT2tm5PTAuMERbWbTFQaBG9rkfVv0ssJl2FE5cw8jsgwE8kGqasgZc3anMzjLUDZQ0wTHg77FLQvG16Qsb/Q==" saltValue="iJ5g1mYH/w8po4vQSMZz0g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23" sqref="L23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22,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'22a'!S499/M3</f>
        <v>#DIV/0!</v>
      </c>
    </row>
    <row r="4" spans="1:14">
      <c r="A4" s="16" t="s">
        <v>72</v>
      </c>
      <c r="B4" s="264" t="str">
        <f>VLOOKUP(H5,'Kosten NEN2075 (her)controles'!A5:E50,3)</f>
        <v xml:space="preserve">De Populier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'22a'!S500/M4</f>
        <v>#DIV/0!</v>
      </c>
    </row>
    <row r="5" spans="1:14">
      <c r="A5" s="17" t="s">
        <v>73</v>
      </c>
      <c r="B5" s="265" t="str">
        <f>VLOOKUP(H5,'Kosten NEN2075 (her)controles'!A5:E50,4)</f>
        <v>Lieuwkemastraat 67</v>
      </c>
      <c r="C5" s="265"/>
      <c r="D5" s="265"/>
      <c r="E5" s="265"/>
      <c r="F5" s="279" t="s">
        <v>75</v>
      </c>
      <c r="G5" s="279"/>
      <c r="H5" s="13">
        <f>'Kosten NEN2075 (her)controles'!A26</f>
        <v>22</v>
      </c>
      <c r="K5" s="34" t="s">
        <v>48</v>
      </c>
      <c r="L5" s="46">
        <v>200</v>
      </c>
      <c r="M5" s="213"/>
      <c r="N5" s="86" t="e">
        <f>'22a'!S501/M5</f>
        <v>#DIV/0!</v>
      </c>
    </row>
    <row r="6" spans="1:14">
      <c r="A6" s="18" t="s">
        <v>74</v>
      </c>
      <c r="B6" s="266" t="str">
        <f>VLOOKUP(H5,'Kosten NEN2075 (her)controles'!A5:E50,5)</f>
        <v>Makkum</v>
      </c>
      <c r="C6" s="266"/>
      <c r="D6" s="266"/>
      <c r="E6" s="266"/>
      <c r="F6" s="280" t="s">
        <v>76</v>
      </c>
      <c r="G6" s="280"/>
      <c r="H6" s="14" t="str">
        <f>CONCATENATE(H5,"a")</f>
        <v>22a</v>
      </c>
      <c r="K6" s="34" t="s">
        <v>49</v>
      </c>
      <c r="L6" s="46">
        <v>200</v>
      </c>
      <c r="M6" s="213"/>
      <c r="N6" s="86" t="e">
        <f>'22a'!S502/M6</f>
        <v>#DIV/0!</v>
      </c>
    </row>
    <row r="7" spans="1:14">
      <c r="K7" s="34" t="s">
        <v>45</v>
      </c>
      <c r="L7" s="46">
        <v>200</v>
      </c>
      <c r="M7" s="213"/>
      <c r="N7" s="86" t="e">
        <f>'22a'!S503/M7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'22a'!S504/M8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'22a'!S505/M9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'22a'!S506/M10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'22a'!S507/M11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'22a'!S508/M12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'22a'!Q512</f>
        <v>465.09999999999997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'22a'!S509/M13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2"/>
      <c r="N14" s="86"/>
    </row>
    <row r="15" spans="1:14">
      <c r="K15" s="34"/>
      <c r="L15" s="46"/>
      <c r="M15" s="242"/>
      <c r="N15" s="86"/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'22a'!S512</f>
        <v>90557.2</v>
      </c>
      <c r="E17" s="276" t="s">
        <v>119</v>
      </c>
      <c r="F17" s="276"/>
      <c r="G17" s="44">
        <f>D17/E8</f>
        <v>452.786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50" t="s">
        <v>107</v>
      </c>
      <c r="B22" s="251"/>
      <c r="C22" s="251"/>
      <c r="D22" s="252"/>
      <c r="E22" s="94">
        <f>'22a'!J512</f>
        <v>389.54999999999995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389.54999999999995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389.54999999999995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389.54999999999995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'22a'!I512-E27</f>
        <v>51.449999999999996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'22a'!V495</f>
        <v>125.60000000000001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'22a'!U495</f>
        <v>125.60000000000001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'22a'!W495</f>
        <v>72.900000000000006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 hidden="1">
      <c r="A32" s="250" t="s">
        <v>114</v>
      </c>
      <c r="B32" s="251"/>
      <c r="C32" s="251"/>
      <c r="D32" s="252"/>
      <c r="E32" s="25">
        <f>'22a'!X495</f>
        <v>0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'22a'!Y495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'22a'!Z495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'22a'!Q505</f>
        <v>16.600000000000001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2w0Djb5C/yWonp18SEZ8UScRieh364sv8XHQzY0Bs+swKgMilCTFEStHtTQIijdFx2HaS1WJ91G4fa5cjr42sg==" saltValue="SwP5Z5zsuGWJGiSzM1tJd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AA532"/>
  <sheetViews>
    <sheetView topLeftCell="B1" workbookViewId="0">
      <pane ySplit="3" topLeftCell="A4" activePane="bottomLeft" state="frozen"/>
      <selection activeCell="B1" sqref="B1"/>
      <selection pane="bottomLeft" activeCell="L19" sqref="L19"/>
    </sheetView>
  </sheetViews>
  <sheetFormatPr defaultRowHeight="15"/>
  <cols>
    <col min="1" max="1" width="5.42578125" bestFit="1" customWidth="1"/>
    <col min="2" max="4" width="5.42578125" customWidth="1"/>
    <col min="5" max="5" width="5.140625" bestFit="1" customWidth="1"/>
    <col min="6" max="6" width="29.7109375" bestFit="1" customWidth="1"/>
    <col min="7" max="7" width="3.28515625" bestFit="1" customWidth="1"/>
    <col min="8" max="8" width="4.42578125" bestFit="1" customWidth="1"/>
    <col min="9" max="16" width="11.85546875" customWidth="1"/>
    <col min="17" max="17" width="7.5703125" bestFit="1" customWidth="1"/>
    <col min="18" max="18" width="6.42578125" bestFit="1" customWidth="1"/>
    <col min="19" max="19" width="20" bestFit="1" customWidth="1"/>
    <col min="20" max="20" width="19.28515625" customWidth="1"/>
    <col min="21" max="21" width="10.140625" bestFit="1" customWidth="1"/>
    <col min="22" max="23" width="12.7109375" bestFit="1" customWidth="1"/>
    <col min="24" max="24" width="10.140625" bestFit="1" customWidth="1"/>
    <col min="25" max="26" width="14.42578125" bestFit="1" customWidth="1"/>
  </cols>
  <sheetData>
    <row r="1" spans="1:27">
      <c r="A1">
        <f>'22'!H5</f>
        <v>22</v>
      </c>
      <c r="B1">
        <v>23</v>
      </c>
      <c r="E1" s="281" t="s">
        <v>72</v>
      </c>
      <c r="F1" s="282"/>
      <c r="G1" s="283" t="str">
        <f>VLOOKUP(A1,'Kosten NEN2075 (her)controles'!A5:J50,3)</f>
        <v xml:space="preserve">De Populier </v>
      </c>
      <c r="H1" s="284"/>
      <c r="I1" s="284"/>
      <c r="J1" s="284"/>
      <c r="K1" s="284"/>
      <c r="L1" s="284"/>
      <c r="M1" s="285"/>
      <c r="N1" s="42"/>
      <c r="AA1" t="s">
        <v>188</v>
      </c>
    </row>
    <row r="2" spans="1:27">
      <c r="E2" s="281" t="s">
        <v>88</v>
      </c>
      <c r="F2" s="282"/>
      <c r="G2" s="283" t="str">
        <f>CONCATENATE(VLOOKUP(A1,'Kosten NEN2075 (her)controles'!A5:K50,4)," te ",VLOOKUP(A1,'Kosten NEN2075 (her)controles'!A5:K50,5))</f>
        <v>Lieuwkemastraat 67 te Makkum</v>
      </c>
      <c r="H2" s="284"/>
      <c r="I2" s="284"/>
      <c r="J2" s="284"/>
      <c r="K2" s="284"/>
      <c r="L2" s="284"/>
      <c r="M2" s="285"/>
      <c r="N2" s="42"/>
    </row>
    <row r="3" spans="1:27" ht="30">
      <c r="A3" s="7" t="s">
        <v>100</v>
      </c>
      <c r="B3" s="7" t="s">
        <v>100</v>
      </c>
      <c r="C3" s="7" t="s">
        <v>556</v>
      </c>
      <c r="D3" s="7" t="s">
        <v>586</v>
      </c>
      <c r="E3" s="7" t="s">
        <v>89</v>
      </c>
      <c r="F3" s="7" t="s">
        <v>62</v>
      </c>
      <c r="G3" s="7" t="s">
        <v>90</v>
      </c>
      <c r="H3" s="7" t="s">
        <v>91</v>
      </c>
      <c r="I3" s="7" t="s">
        <v>60</v>
      </c>
      <c r="J3" s="7" t="s">
        <v>58</v>
      </c>
      <c r="K3" s="7" t="s">
        <v>59</v>
      </c>
      <c r="L3" s="7" t="s">
        <v>57</v>
      </c>
      <c r="M3" s="40" t="s">
        <v>141</v>
      </c>
      <c r="N3" s="7" t="s">
        <v>421</v>
      </c>
      <c r="O3" s="7" t="s">
        <v>101</v>
      </c>
      <c r="P3" s="7" t="s">
        <v>101</v>
      </c>
      <c r="Q3" s="7" t="s">
        <v>54</v>
      </c>
      <c r="R3" s="7" t="s">
        <v>102</v>
      </c>
      <c r="S3" s="7" t="s">
        <v>92</v>
      </c>
      <c r="U3" s="40" t="s">
        <v>93</v>
      </c>
      <c r="V3" s="40" t="s">
        <v>94</v>
      </c>
      <c r="W3" s="7" t="s">
        <v>95</v>
      </c>
      <c r="X3" s="7" t="s">
        <v>96</v>
      </c>
      <c r="Y3" s="7" t="s">
        <v>97</v>
      </c>
      <c r="Z3" s="7" t="s">
        <v>98</v>
      </c>
    </row>
    <row r="4" spans="1:27">
      <c r="A4" s="6"/>
      <c r="B4" s="6"/>
      <c r="C4" s="6"/>
      <c r="D4" s="6"/>
      <c r="E4" s="79"/>
      <c r="F4" s="7"/>
      <c r="G4" s="7"/>
      <c r="H4" s="79"/>
      <c r="I4" s="81"/>
      <c r="J4" s="81"/>
      <c r="K4" s="81"/>
      <c r="L4" s="81"/>
      <c r="M4" s="81"/>
      <c r="Q4" s="81"/>
      <c r="R4" s="81"/>
      <c r="S4" s="81"/>
    </row>
    <row r="5" spans="1:27">
      <c r="A5" s="6"/>
      <c r="B5" s="6" t="s">
        <v>328</v>
      </c>
      <c r="C5" s="6"/>
      <c r="D5" s="6"/>
      <c r="E5" s="218" t="s">
        <v>283</v>
      </c>
      <c r="F5" s="215" t="s">
        <v>284</v>
      </c>
      <c r="G5" s="7"/>
      <c r="H5" s="79" t="s">
        <v>45</v>
      </c>
      <c r="I5" s="219">
        <v>11.4</v>
      </c>
      <c r="J5" s="219"/>
      <c r="K5" s="219"/>
      <c r="L5" s="219"/>
      <c r="M5" s="219"/>
      <c r="N5" s="219"/>
      <c r="Q5" s="81">
        <f t="shared" ref="Q5:Q21" si="0">SUM(I5:P5)</f>
        <v>11.4</v>
      </c>
      <c r="R5" s="81">
        <f>IF(G5="X",0,IF(H5="X",0,VLOOKUP(H5,'22'!$K$3:$L$16,2,FALSE)))</f>
        <v>200</v>
      </c>
      <c r="S5" s="81">
        <f t="shared" ref="S5:S21" si="1">Q5*R5</f>
        <v>2280</v>
      </c>
      <c r="U5" s="81">
        <v>10.1</v>
      </c>
      <c r="V5" s="81">
        <v>10.1</v>
      </c>
      <c r="W5" s="81">
        <v>19.8</v>
      </c>
    </row>
    <row r="6" spans="1:27">
      <c r="A6" s="6"/>
      <c r="B6" s="6" t="s">
        <v>328</v>
      </c>
      <c r="C6" s="6"/>
      <c r="D6" s="6"/>
      <c r="E6" s="218" t="s">
        <v>316</v>
      </c>
      <c r="F6" s="215" t="s">
        <v>615</v>
      </c>
      <c r="G6" s="7"/>
      <c r="H6" s="79" t="s">
        <v>44</v>
      </c>
      <c r="I6" s="232"/>
      <c r="J6" s="232">
        <v>88.85</v>
      </c>
      <c r="K6" s="220"/>
      <c r="L6" s="220"/>
      <c r="M6" s="232"/>
      <c r="N6" s="232"/>
      <c r="Q6" s="81">
        <f t="shared" si="0"/>
        <v>88.85</v>
      </c>
      <c r="R6" s="81">
        <f>IF(G6="X",0,IF(H6="X",0,VLOOKUP(H6,'22'!$K$3:$L$16,2,FALSE)))</f>
        <v>200</v>
      </c>
      <c r="S6" s="81">
        <f t="shared" si="1"/>
        <v>17770</v>
      </c>
      <c r="U6" s="81">
        <v>16.100000000000001</v>
      </c>
      <c r="V6" s="81">
        <v>16.100000000000001</v>
      </c>
      <c r="W6" s="81"/>
    </row>
    <row r="7" spans="1:27">
      <c r="A7" s="6"/>
      <c r="B7" s="6" t="s">
        <v>328</v>
      </c>
      <c r="C7" s="6"/>
      <c r="D7" s="6"/>
      <c r="E7" s="218" t="s">
        <v>616</v>
      </c>
      <c r="F7" s="215" t="s">
        <v>289</v>
      </c>
      <c r="G7" s="7"/>
      <c r="H7" s="79" t="s">
        <v>137</v>
      </c>
      <c r="I7" s="232"/>
      <c r="J7" s="232">
        <v>3.6</v>
      </c>
      <c r="K7" s="220"/>
      <c r="L7" s="220"/>
      <c r="M7" s="232"/>
      <c r="N7" s="232"/>
      <c r="Q7" s="81">
        <f t="shared" si="0"/>
        <v>3.6</v>
      </c>
      <c r="R7" s="81">
        <f>IF(G7="X",0,IF(H7="X",0,VLOOKUP(H7,'22'!$K$3:$L$16,2,FALSE)))</f>
        <v>200</v>
      </c>
      <c r="S7" s="81">
        <f t="shared" si="1"/>
        <v>720</v>
      </c>
      <c r="U7" s="81"/>
      <c r="V7" s="81"/>
      <c r="W7" s="81"/>
    </row>
    <row r="8" spans="1:27">
      <c r="A8" s="6"/>
      <c r="B8" s="6" t="s">
        <v>328</v>
      </c>
      <c r="C8" s="6"/>
      <c r="D8" s="6"/>
      <c r="E8" s="218" t="s">
        <v>295</v>
      </c>
      <c r="F8" s="215" t="s">
        <v>617</v>
      </c>
      <c r="G8" s="7"/>
      <c r="H8" s="79" t="s">
        <v>45</v>
      </c>
      <c r="I8" s="232"/>
      <c r="J8" s="232">
        <v>50.3</v>
      </c>
      <c r="K8" s="220"/>
      <c r="L8" s="220"/>
      <c r="M8" s="232"/>
      <c r="N8" s="232"/>
      <c r="Q8" s="81">
        <f t="shared" si="0"/>
        <v>50.3</v>
      </c>
      <c r="R8" s="81">
        <f>IF(G8="X",0,IF(H8="X",0,VLOOKUP(H8,'22'!$K$3:$L$16,2,FALSE)))</f>
        <v>200</v>
      </c>
      <c r="S8" s="81">
        <f t="shared" si="1"/>
        <v>10060</v>
      </c>
      <c r="U8" s="81">
        <v>2.4</v>
      </c>
      <c r="V8" s="81">
        <v>2.4</v>
      </c>
      <c r="W8" s="81"/>
    </row>
    <row r="9" spans="1:27">
      <c r="A9" s="6"/>
      <c r="B9" s="6" t="s">
        <v>328</v>
      </c>
      <c r="C9" s="6"/>
      <c r="D9" s="6"/>
      <c r="E9" s="218" t="s">
        <v>290</v>
      </c>
      <c r="F9" s="215" t="s">
        <v>289</v>
      </c>
      <c r="G9" s="7"/>
      <c r="H9" s="79" t="s">
        <v>137</v>
      </c>
      <c r="I9" s="232"/>
      <c r="J9" s="232"/>
      <c r="K9" s="220"/>
      <c r="L9" s="220"/>
      <c r="M9" s="232"/>
      <c r="N9" s="232">
        <v>4.75</v>
      </c>
      <c r="Q9" s="81">
        <f t="shared" si="0"/>
        <v>4.75</v>
      </c>
      <c r="R9" s="81">
        <f>IF(G9="X",0,IF(H9="X",0,VLOOKUP(H9,'22'!$K$3:$L$16,2,FALSE)))</f>
        <v>200</v>
      </c>
      <c r="S9" s="81">
        <f t="shared" si="1"/>
        <v>950</v>
      </c>
      <c r="U9" s="81">
        <v>0.6</v>
      </c>
      <c r="V9" s="81">
        <v>0.6</v>
      </c>
      <c r="W9" s="81">
        <v>2</v>
      </c>
    </row>
    <row r="10" spans="1:27">
      <c r="A10" s="6"/>
      <c r="B10" s="6" t="s">
        <v>328</v>
      </c>
      <c r="C10" s="6"/>
      <c r="D10" s="6"/>
      <c r="E10" s="218" t="s">
        <v>326</v>
      </c>
      <c r="F10" s="215" t="s">
        <v>287</v>
      </c>
      <c r="G10" s="7"/>
      <c r="H10" s="79" t="s">
        <v>137</v>
      </c>
      <c r="I10" s="219"/>
      <c r="J10" s="219"/>
      <c r="K10" s="219"/>
      <c r="L10" s="219"/>
      <c r="M10" s="219"/>
      <c r="N10" s="219">
        <v>3.4</v>
      </c>
      <c r="Q10" s="81">
        <f t="shared" si="0"/>
        <v>3.4</v>
      </c>
      <c r="R10" s="81">
        <f>IF(G10="X",0,IF(H10="X",0,VLOOKUP(H10,'22'!$K$3:$L$16,2,FALSE)))</f>
        <v>200</v>
      </c>
      <c r="S10" s="81">
        <f t="shared" si="1"/>
        <v>680</v>
      </c>
      <c r="U10" s="81">
        <v>0.6</v>
      </c>
      <c r="V10" s="81">
        <v>0.6</v>
      </c>
      <c r="W10" s="81"/>
    </row>
    <row r="11" spans="1:27">
      <c r="A11" s="6"/>
      <c r="B11" s="6" t="s">
        <v>328</v>
      </c>
      <c r="C11" s="6"/>
      <c r="D11" s="6"/>
      <c r="E11" s="218" t="s">
        <v>286</v>
      </c>
      <c r="F11" s="215" t="s">
        <v>618</v>
      </c>
      <c r="G11" s="7"/>
      <c r="H11" s="79" t="s">
        <v>50</v>
      </c>
      <c r="I11" s="219"/>
      <c r="J11" s="219">
        <v>2</v>
      </c>
      <c r="K11" s="219"/>
      <c r="L11" s="219"/>
      <c r="M11" s="219"/>
      <c r="N11" s="219"/>
      <c r="Q11" s="81">
        <f t="shared" si="0"/>
        <v>2</v>
      </c>
      <c r="R11" s="81">
        <f>IF(G11="X",0,IF(H11="X",0,VLOOKUP(H11,'22'!$K$3:$L$16,2,FALSE)))</f>
        <v>12</v>
      </c>
      <c r="S11" s="81">
        <f t="shared" si="1"/>
        <v>24</v>
      </c>
      <c r="U11" s="81"/>
      <c r="V11" s="81"/>
      <c r="W11" s="81"/>
    </row>
    <row r="12" spans="1:27">
      <c r="A12" s="6"/>
      <c r="B12" s="6" t="s">
        <v>328</v>
      </c>
      <c r="C12" s="6"/>
      <c r="D12" s="6"/>
      <c r="E12" s="218" t="s">
        <v>321</v>
      </c>
      <c r="F12" s="221" t="s">
        <v>619</v>
      </c>
      <c r="G12" s="7"/>
      <c r="H12" s="79" t="s">
        <v>45</v>
      </c>
      <c r="I12" s="219"/>
      <c r="J12" s="219">
        <v>22.8</v>
      </c>
      <c r="K12" s="219"/>
      <c r="L12" s="219"/>
      <c r="M12" s="219"/>
      <c r="N12" s="219"/>
      <c r="Q12" s="81">
        <f t="shared" si="0"/>
        <v>22.8</v>
      </c>
      <c r="R12" s="81">
        <f>IF(G12="X",0,IF(H12="X",0,VLOOKUP(H12,'22'!$K$3:$L$16,2,FALSE)))</f>
        <v>200</v>
      </c>
      <c r="S12" s="81">
        <f t="shared" si="1"/>
        <v>4560</v>
      </c>
      <c r="U12" s="81">
        <v>4.3</v>
      </c>
      <c r="V12" s="81">
        <v>4.3</v>
      </c>
      <c r="W12" s="81"/>
    </row>
    <row r="13" spans="1:27">
      <c r="A13" s="6"/>
      <c r="B13" s="6" t="s">
        <v>328</v>
      </c>
      <c r="C13" s="6"/>
      <c r="D13" s="6"/>
      <c r="E13" s="218" t="s">
        <v>324</v>
      </c>
      <c r="F13" s="215" t="s">
        <v>620</v>
      </c>
      <c r="G13" s="7"/>
      <c r="H13" s="79" t="s">
        <v>47</v>
      </c>
      <c r="I13" s="232">
        <v>17.8</v>
      </c>
      <c r="J13" s="232"/>
      <c r="K13" s="219"/>
      <c r="L13" s="219"/>
      <c r="M13" s="219"/>
      <c r="N13" s="219"/>
      <c r="Q13" s="81">
        <f t="shared" si="0"/>
        <v>17.8</v>
      </c>
      <c r="R13" s="81">
        <f>IF(G13="X",0,IF(H13="X",0,VLOOKUP(H13,'22'!$K$3:$L$16,2,FALSE)))</f>
        <v>200</v>
      </c>
      <c r="S13" s="81">
        <f t="shared" si="1"/>
        <v>3560</v>
      </c>
      <c r="U13" s="81">
        <v>5.8</v>
      </c>
      <c r="V13" s="81">
        <v>5.8</v>
      </c>
      <c r="W13" s="81"/>
    </row>
    <row r="14" spans="1:27">
      <c r="A14" s="6"/>
      <c r="B14" s="6" t="s">
        <v>328</v>
      </c>
      <c r="C14" s="6"/>
      <c r="D14" s="6"/>
      <c r="E14" s="222" t="s">
        <v>322</v>
      </c>
      <c r="F14" s="221" t="s">
        <v>300</v>
      </c>
      <c r="G14" s="7"/>
      <c r="H14" s="79" t="s">
        <v>50</v>
      </c>
      <c r="I14" s="219"/>
      <c r="J14" s="219"/>
      <c r="K14" s="219"/>
      <c r="L14" s="219"/>
      <c r="M14" s="219">
        <v>11.1</v>
      </c>
      <c r="N14" s="219"/>
      <c r="Q14" s="81">
        <f t="shared" si="0"/>
        <v>11.1</v>
      </c>
      <c r="R14" s="81">
        <f>IF(G14="X",0,IF(H14="X",0,VLOOKUP(H14,'22'!$K$3:$L$16,2,FALSE)))</f>
        <v>12</v>
      </c>
      <c r="S14" s="81">
        <f t="shared" si="1"/>
        <v>133.19999999999999</v>
      </c>
      <c r="U14" s="81">
        <v>1.45</v>
      </c>
      <c r="V14" s="81">
        <v>1.45</v>
      </c>
      <c r="W14" s="81"/>
    </row>
    <row r="15" spans="1:27">
      <c r="A15" s="6"/>
      <c r="B15" s="6" t="s">
        <v>328</v>
      </c>
      <c r="C15" s="6"/>
      <c r="D15" s="6"/>
      <c r="E15" s="222" t="s">
        <v>320</v>
      </c>
      <c r="F15" s="221" t="s">
        <v>293</v>
      </c>
      <c r="G15" s="7"/>
      <c r="H15" s="79" t="s">
        <v>44</v>
      </c>
      <c r="I15" s="219"/>
      <c r="J15" s="219">
        <v>70.7</v>
      </c>
      <c r="K15" s="219"/>
      <c r="L15" s="219"/>
      <c r="M15" s="219"/>
      <c r="N15" s="219"/>
      <c r="Q15" s="81">
        <f t="shared" si="0"/>
        <v>70.7</v>
      </c>
      <c r="R15" s="81">
        <f>IF(G15="X",0,IF(H15="X",0,VLOOKUP(H15,'22'!$K$3:$L$16,2,FALSE)))</f>
        <v>200</v>
      </c>
      <c r="S15" s="81">
        <f t="shared" si="1"/>
        <v>14140</v>
      </c>
      <c r="U15" s="81">
        <v>25.15</v>
      </c>
      <c r="V15" s="81">
        <v>25.15</v>
      </c>
      <c r="W15" s="81">
        <v>7.4</v>
      </c>
    </row>
    <row r="16" spans="1:27">
      <c r="A16" s="6"/>
      <c r="B16" s="6" t="s">
        <v>328</v>
      </c>
      <c r="C16" s="6"/>
      <c r="D16" s="6"/>
      <c r="E16" s="218" t="s">
        <v>318</v>
      </c>
      <c r="F16" s="215" t="s">
        <v>289</v>
      </c>
      <c r="G16" s="7"/>
      <c r="H16" s="79" t="s">
        <v>137</v>
      </c>
      <c r="I16" s="232"/>
      <c r="J16" s="232"/>
      <c r="K16" s="220"/>
      <c r="L16" s="220"/>
      <c r="M16" s="232"/>
      <c r="N16" s="232">
        <v>4.8499999999999996</v>
      </c>
      <c r="Q16" s="81">
        <f t="shared" si="0"/>
        <v>4.8499999999999996</v>
      </c>
      <c r="R16" s="81">
        <f>IF(G16="X",0,IF(H16="X",0,VLOOKUP(H16,'22'!$K$3:$L$16,2,FALSE)))</f>
        <v>200</v>
      </c>
      <c r="S16" s="81">
        <f t="shared" si="1"/>
        <v>969.99999999999989</v>
      </c>
      <c r="U16" s="81"/>
      <c r="V16" s="81"/>
      <c r="W16" s="81">
        <v>4.5999999999999996</v>
      </c>
    </row>
    <row r="17" spans="1:23">
      <c r="A17" s="6"/>
      <c r="B17" s="6" t="s">
        <v>328</v>
      </c>
      <c r="C17" s="6"/>
      <c r="D17" s="6"/>
      <c r="E17" s="218" t="s">
        <v>315</v>
      </c>
      <c r="F17" s="214" t="s">
        <v>621</v>
      </c>
      <c r="G17" s="7"/>
      <c r="H17" s="79" t="s">
        <v>51</v>
      </c>
      <c r="I17" s="232"/>
      <c r="J17" s="232">
        <v>40.9</v>
      </c>
      <c r="K17" s="220"/>
      <c r="L17" s="220"/>
      <c r="M17" s="232"/>
      <c r="N17" s="232"/>
      <c r="Q17" s="81">
        <f t="shared" si="0"/>
        <v>40.9</v>
      </c>
      <c r="R17" s="81">
        <f>IF(G17="X",0,IF(H17="X",0,VLOOKUP(H17,'22'!$K$3:$L$16,2,FALSE)))</f>
        <v>200</v>
      </c>
      <c r="S17" s="81">
        <f t="shared" si="1"/>
        <v>8180</v>
      </c>
      <c r="U17" s="81">
        <v>10.6</v>
      </c>
      <c r="V17" s="81">
        <v>10.6</v>
      </c>
      <c r="W17" s="81">
        <v>4.9000000000000004</v>
      </c>
    </row>
    <row r="18" spans="1:23">
      <c r="A18" s="6"/>
      <c r="B18" s="6" t="s">
        <v>328</v>
      </c>
      <c r="C18" s="6"/>
      <c r="D18" s="6"/>
      <c r="E18" s="218" t="s">
        <v>317</v>
      </c>
      <c r="F18" s="214" t="s">
        <v>293</v>
      </c>
      <c r="G18" s="7"/>
      <c r="H18" s="79" t="s">
        <v>44</v>
      </c>
      <c r="I18" s="232"/>
      <c r="J18" s="232">
        <v>55.1</v>
      </c>
      <c r="K18" s="220"/>
      <c r="L18" s="220"/>
      <c r="M18" s="232"/>
      <c r="N18" s="232"/>
      <c r="Q18" s="81">
        <f t="shared" si="0"/>
        <v>55.1</v>
      </c>
      <c r="R18" s="81">
        <f>IF(G18="X",0,IF(H18="X",0,VLOOKUP(H18,'22'!$K$3:$L$16,2,FALSE)))</f>
        <v>200</v>
      </c>
      <c r="S18" s="81">
        <f t="shared" si="1"/>
        <v>11020</v>
      </c>
      <c r="U18" s="81">
        <v>15.9</v>
      </c>
      <c r="V18" s="81">
        <v>15.9</v>
      </c>
      <c r="W18" s="81">
        <v>10.9</v>
      </c>
    </row>
    <row r="19" spans="1:23">
      <c r="A19" s="6"/>
      <c r="B19" s="6" t="s">
        <v>328</v>
      </c>
      <c r="C19" s="6"/>
      <c r="D19" s="6"/>
      <c r="E19" s="218" t="s">
        <v>288</v>
      </c>
      <c r="F19" s="214" t="s">
        <v>293</v>
      </c>
      <c r="G19" s="7"/>
      <c r="H19" s="79" t="s">
        <v>44</v>
      </c>
      <c r="I19" s="232"/>
      <c r="J19" s="232">
        <v>55.3</v>
      </c>
      <c r="K19" s="220"/>
      <c r="L19" s="220"/>
      <c r="M19" s="232"/>
      <c r="N19" s="232"/>
      <c r="Q19" s="81">
        <f t="shared" si="0"/>
        <v>55.3</v>
      </c>
      <c r="R19" s="81">
        <f>IF(G19="X",0,IF(H19="X",0,VLOOKUP(H19,'22'!$K$3:$L$16,2,FALSE)))</f>
        <v>200</v>
      </c>
      <c r="S19" s="81">
        <f t="shared" si="1"/>
        <v>11060</v>
      </c>
      <c r="U19" s="81">
        <v>15.9</v>
      </c>
      <c r="V19" s="81">
        <v>15.9</v>
      </c>
      <c r="W19" s="81">
        <v>10.9</v>
      </c>
    </row>
    <row r="20" spans="1:23">
      <c r="A20" s="6"/>
      <c r="B20" s="6" t="s">
        <v>328</v>
      </c>
      <c r="C20" s="6"/>
      <c r="D20" s="6"/>
      <c r="E20" s="218" t="s">
        <v>622</v>
      </c>
      <c r="F20" s="214" t="s">
        <v>284</v>
      </c>
      <c r="G20" s="7"/>
      <c r="H20" s="79" t="s">
        <v>45</v>
      </c>
      <c r="I20" s="232">
        <v>2.75</v>
      </c>
      <c r="J20" s="232"/>
      <c r="K20" s="220"/>
      <c r="L20" s="220"/>
      <c r="M20" s="232"/>
      <c r="N20" s="232"/>
      <c r="Q20" s="81">
        <f t="shared" si="0"/>
        <v>2.75</v>
      </c>
      <c r="R20" s="81">
        <f>IF(G20="X",0,IF(H20="X",0,VLOOKUP(H20,'22'!$K$3:$L$16,2,FALSE)))</f>
        <v>200</v>
      </c>
      <c r="S20" s="81">
        <f t="shared" si="1"/>
        <v>550</v>
      </c>
      <c r="U20" s="81">
        <v>6.2</v>
      </c>
      <c r="V20" s="81">
        <v>6.2</v>
      </c>
      <c r="W20" s="81"/>
    </row>
    <row r="21" spans="1:23">
      <c r="A21" s="6"/>
      <c r="B21" s="6" t="s">
        <v>328</v>
      </c>
      <c r="C21" s="6"/>
      <c r="D21" s="6"/>
      <c r="E21" s="218" t="s">
        <v>297</v>
      </c>
      <c r="F21" s="214" t="s">
        <v>333</v>
      </c>
      <c r="G21" s="7"/>
      <c r="H21" s="79" t="s">
        <v>48</v>
      </c>
      <c r="I21" s="232">
        <v>19.5</v>
      </c>
      <c r="J21" s="232"/>
      <c r="K21" s="220"/>
      <c r="L21" s="220"/>
      <c r="M21" s="232"/>
      <c r="N21" s="232"/>
      <c r="Q21" s="81">
        <f t="shared" si="0"/>
        <v>19.5</v>
      </c>
      <c r="R21" s="81">
        <f>IF(G21="X",0,IF(H21="X",0,VLOOKUP(H21,'22'!$K$3:$L$16,2,FALSE)))</f>
        <v>200</v>
      </c>
      <c r="S21" s="81">
        <f t="shared" si="1"/>
        <v>3900</v>
      </c>
      <c r="U21" s="81">
        <v>10.5</v>
      </c>
      <c r="V21" s="81">
        <v>10.5</v>
      </c>
      <c r="W21" s="81">
        <v>12.4</v>
      </c>
    </row>
    <row r="22" spans="1:23" hidden="1">
      <c r="A22" s="6"/>
      <c r="B22" s="6"/>
      <c r="C22" s="6"/>
      <c r="D22" s="6"/>
      <c r="E22" s="79"/>
      <c r="F22" s="7"/>
      <c r="G22" s="7"/>
      <c r="H22" s="79"/>
      <c r="I22" s="81"/>
      <c r="J22" s="81"/>
      <c r="K22" s="81"/>
      <c r="L22" s="81"/>
      <c r="M22" s="81"/>
      <c r="Q22" s="81"/>
      <c r="R22" s="81"/>
      <c r="S22" s="81"/>
    </row>
    <row r="23" spans="1:23" hidden="1">
      <c r="A23" s="6"/>
      <c r="B23" s="6"/>
      <c r="C23" s="6"/>
      <c r="D23" s="6"/>
      <c r="E23" s="79"/>
      <c r="F23" s="7"/>
      <c r="G23" s="7"/>
      <c r="H23" s="79"/>
      <c r="I23" s="81"/>
      <c r="J23" s="81"/>
      <c r="K23" s="81"/>
      <c r="L23" s="81"/>
      <c r="M23" s="81"/>
      <c r="Q23" s="81"/>
      <c r="R23" s="81"/>
      <c r="S23" s="81"/>
    </row>
    <row r="24" spans="1:23" hidden="1">
      <c r="A24" s="6"/>
      <c r="B24" s="6"/>
      <c r="C24" s="6"/>
      <c r="D24" s="6"/>
      <c r="E24" s="79"/>
      <c r="F24" s="7"/>
      <c r="G24" s="7"/>
      <c r="H24" s="79"/>
      <c r="I24" s="81"/>
      <c r="J24" s="81"/>
      <c r="K24" s="81"/>
      <c r="L24" s="81"/>
      <c r="M24" s="81"/>
      <c r="Q24" s="81"/>
      <c r="R24" s="81"/>
      <c r="S24" s="81"/>
    </row>
    <row r="25" spans="1:23" hidden="1">
      <c r="A25" s="6"/>
      <c r="B25" s="6"/>
      <c r="C25" s="6"/>
      <c r="D25" s="6"/>
      <c r="E25" s="79"/>
      <c r="F25" s="7"/>
      <c r="G25" s="7"/>
      <c r="H25" s="79"/>
      <c r="I25" s="81"/>
      <c r="J25" s="81"/>
      <c r="K25" s="81"/>
      <c r="L25" s="81"/>
      <c r="M25" s="81"/>
      <c r="Q25" s="81"/>
      <c r="R25" s="81"/>
      <c r="S25" s="81"/>
    </row>
    <row r="26" spans="1:23" hidden="1">
      <c r="A26" s="6"/>
      <c r="B26" s="6"/>
      <c r="C26" s="6"/>
      <c r="D26" s="6"/>
      <c r="E26" s="79"/>
      <c r="F26" s="7"/>
      <c r="G26" s="7"/>
      <c r="H26" s="79"/>
      <c r="I26" s="81"/>
      <c r="J26" s="81"/>
      <c r="K26" s="81"/>
      <c r="L26" s="81"/>
      <c r="M26" s="81"/>
      <c r="Q26" s="81"/>
      <c r="R26" s="81"/>
      <c r="S26" s="81"/>
    </row>
    <row r="27" spans="1:23" hidden="1">
      <c r="A27" s="6"/>
      <c r="B27" s="6"/>
      <c r="C27" s="6"/>
      <c r="D27" s="6"/>
      <c r="E27" s="79"/>
      <c r="F27" s="7"/>
      <c r="G27" s="7"/>
      <c r="H27" s="79"/>
      <c r="I27" s="81"/>
      <c r="J27" s="81"/>
      <c r="K27" s="81"/>
      <c r="L27" s="81"/>
      <c r="M27" s="81"/>
      <c r="Q27" s="81"/>
      <c r="R27" s="81"/>
      <c r="S27" s="81"/>
    </row>
    <row r="28" spans="1:23" hidden="1">
      <c r="A28" s="6"/>
      <c r="B28" s="6"/>
      <c r="C28" s="6"/>
      <c r="D28" s="6"/>
      <c r="E28" s="79"/>
      <c r="F28" s="7"/>
      <c r="G28" s="7"/>
      <c r="H28" s="79"/>
      <c r="I28" s="81"/>
      <c r="J28" s="81"/>
      <c r="K28" s="81"/>
      <c r="L28" s="81"/>
      <c r="M28" s="81"/>
      <c r="Q28" s="81"/>
      <c r="R28" s="81"/>
      <c r="S28" s="81"/>
    </row>
    <row r="29" spans="1:23" hidden="1">
      <c r="A29" s="6"/>
      <c r="B29" s="6"/>
      <c r="C29" s="6"/>
      <c r="D29" s="6"/>
      <c r="E29" s="79"/>
      <c r="F29" s="7"/>
      <c r="G29" s="7"/>
      <c r="H29" s="79"/>
      <c r="I29" s="81"/>
      <c r="J29" s="81"/>
      <c r="K29" s="81"/>
      <c r="L29" s="81"/>
      <c r="M29" s="81"/>
      <c r="Q29" s="81"/>
      <c r="R29" s="81"/>
      <c r="S29" s="81"/>
    </row>
    <row r="30" spans="1:23" hidden="1">
      <c r="A30" s="6"/>
      <c r="B30" s="6"/>
      <c r="C30" s="6"/>
      <c r="D30" s="6"/>
      <c r="E30" s="79"/>
      <c r="F30" s="7"/>
      <c r="G30" s="7"/>
      <c r="H30" s="79"/>
      <c r="I30" s="81"/>
      <c r="J30" s="81"/>
      <c r="K30" s="81"/>
      <c r="L30" s="81"/>
      <c r="M30" s="81"/>
      <c r="Q30" s="81"/>
      <c r="R30" s="81"/>
      <c r="S30" s="81"/>
    </row>
    <row r="31" spans="1:23" hidden="1">
      <c r="A31" s="6"/>
      <c r="B31" s="6"/>
      <c r="C31" s="6"/>
      <c r="D31" s="6"/>
      <c r="E31" s="79"/>
      <c r="F31" s="7"/>
      <c r="G31" s="7"/>
      <c r="H31" s="79"/>
      <c r="I31" s="81"/>
      <c r="J31" s="81"/>
      <c r="K31" s="81"/>
      <c r="L31" s="81"/>
      <c r="M31" s="81"/>
      <c r="Q31" s="81"/>
      <c r="R31" s="81"/>
      <c r="S31" s="81"/>
    </row>
    <row r="32" spans="1:23" hidden="1">
      <c r="A32" s="6"/>
      <c r="B32" s="6"/>
      <c r="C32" s="6"/>
      <c r="D32" s="6"/>
      <c r="E32" s="79"/>
      <c r="F32" s="7"/>
      <c r="G32" s="7"/>
      <c r="H32" s="79"/>
      <c r="I32" s="81"/>
      <c r="J32" s="81"/>
      <c r="K32" s="81"/>
      <c r="L32" s="81"/>
      <c r="M32" s="81"/>
      <c r="Q32" s="81"/>
      <c r="R32" s="81"/>
      <c r="S32" s="81"/>
    </row>
    <row r="33" spans="1:19" hidden="1">
      <c r="A33" s="6"/>
      <c r="B33" s="6"/>
      <c r="C33" s="6"/>
      <c r="D33" s="6"/>
      <c r="E33" s="79"/>
      <c r="F33" s="7"/>
      <c r="G33" s="7"/>
      <c r="H33" s="79"/>
      <c r="I33" s="81"/>
      <c r="J33" s="81"/>
      <c r="K33" s="81"/>
      <c r="L33" s="81"/>
      <c r="M33" s="81"/>
      <c r="Q33" s="81"/>
      <c r="R33" s="81"/>
      <c r="S33" s="81"/>
    </row>
    <row r="34" spans="1:19" hidden="1">
      <c r="A34" s="6"/>
      <c r="B34" s="6"/>
      <c r="C34" s="6"/>
      <c r="D34" s="6"/>
      <c r="E34" s="79"/>
      <c r="F34" s="7"/>
      <c r="G34" s="7"/>
      <c r="H34" s="79"/>
      <c r="I34" s="81"/>
      <c r="J34" s="81"/>
      <c r="K34" s="81"/>
      <c r="L34" s="81"/>
      <c r="M34" s="81"/>
      <c r="Q34" s="81"/>
      <c r="R34" s="81"/>
      <c r="S34" s="81"/>
    </row>
    <row r="35" spans="1:19" hidden="1">
      <c r="A35" s="6"/>
      <c r="B35" s="6"/>
      <c r="C35" s="6"/>
      <c r="D35" s="6"/>
      <c r="E35" s="79"/>
      <c r="F35" s="7"/>
      <c r="G35" s="7"/>
      <c r="H35" s="79"/>
      <c r="I35" s="81"/>
      <c r="J35" s="81"/>
      <c r="K35" s="81"/>
      <c r="L35" s="81"/>
      <c r="M35" s="81"/>
      <c r="Q35" s="81"/>
      <c r="R35" s="81"/>
      <c r="S35" s="81"/>
    </row>
    <row r="36" spans="1:19" hidden="1">
      <c r="A36" s="6"/>
      <c r="B36" s="6"/>
      <c r="C36" s="6"/>
      <c r="D36" s="6"/>
      <c r="E36" s="79"/>
      <c r="F36" s="7"/>
      <c r="G36" s="7"/>
      <c r="H36" s="79"/>
      <c r="I36" s="81"/>
      <c r="J36" s="81"/>
      <c r="K36" s="81"/>
      <c r="L36" s="81"/>
      <c r="M36" s="81"/>
      <c r="Q36" s="81"/>
      <c r="R36" s="81"/>
      <c r="S36" s="81"/>
    </row>
    <row r="37" spans="1:19" hidden="1">
      <c r="A37" s="6"/>
      <c r="B37" s="6"/>
      <c r="C37" s="6"/>
      <c r="D37" s="6"/>
      <c r="E37" s="79"/>
      <c r="F37" s="7"/>
      <c r="G37" s="7"/>
      <c r="H37" s="79"/>
      <c r="I37" s="81"/>
      <c r="J37" s="81"/>
      <c r="K37" s="81"/>
      <c r="L37" s="81"/>
      <c r="M37" s="81"/>
      <c r="Q37" s="81"/>
      <c r="R37" s="81"/>
      <c r="S37" s="81"/>
    </row>
    <row r="38" spans="1:19" hidden="1">
      <c r="A38" s="6"/>
      <c r="B38" s="6"/>
      <c r="C38" s="6"/>
      <c r="D38" s="6"/>
      <c r="E38" s="79"/>
      <c r="F38" s="7"/>
      <c r="G38" s="7"/>
      <c r="H38" s="79"/>
      <c r="I38" s="81"/>
      <c r="J38" s="81"/>
      <c r="K38" s="81"/>
      <c r="L38" s="81"/>
      <c r="M38" s="81"/>
      <c r="Q38" s="81"/>
      <c r="R38" s="81"/>
      <c r="S38" s="81"/>
    </row>
    <row r="39" spans="1:19" hidden="1">
      <c r="A39" s="6"/>
      <c r="B39" s="6"/>
      <c r="C39" s="6"/>
      <c r="D39" s="6"/>
      <c r="E39" s="79"/>
      <c r="F39" s="7"/>
      <c r="G39" s="7"/>
      <c r="H39" s="79"/>
      <c r="I39" s="81"/>
      <c r="J39" s="81"/>
      <c r="K39" s="81"/>
      <c r="L39" s="81"/>
      <c r="M39" s="81"/>
      <c r="Q39" s="81"/>
      <c r="R39" s="81"/>
      <c r="S39" s="81"/>
    </row>
    <row r="40" spans="1:19" hidden="1">
      <c r="A40" s="6"/>
      <c r="B40" s="6"/>
      <c r="C40" s="6"/>
      <c r="D40" s="6"/>
      <c r="E40" s="79"/>
      <c r="F40" s="7"/>
      <c r="G40" s="7"/>
      <c r="H40" s="79"/>
      <c r="I40" s="81"/>
      <c r="J40" s="81"/>
      <c r="K40" s="81"/>
      <c r="L40" s="81"/>
      <c r="M40" s="81"/>
      <c r="Q40" s="81"/>
      <c r="R40" s="81"/>
      <c r="S40" s="81"/>
    </row>
    <row r="41" spans="1:19" hidden="1">
      <c r="A41" s="6"/>
      <c r="B41" s="6"/>
      <c r="C41" s="6"/>
      <c r="D41" s="6"/>
      <c r="E41" s="79"/>
      <c r="F41" s="7"/>
      <c r="G41" s="7"/>
      <c r="H41" s="79"/>
      <c r="I41" s="81"/>
      <c r="J41" s="81"/>
      <c r="K41" s="81"/>
      <c r="L41" s="81"/>
      <c r="M41" s="81"/>
      <c r="Q41" s="81"/>
      <c r="R41" s="81"/>
      <c r="S41" s="81"/>
    </row>
    <row r="42" spans="1:19" hidden="1">
      <c r="A42" s="6"/>
      <c r="B42" s="6"/>
      <c r="C42" s="6"/>
      <c r="D42" s="6"/>
      <c r="E42" s="79"/>
      <c r="F42" s="7"/>
      <c r="G42" s="7"/>
      <c r="H42" s="79"/>
      <c r="I42" s="81"/>
      <c r="J42" s="81"/>
      <c r="K42" s="81"/>
      <c r="L42" s="81"/>
      <c r="M42" s="81"/>
      <c r="Q42" s="81"/>
      <c r="R42" s="81"/>
      <c r="S42" s="81"/>
    </row>
    <row r="43" spans="1:19" hidden="1">
      <c r="A43" s="6"/>
      <c r="B43" s="6"/>
      <c r="C43" s="6"/>
      <c r="D43" s="6"/>
      <c r="E43" s="79"/>
      <c r="F43" s="7"/>
      <c r="G43" s="7"/>
      <c r="H43" s="79"/>
      <c r="I43" s="81"/>
      <c r="J43" s="81"/>
      <c r="K43" s="81"/>
      <c r="L43" s="81"/>
      <c r="M43" s="81"/>
      <c r="Q43" s="81"/>
      <c r="R43" s="81"/>
      <c r="S43" s="81"/>
    </row>
    <row r="44" spans="1:19" hidden="1">
      <c r="A44" s="6"/>
      <c r="B44" s="6"/>
      <c r="C44" s="6"/>
      <c r="D44" s="6"/>
      <c r="E44" s="79"/>
      <c r="F44" s="7"/>
      <c r="G44" s="7"/>
      <c r="H44" s="79"/>
      <c r="I44" s="81"/>
      <c r="J44" s="81"/>
      <c r="K44" s="81"/>
      <c r="L44" s="81"/>
      <c r="M44" s="81"/>
      <c r="Q44" s="81"/>
      <c r="R44" s="81"/>
      <c r="S44" s="81"/>
    </row>
    <row r="45" spans="1:19" hidden="1">
      <c r="A45" s="6"/>
      <c r="B45" s="6"/>
      <c r="C45" s="6"/>
      <c r="D45" s="6"/>
      <c r="E45" s="79"/>
      <c r="F45" s="7"/>
      <c r="G45" s="7"/>
      <c r="H45" s="79"/>
      <c r="I45" s="81"/>
      <c r="J45" s="81"/>
      <c r="K45" s="81"/>
      <c r="L45" s="81"/>
      <c r="M45" s="81"/>
      <c r="Q45" s="81"/>
      <c r="R45" s="81"/>
      <c r="S45" s="81"/>
    </row>
    <row r="46" spans="1:19" hidden="1">
      <c r="A46" s="6"/>
      <c r="B46" s="6"/>
      <c r="C46" s="6"/>
      <c r="D46" s="6"/>
      <c r="E46" s="79"/>
      <c r="F46" s="7"/>
      <c r="G46" s="7"/>
      <c r="H46" s="79"/>
      <c r="I46" s="81"/>
      <c r="J46" s="81"/>
      <c r="K46" s="81"/>
      <c r="L46" s="81"/>
      <c r="M46" s="81"/>
      <c r="Q46" s="81"/>
      <c r="R46" s="81"/>
      <c r="S46" s="81"/>
    </row>
    <row r="47" spans="1:19" hidden="1">
      <c r="A47" s="6"/>
      <c r="B47" s="6"/>
      <c r="C47" s="6"/>
      <c r="D47" s="6"/>
      <c r="E47" s="79"/>
      <c r="F47" s="7"/>
      <c r="G47" s="7"/>
      <c r="H47" s="79"/>
      <c r="I47" s="81"/>
      <c r="J47" s="81"/>
      <c r="K47" s="81"/>
      <c r="L47" s="81"/>
      <c r="M47" s="81"/>
      <c r="Q47" s="81"/>
      <c r="R47" s="81"/>
      <c r="S47" s="81"/>
    </row>
    <row r="48" spans="1:19" hidden="1">
      <c r="A48" s="6"/>
      <c r="B48" s="6"/>
      <c r="C48" s="6"/>
      <c r="D48" s="6"/>
      <c r="E48" s="79"/>
      <c r="F48" s="7"/>
      <c r="G48" s="7"/>
      <c r="H48" s="79"/>
      <c r="I48" s="81"/>
      <c r="J48" s="81"/>
      <c r="K48" s="81"/>
      <c r="L48" s="81"/>
      <c r="M48" s="81"/>
      <c r="Q48" s="81"/>
      <c r="R48" s="81"/>
      <c r="S48" s="81"/>
    </row>
    <row r="49" spans="1:19" hidden="1">
      <c r="A49" s="6"/>
      <c r="B49" s="6"/>
      <c r="C49" s="6"/>
      <c r="D49" s="6"/>
      <c r="E49" s="79"/>
      <c r="F49" s="7"/>
      <c r="G49" s="7"/>
      <c r="H49" s="79"/>
      <c r="I49" s="81"/>
      <c r="J49" s="81"/>
      <c r="K49" s="81"/>
      <c r="L49" s="81"/>
      <c r="M49" s="81"/>
      <c r="Q49" s="81"/>
      <c r="R49" s="81"/>
      <c r="S49" s="81"/>
    </row>
    <row r="50" spans="1:19" hidden="1">
      <c r="A50" s="6"/>
      <c r="B50" s="6"/>
      <c r="C50" s="6"/>
      <c r="D50" s="6"/>
      <c r="E50" s="79"/>
      <c r="F50" s="7"/>
      <c r="G50" s="7"/>
      <c r="H50" s="79"/>
      <c r="I50" s="81"/>
      <c r="J50" s="81"/>
      <c r="K50" s="81"/>
      <c r="L50" s="81"/>
      <c r="M50" s="81"/>
      <c r="Q50" s="81"/>
      <c r="R50" s="81"/>
      <c r="S50" s="81"/>
    </row>
    <row r="51" spans="1:19" hidden="1">
      <c r="A51" s="6"/>
      <c r="B51" s="6"/>
      <c r="C51" s="6"/>
      <c r="D51" s="6"/>
      <c r="E51" s="79"/>
      <c r="F51" s="7"/>
      <c r="G51" s="7"/>
      <c r="H51" s="79"/>
      <c r="I51" s="81"/>
      <c r="J51" s="81"/>
      <c r="K51" s="81"/>
      <c r="L51" s="81"/>
      <c r="M51" s="81"/>
      <c r="Q51" s="81"/>
      <c r="R51" s="81"/>
      <c r="S51" s="81"/>
    </row>
    <row r="52" spans="1:19" hidden="1">
      <c r="A52" s="6"/>
      <c r="B52" s="6"/>
      <c r="C52" s="6"/>
      <c r="D52" s="6"/>
      <c r="E52" s="79"/>
      <c r="F52" s="7"/>
      <c r="G52" s="7"/>
      <c r="H52" s="79"/>
      <c r="I52" s="81"/>
      <c r="J52" s="81"/>
      <c r="K52" s="81"/>
      <c r="L52" s="81"/>
      <c r="M52" s="81"/>
      <c r="Q52" s="81"/>
      <c r="R52" s="81"/>
      <c r="S52" s="81"/>
    </row>
    <row r="53" spans="1:19" hidden="1">
      <c r="A53" s="6"/>
      <c r="B53" s="6"/>
      <c r="C53" s="6"/>
      <c r="D53" s="6"/>
      <c r="E53" s="79"/>
      <c r="F53" s="7"/>
      <c r="G53" s="7"/>
      <c r="H53" s="79"/>
      <c r="I53" s="81"/>
      <c r="J53" s="81"/>
      <c r="K53" s="81"/>
      <c r="L53" s="81"/>
      <c r="M53" s="81"/>
      <c r="Q53" s="81"/>
      <c r="R53" s="81"/>
      <c r="S53" s="81"/>
    </row>
    <row r="54" spans="1:19" hidden="1">
      <c r="A54" s="6"/>
      <c r="B54" s="6"/>
      <c r="C54" s="6"/>
      <c r="D54" s="6"/>
      <c r="E54" s="79"/>
      <c r="F54" s="7"/>
      <c r="G54" s="7"/>
      <c r="H54" s="79"/>
      <c r="I54" s="81"/>
      <c r="J54" s="81"/>
      <c r="K54" s="81"/>
      <c r="L54" s="81"/>
      <c r="M54" s="81"/>
      <c r="Q54" s="81"/>
      <c r="R54" s="81"/>
      <c r="S54" s="81"/>
    </row>
    <row r="55" spans="1:19" hidden="1">
      <c r="A55" s="6"/>
      <c r="B55" s="6"/>
      <c r="C55" s="6"/>
      <c r="D55" s="6"/>
      <c r="E55" s="79"/>
      <c r="F55" s="7"/>
      <c r="G55" s="7"/>
      <c r="H55" s="79"/>
      <c r="I55" s="81"/>
      <c r="J55" s="81"/>
      <c r="K55" s="81"/>
      <c r="L55" s="81"/>
      <c r="M55" s="81"/>
      <c r="Q55" s="81"/>
      <c r="R55" s="81"/>
      <c r="S55" s="81"/>
    </row>
    <row r="56" spans="1:19" hidden="1">
      <c r="A56" s="6"/>
      <c r="B56" s="6"/>
      <c r="C56" s="6"/>
      <c r="D56" s="6"/>
      <c r="E56" s="79"/>
      <c r="F56" s="7"/>
      <c r="G56" s="7"/>
      <c r="H56" s="79"/>
      <c r="I56" s="81"/>
      <c r="J56" s="81"/>
      <c r="K56" s="81"/>
      <c r="L56" s="81"/>
      <c r="M56" s="81"/>
      <c r="Q56" s="81"/>
      <c r="R56" s="81"/>
      <c r="S56" s="81"/>
    </row>
    <row r="57" spans="1:19" hidden="1">
      <c r="A57" s="6"/>
      <c r="B57" s="6"/>
      <c r="C57" s="6"/>
      <c r="D57" s="6"/>
      <c r="E57" s="79"/>
      <c r="F57" s="7"/>
      <c r="G57" s="7"/>
      <c r="H57" s="79"/>
      <c r="I57" s="81"/>
      <c r="J57" s="81"/>
      <c r="K57" s="81"/>
      <c r="L57" s="81"/>
      <c r="M57" s="81"/>
      <c r="Q57" s="81"/>
      <c r="R57" s="81"/>
      <c r="S57" s="81"/>
    </row>
    <row r="58" spans="1:19" hidden="1">
      <c r="A58" s="6"/>
      <c r="B58" s="6"/>
      <c r="C58" s="6"/>
      <c r="D58" s="6"/>
      <c r="E58" s="79"/>
      <c r="F58" s="7"/>
      <c r="G58" s="7"/>
      <c r="H58" s="79"/>
      <c r="I58" s="81"/>
      <c r="J58" s="81"/>
      <c r="K58" s="81"/>
      <c r="L58" s="81"/>
      <c r="M58" s="81"/>
      <c r="Q58" s="81"/>
      <c r="R58" s="81"/>
      <c r="S58" s="81"/>
    </row>
    <row r="59" spans="1:19" hidden="1">
      <c r="A59" s="6"/>
      <c r="B59" s="6"/>
      <c r="C59" s="6"/>
      <c r="D59" s="6"/>
      <c r="E59" s="79"/>
      <c r="F59" s="7"/>
      <c r="G59" s="7"/>
      <c r="H59" s="79"/>
      <c r="I59" s="81"/>
      <c r="J59" s="81"/>
      <c r="K59" s="81"/>
      <c r="L59" s="81"/>
      <c r="M59" s="81"/>
      <c r="Q59" s="81"/>
      <c r="R59" s="81"/>
      <c r="S59" s="81"/>
    </row>
    <row r="60" spans="1:19" hidden="1">
      <c r="A60" s="6"/>
      <c r="B60" s="6"/>
      <c r="C60" s="6"/>
      <c r="D60" s="6"/>
      <c r="E60" s="79"/>
      <c r="F60" s="7"/>
      <c r="G60" s="7"/>
      <c r="H60" s="79"/>
      <c r="I60" s="81"/>
      <c r="J60" s="81"/>
      <c r="K60" s="81"/>
      <c r="L60" s="81"/>
      <c r="M60" s="81"/>
      <c r="Q60" s="81"/>
      <c r="R60" s="81"/>
      <c r="S60" s="81"/>
    </row>
    <row r="61" spans="1:19" hidden="1">
      <c r="A61" s="6"/>
      <c r="B61" s="6"/>
      <c r="C61" s="6"/>
      <c r="D61" s="6"/>
      <c r="E61" s="79"/>
      <c r="F61" s="7"/>
      <c r="G61" s="7"/>
      <c r="H61" s="79"/>
      <c r="I61" s="81"/>
      <c r="J61" s="81"/>
      <c r="K61" s="81"/>
      <c r="L61" s="81"/>
      <c r="M61" s="81"/>
      <c r="Q61" s="81"/>
      <c r="R61" s="81"/>
      <c r="S61" s="81"/>
    </row>
    <row r="62" spans="1:19" hidden="1">
      <c r="A62" s="6"/>
      <c r="B62" s="6"/>
      <c r="C62" s="6"/>
      <c r="D62" s="6"/>
      <c r="E62" s="79"/>
      <c r="F62" s="7"/>
      <c r="G62" s="7"/>
      <c r="H62" s="79"/>
      <c r="I62" s="81"/>
      <c r="J62" s="81"/>
      <c r="K62" s="81"/>
      <c r="L62" s="81"/>
      <c r="M62" s="81"/>
      <c r="Q62" s="81"/>
      <c r="R62" s="81"/>
      <c r="S62" s="81"/>
    </row>
    <row r="63" spans="1:19" hidden="1">
      <c r="A63" s="6"/>
      <c r="B63" s="6"/>
      <c r="C63" s="6"/>
      <c r="D63" s="6"/>
      <c r="E63" s="79"/>
      <c r="F63" s="7"/>
      <c r="G63" s="7"/>
      <c r="H63" s="79"/>
      <c r="I63" s="81"/>
      <c r="J63" s="81"/>
      <c r="K63" s="81"/>
      <c r="L63" s="81"/>
      <c r="M63" s="81"/>
      <c r="Q63" s="81"/>
      <c r="R63" s="81"/>
      <c r="S63" s="81"/>
    </row>
    <row r="64" spans="1:19" hidden="1">
      <c r="A64" s="6"/>
      <c r="B64" s="6"/>
      <c r="C64" s="6"/>
      <c r="D64" s="6"/>
      <c r="E64" s="79"/>
      <c r="F64" s="7"/>
      <c r="G64" s="7"/>
      <c r="H64" s="79"/>
      <c r="I64" s="81"/>
      <c r="J64" s="81"/>
      <c r="K64" s="81"/>
      <c r="L64" s="81"/>
      <c r="M64" s="81"/>
      <c r="Q64" s="81"/>
      <c r="R64" s="81"/>
      <c r="S64" s="81"/>
    </row>
    <row r="65" spans="1:19" hidden="1">
      <c r="A65" s="6"/>
      <c r="B65" s="6"/>
      <c r="C65" s="6"/>
      <c r="D65" s="6"/>
      <c r="E65" s="79"/>
      <c r="F65" s="7"/>
      <c r="G65" s="7"/>
      <c r="H65" s="79"/>
      <c r="I65" s="81"/>
      <c r="J65" s="81"/>
      <c r="K65" s="81"/>
      <c r="L65" s="81"/>
      <c r="M65" s="81"/>
      <c r="Q65" s="81"/>
      <c r="R65" s="81"/>
      <c r="S65" s="81"/>
    </row>
    <row r="66" spans="1:19" hidden="1">
      <c r="A66" s="6"/>
      <c r="B66" s="6"/>
      <c r="C66" s="6"/>
      <c r="D66" s="6"/>
      <c r="E66" s="79"/>
      <c r="F66" s="7"/>
      <c r="G66" s="7"/>
      <c r="H66" s="79"/>
      <c r="I66" s="81"/>
      <c r="J66" s="81"/>
      <c r="K66" s="81"/>
      <c r="L66" s="81"/>
      <c r="M66" s="81"/>
      <c r="Q66" s="81"/>
      <c r="R66" s="81"/>
      <c r="S66" s="81"/>
    </row>
    <row r="67" spans="1:19" hidden="1">
      <c r="A67" s="6"/>
      <c r="B67" s="6"/>
      <c r="C67" s="6"/>
      <c r="D67" s="6"/>
      <c r="E67" s="79"/>
      <c r="F67" s="7"/>
      <c r="G67" s="7"/>
      <c r="H67" s="79"/>
      <c r="I67" s="81"/>
      <c r="J67" s="81"/>
      <c r="K67" s="81"/>
      <c r="L67" s="81"/>
      <c r="M67" s="81"/>
      <c r="Q67" s="81"/>
      <c r="R67" s="81"/>
      <c r="S67" s="81"/>
    </row>
    <row r="68" spans="1:19" hidden="1">
      <c r="A68" s="6"/>
      <c r="B68" s="6"/>
      <c r="C68" s="6"/>
      <c r="D68" s="6"/>
      <c r="E68" s="79"/>
      <c r="F68" s="7"/>
      <c r="G68" s="7"/>
      <c r="H68" s="79"/>
      <c r="I68" s="81"/>
      <c r="J68" s="81"/>
      <c r="K68" s="81"/>
      <c r="L68" s="81"/>
      <c r="M68" s="81"/>
      <c r="Q68" s="81"/>
      <c r="R68" s="81"/>
      <c r="S68" s="81"/>
    </row>
    <row r="69" spans="1:19" hidden="1">
      <c r="A69" s="6"/>
      <c r="B69" s="6"/>
      <c r="C69" s="6"/>
      <c r="D69" s="6"/>
      <c r="E69" s="79"/>
      <c r="F69" s="7"/>
      <c r="G69" s="7"/>
      <c r="H69" s="79"/>
      <c r="I69" s="81"/>
      <c r="J69" s="81"/>
      <c r="K69" s="81"/>
      <c r="L69" s="81"/>
      <c r="M69" s="81"/>
      <c r="Q69" s="81"/>
      <c r="R69" s="81"/>
      <c r="S69" s="81"/>
    </row>
    <row r="70" spans="1:19" hidden="1">
      <c r="A70" s="6"/>
      <c r="B70" s="6"/>
      <c r="C70" s="6"/>
      <c r="D70" s="6"/>
      <c r="E70" s="79"/>
      <c r="F70" s="7"/>
      <c r="G70" s="7"/>
      <c r="H70" s="79"/>
      <c r="I70" s="81"/>
      <c r="J70" s="81"/>
      <c r="K70" s="81"/>
      <c r="L70" s="81"/>
      <c r="M70" s="81"/>
      <c r="Q70" s="81"/>
      <c r="R70" s="81"/>
      <c r="S70" s="81"/>
    </row>
    <row r="71" spans="1:19" hidden="1">
      <c r="A71" s="6"/>
      <c r="B71" s="6"/>
      <c r="C71" s="6"/>
      <c r="D71" s="6"/>
      <c r="E71" s="79"/>
      <c r="F71" s="7"/>
      <c r="G71" s="7"/>
      <c r="H71" s="79"/>
      <c r="I71" s="81"/>
      <c r="J71" s="81"/>
      <c r="K71" s="81"/>
      <c r="L71" s="81"/>
      <c r="M71" s="81"/>
      <c r="Q71" s="81"/>
      <c r="R71" s="81"/>
      <c r="S71" s="81"/>
    </row>
    <row r="72" spans="1:19" hidden="1">
      <c r="A72" s="6"/>
      <c r="B72" s="6"/>
      <c r="C72" s="6"/>
      <c r="D72" s="6"/>
      <c r="E72" s="79"/>
      <c r="F72" s="7"/>
      <c r="G72" s="7"/>
      <c r="H72" s="79"/>
      <c r="I72" s="81"/>
      <c r="J72" s="81"/>
      <c r="K72" s="81"/>
      <c r="L72" s="81"/>
      <c r="M72" s="81"/>
      <c r="Q72" s="81"/>
      <c r="R72" s="81"/>
      <c r="S72" s="81"/>
    </row>
    <row r="73" spans="1:19" hidden="1">
      <c r="A73" s="6"/>
      <c r="B73" s="6"/>
      <c r="C73" s="6"/>
      <c r="D73" s="6"/>
      <c r="E73" s="79"/>
      <c r="F73" s="7"/>
      <c r="G73" s="7"/>
      <c r="H73" s="79"/>
      <c r="I73" s="81"/>
      <c r="J73" s="81"/>
      <c r="K73" s="81"/>
      <c r="L73" s="81"/>
      <c r="M73" s="81"/>
      <c r="Q73" s="81"/>
      <c r="R73" s="81"/>
      <c r="S73" s="81"/>
    </row>
    <row r="74" spans="1:19" hidden="1">
      <c r="A74" s="6"/>
      <c r="B74" s="6"/>
      <c r="C74" s="6"/>
      <c r="D74" s="6"/>
      <c r="E74" s="79"/>
      <c r="F74" s="89"/>
      <c r="G74" s="89"/>
      <c r="H74" s="90"/>
      <c r="I74" s="91"/>
      <c r="J74" s="91"/>
      <c r="K74" s="91"/>
      <c r="L74" s="91"/>
      <c r="M74" s="91"/>
      <c r="N74" s="91"/>
      <c r="O74" s="91"/>
      <c r="P74" s="91"/>
      <c r="Q74" s="81"/>
      <c r="R74" s="81"/>
      <c r="S74" s="81"/>
    </row>
    <row r="75" spans="1:19" hidden="1">
      <c r="A75" s="6"/>
      <c r="B75" s="6"/>
      <c r="C75" s="6"/>
      <c r="D75" s="6"/>
      <c r="E75" s="79"/>
      <c r="F75" s="7"/>
      <c r="G75" s="7"/>
      <c r="H75" s="79"/>
      <c r="I75" s="81"/>
      <c r="J75" s="81"/>
      <c r="K75" s="81"/>
      <c r="L75" s="81"/>
      <c r="M75" s="81"/>
      <c r="Q75" s="81"/>
      <c r="R75" s="81"/>
      <c r="S75" s="81"/>
    </row>
    <row r="76" spans="1:19" hidden="1">
      <c r="A76" s="6"/>
      <c r="B76" s="6"/>
      <c r="C76" s="6"/>
      <c r="D76" s="6"/>
      <c r="E76" s="79"/>
      <c r="F76" s="80"/>
      <c r="G76" s="7"/>
      <c r="H76" s="79"/>
      <c r="I76" s="81"/>
      <c r="J76" s="81"/>
      <c r="K76" s="81"/>
      <c r="L76" s="81"/>
      <c r="M76" s="81"/>
      <c r="Q76" s="81"/>
      <c r="R76" s="81"/>
      <c r="S76" s="81"/>
    </row>
    <row r="77" spans="1:19" hidden="1">
      <c r="A77" s="6"/>
      <c r="B77" s="6"/>
      <c r="C77" s="6"/>
      <c r="D77" s="6"/>
      <c r="E77" s="79"/>
      <c r="F77" s="7"/>
      <c r="G77" s="7"/>
      <c r="H77" s="79"/>
      <c r="I77" s="81"/>
      <c r="J77" s="81"/>
      <c r="K77" s="81"/>
      <c r="L77" s="81"/>
      <c r="M77" s="81"/>
      <c r="Q77" s="81"/>
      <c r="R77" s="81"/>
      <c r="S77" s="81"/>
    </row>
    <row r="78" spans="1:19" hidden="1">
      <c r="A78" s="6"/>
      <c r="B78" s="6"/>
      <c r="C78" s="6"/>
      <c r="D78" s="6"/>
      <c r="E78" s="79"/>
      <c r="F78" s="7"/>
      <c r="G78" s="7"/>
      <c r="H78" s="79"/>
      <c r="I78" s="81"/>
      <c r="J78" s="81"/>
      <c r="K78" s="81"/>
      <c r="L78" s="81"/>
      <c r="M78" s="81"/>
      <c r="Q78" s="81"/>
      <c r="R78" s="81"/>
      <c r="S78" s="81"/>
    </row>
    <row r="79" spans="1:19" hidden="1">
      <c r="A79" s="6"/>
      <c r="B79" s="6"/>
      <c r="C79" s="6"/>
      <c r="D79" s="6"/>
      <c r="E79" s="79"/>
      <c r="F79" s="7"/>
      <c r="G79" s="7"/>
      <c r="H79" s="79"/>
      <c r="I79" s="81"/>
      <c r="J79" s="81"/>
      <c r="K79" s="81"/>
      <c r="L79" s="81"/>
      <c r="M79" s="81"/>
      <c r="Q79" s="81"/>
      <c r="R79" s="81"/>
      <c r="S79" s="81"/>
    </row>
    <row r="80" spans="1:19" hidden="1">
      <c r="A80" s="6"/>
      <c r="B80" s="6"/>
      <c r="C80" s="6"/>
      <c r="D80" s="6"/>
      <c r="E80" s="79"/>
      <c r="F80" s="7"/>
      <c r="G80" s="7"/>
      <c r="H80" s="79"/>
      <c r="I80" s="81"/>
      <c r="J80" s="81"/>
      <c r="K80" s="81"/>
      <c r="L80" s="81"/>
      <c r="M80" s="81"/>
      <c r="Q80" s="81"/>
      <c r="R80" s="81"/>
      <c r="S80" s="81"/>
    </row>
    <row r="81" spans="1:19" hidden="1">
      <c r="A81" s="6"/>
      <c r="B81" s="6"/>
      <c r="C81" s="6"/>
      <c r="D81" s="6"/>
      <c r="E81" s="79"/>
      <c r="F81" s="7"/>
      <c r="G81" s="7"/>
      <c r="H81" s="79"/>
      <c r="I81" s="81"/>
      <c r="J81" s="81"/>
      <c r="K81" s="81"/>
      <c r="L81" s="81"/>
      <c r="M81" s="81"/>
      <c r="Q81" s="81"/>
      <c r="R81" s="81"/>
      <c r="S81" s="81"/>
    </row>
    <row r="82" spans="1:19" hidden="1">
      <c r="A82" s="6"/>
      <c r="B82" s="6"/>
      <c r="C82" s="6"/>
      <c r="D82" s="6"/>
      <c r="E82" s="79"/>
      <c r="F82" s="7"/>
      <c r="G82" s="7"/>
      <c r="H82" s="79"/>
      <c r="I82" s="81"/>
      <c r="J82" s="81"/>
      <c r="K82" s="81"/>
      <c r="L82" s="81"/>
      <c r="M82" s="81"/>
      <c r="Q82" s="81"/>
      <c r="R82" s="81"/>
      <c r="S82" s="81"/>
    </row>
    <row r="83" spans="1:19" hidden="1">
      <c r="A83" s="6"/>
      <c r="B83" s="6"/>
      <c r="C83" s="6"/>
      <c r="D83" s="6"/>
      <c r="E83" s="79"/>
      <c r="F83" s="7"/>
      <c r="G83" s="7"/>
      <c r="H83" s="79"/>
      <c r="I83" s="81"/>
      <c r="J83" s="81"/>
      <c r="K83" s="81"/>
      <c r="L83" s="81"/>
      <c r="M83" s="81"/>
      <c r="Q83" s="81"/>
      <c r="R83" s="81"/>
      <c r="S83" s="81"/>
    </row>
    <row r="84" spans="1:19" hidden="1">
      <c r="A84" s="6"/>
      <c r="B84" s="6"/>
      <c r="C84" s="6"/>
      <c r="D84" s="6"/>
      <c r="E84" s="79"/>
      <c r="F84" s="7"/>
      <c r="G84" s="7"/>
      <c r="H84" s="79"/>
      <c r="I84" s="81"/>
      <c r="J84" s="81"/>
      <c r="K84" s="81"/>
      <c r="L84" s="81"/>
      <c r="M84" s="81"/>
      <c r="Q84" s="81"/>
      <c r="R84" s="81"/>
      <c r="S84" s="81"/>
    </row>
    <row r="85" spans="1:19" hidden="1">
      <c r="A85" s="6"/>
      <c r="B85" s="6"/>
      <c r="C85" s="6"/>
      <c r="D85" s="6"/>
      <c r="E85" s="79"/>
      <c r="F85" s="7"/>
      <c r="G85" s="7"/>
      <c r="H85" s="79"/>
      <c r="I85" s="81"/>
      <c r="J85" s="81"/>
      <c r="K85" s="81"/>
      <c r="L85" s="81"/>
      <c r="M85" s="81"/>
      <c r="Q85" s="81"/>
      <c r="R85" s="81"/>
      <c r="S85" s="81"/>
    </row>
    <row r="86" spans="1:19" hidden="1">
      <c r="A86" s="6"/>
      <c r="B86" s="6"/>
      <c r="C86" s="6"/>
      <c r="D86" s="6"/>
      <c r="E86" s="79"/>
      <c r="F86" s="7"/>
      <c r="G86" s="7"/>
      <c r="H86" s="79"/>
      <c r="I86" s="81"/>
      <c r="J86" s="81"/>
      <c r="K86" s="81"/>
      <c r="L86" s="81"/>
      <c r="M86" s="81"/>
      <c r="Q86" s="81"/>
      <c r="R86" s="81"/>
      <c r="S86" s="81"/>
    </row>
    <row r="87" spans="1:19" hidden="1">
      <c r="A87" s="6"/>
      <c r="B87" s="6"/>
      <c r="C87" s="6"/>
      <c r="D87" s="6"/>
      <c r="E87" s="79"/>
      <c r="F87" s="7"/>
      <c r="G87" s="7"/>
      <c r="H87" s="79"/>
      <c r="I87" s="81"/>
      <c r="J87" s="81"/>
      <c r="K87" s="81"/>
      <c r="L87" s="81"/>
      <c r="M87" s="81"/>
      <c r="Q87" s="81"/>
      <c r="R87" s="81"/>
      <c r="S87" s="81"/>
    </row>
    <row r="88" spans="1:19" hidden="1">
      <c r="A88" s="6"/>
      <c r="B88" s="6"/>
      <c r="C88" s="6"/>
      <c r="D88" s="6"/>
      <c r="E88" s="79"/>
      <c r="F88" s="7"/>
      <c r="G88" s="7"/>
      <c r="H88" s="79"/>
      <c r="I88" s="81"/>
      <c r="J88" s="81"/>
      <c r="K88" s="81"/>
      <c r="L88" s="81"/>
      <c r="M88" s="81"/>
      <c r="Q88" s="81"/>
      <c r="R88" s="81"/>
      <c r="S88" s="81"/>
    </row>
    <row r="89" spans="1:19" hidden="1">
      <c r="A89" s="6"/>
      <c r="B89" s="6"/>
      <c r="C89" s="6"/>
      <c r="D89" s="6"/>
      <c r="E89" s="79"/>
      <c r="F89" s="7"/>
      <c r="G89" s="7"/>
      <c r="H89" s="79"/>
      <c r="I89" s="81"/>
      <c r="J89" s="81"/>
      <c r="K89" s="81"/>
      <c r="L89" s="81"/>
      <c r="M89" s="81"/>
      <c r="Q89" s="81"/>
      <c r="R89" s="81"/>
      <c r="S89" s="81"/>
    </row>
    <row r="90" spans="1:19" hidden="1">
      <c r="A90" s="6"/>
      <c r="B90" s="6"/>
      <c r="C90" s="6"/>
      <c r="D90" s="6"/>
      <c r="E90" s="79"/>
      <c r="F90" s="7"/>
      <c r="G90" s="7"/>
      <c r="H90" s="79"/>
      <c r="I90" s="81"/>
      <c r="J90" s="81"/>
      <c r="K90" s="81"/>
      <c r="L90" s="81"/>
      <c r="M90" s="81"/>
      <c r="Q90" s="81"/>
      <c r="R90" s="81"/>
      <c r="S90" s="81"/>
    </row>
    <row r="91" spans="1:19" hidden="1">
      <c r="A91" s="6"/>
      <c r="B91" s="6"/>
      <c r="C91" s="6"/>
      <c r="D91" s="6"/>
      <c r="E91" s="79"/>
      <c r="F91" s="7"/>
      <c r="G91" s="7"/>
      <c r="H91" s="79"/>
      <c r="I91" s="81"/>
      <c r="J91" s="81"/>
      <c r="K91" s="81"/>
      <c r="L91" s="81"/>
      <c r="M91" s="81"/>
      <c r="Q91" s="81"/>
      <c r="R91" s="81"/>
      <c r="S91" s="81"/>
    </row>
    <row r="92" spans="1:19" hidden="1">
      <c r="A92" s="6"/>
      <c r="B92" s="6"/>
      <c r="C92" s="6"/>
      <c r="D92" s="6"/>
      <c r="E92" s="79"/>
      <c r="F92" s="7"/>
      <c r="G92" s="7"/>
      <c r="H92" s="79"/>
      <c r="I92" s="81"/>
      <c r="J92" s="81"/>
      <c r="K92" s="81"/>
      <c r="L92" s="81"/>
      <c r="M92" s="81"/>
      <c r="Q92" s="81"/>
      <c r="R92" s="81"/>
      <c r="S92" s="81"/>
    </row>
    <row r="93" spans="1:19" hidden="1">
      <c r="A93" s="6"/>
      <c r="B93" s="6"/>
      <c r="C93" s="6"/>
      <c r="D93" s="6"/>
      <c r="E93" s="79"/>
      <c r="F93" s="7"/>
      <c r="G93" s="7"/>
      <c r="H93" s="79"/>
      <c r="I93" s="81"/>
      <c r="J93" s="81"/>
      <c r="K93" s="81"/>
      <c r="L93" s="81"/>
      <c r="M93" s="81"/>
      <c r="Q93" s="81"/>
      <c r="R93" s="81"/>
      <c r="S93" s="81"/>
    </row>
    <row r="94" spans="1:19" hidden="1">
      <c r="A94" s="6"/>
      <c r="B94" s="6"/>
      <c r="C94" s="6"/>
      <c r="D94" s="6"/>
      <c r="E94" s="79"/>
      <c r="F94" s="7"/>
      <c r="G94" s="7"/>
      <c r="H94" s="79"/>
      <c r="I94" s="81"/>
      <c r="J94" s="81"/>
      <c r="K94" s="81"/>
      <c r="L94" s="81"/>
      <c r="M94" s="81"/>
      <c r="Q94" s="81"/>
      <c r="R94" s="81"/>
      <c r="S94" s="81"/>
    </row>
    <row r="95" spans="1:19" hidden="1">
      <c r="A95" s="6"/>
      <c r="B95" s="6"/>
      <c r="C95" s="6"/>
      <c r="D95" s="6"/>
      <c r="E95" s="79"/>
      <c r="F95" s="7"/>
      <c r="G95" s="7"/>
      <c r="H95" s="79"/>
      <c r="I95" s="81"/>
      <c r="J95" s="81"/>
      <c r="K95" s="81"/>
      <c r="L95" s="81"/>
      <c r="M95" s="81"/>
      <c r="Q95" s="81"/>
      <c r="R95" s="81"/>
      <c r="S95" s="81"/>
    </row>
    <row r="96" spans="1:19" hidden="1">
      <c r="A96" s="6"/>
      <c r="B96" s="6"/>
      <c r="C96" s="6"/>
      <c r="D96" s="6"/>
      <c r="E96" s="79"/>
      <c r="F96" s="7"/>
      <c r="G96" s="7"/>
      <c r="H96" s="79"/>
      <c r="I96" s="81"/>
      <c r="J96" s="81"/>
      <c r="K96" s="81"/>
      <c r="L96" s="81"/>
      <c r="M96" s="81"/>
      <c r="Q96" s="81"/>
      <c r="R96" s="81"/>
      <c r="S96" s="81"/>
    </row>
    <row r="97" spans="1:19" hidden="1">
      <c r="A97" s="6"/>
      <c r="B97" s="6"/>
      <c r="C97" s="6"/>
      <c r="D97" s="6"/>
      <c r="E97" s="79"/>
      <c r="F97" s="7"/>
      <c r="G97" s="7"/>
      <c r="H97" s="79"/>
      <c r="I97" s="81"/>
      <c r="J97" s="81"/>
      <c r="K97" s="81"/>
      <c r="L97" s="81"/>
      <c r="M97" s="81"/>
      <c r="Q97" s="81"/>
      <c r="R97" s="81"/>
      <c r="S97" s="81"/>
    </row>
    <row r="98" spans="1:19" hidden="1">
      <c r="A98" s="6"/>
      <c r="B98" s="6"/>
      <c r="C98" s="6"/>
      <c r="D98" s="6"/>
      <c r="E98" s="79"/>
      <c r="F98" s="7"/>
      <c r="G98" s="7"/>
      <c r="H98" s="79"/>
      <c r="I98" s="81"/>
      <c r="J98" s="81"/>
      <c r="K98" s="81"/>
      <c r="L98" s="81"/>
      <c r="M98" s="81"/>
      <c r="Q98" s="81"/>
      <c r="R98" s="81"/>
      <c r="S98" s="81"/>
    </row>
    <row r="99" spans="1:19" hidden="1">
      <c r="A99" s="6"/>
      <c r="B99" s="6"/>
      <c r="C99" s="6"/>
      <c r="D99" s="6"/>
      <c r="E99" s="79"/>
      <c r="F99" s="7"/>
      <c r="G99" s="7"/>
      <c r="H99" s="79"/>
      <c r="I99" s="81"/>
      <c r="J99" s="81"/>
      <c r="K99" s="81"/>
      <c r="L99" s="81"/>
      <c r="M99" s="81"/>
      <c r="Q99" s="81"/>
      <c r="R99" s="81"/>
      <c r="S99" s="81"/>
    </row>
    <row r="100" spans="1:19" hidden="1">
      <c r="A100" s="6"/>
      <c r="B100" s="6"/>
      <c r="C100" s="6"/>
      <c r="D100" s="6"/>
      <c r="E100" s="79"/>
      <c r="F100" s="7"/>
      <c r="G100" s="7"/>
      <c r="H100" s="79"/>
      <c r="I100" s="81"/>
      <c r="J100" s="81"/>
      <c r="K100" s="81"/>
      <c r="L100" s="81"/>
      <c r="M100" s="81"/>
      <c r="Q100" s="81"/>
      <c r="R100" s="81"/>
      <c r="S100" s="81"/>
    </row>
    <row r="101" spans="1:19" hidden="1">
      <c r="A101" s="6"/>
      <c r="B101" s="6"/>
      <c r="C101" s="6"/>
      <c r="D101" s="6"/>
      <c r="E101" s="79"/>
      <c r="F101" s="7"/>
      <c r="G101" s="7"/>
      <c r="H101" s="79"/>
      <c r="I101" s="81"/>
      <c r="J101" s="81"/>
      <c r="K101" s="81"/>
      <c r="L101" s="81"/>
      <c r="M101" s="81"/>
      <c r="Q101" s="81"/>
      <c r="R101" s="81"/>
      <c r="S101" s="81"/>
    </row>
    <row r="102" spans="1:19" hidden="1">
      <c r="A102" s="6"/>
      <c r="B102" s="6"/>
      <c r="C102" s="6"/>
      <c r="D102" s="6"/>
      <c r="E102" s="79"/>
      <c r="F102" s="7"/>
      <c r="G102" s="7"/>
      <c r="H102" s="79"/>
      <c r="I102" s="81"/>
      <c r="J102" s="81"/>
      <c r="K102" s="81"/>
      <c r="L102" s="81"/>
      <c r="M102" s="81"/>
      <c r="Q102" s="81"/>
      <c r="R102" s="81"/>
      <c r="S102" s="81"/>
    </row>
    <row r="103" spans="1:19" hidden="1">
      <c r="A103" s="6"/>
      <c r="B103" s="6"/>
      <c r="C103" s="6"/>
      <c r="D103" s="6"/>
      <c r="E103" s="79"/>
      <c r="F103" s="7"/>
      <c r="G103" s="7"/>
      <c r="H103" s="79"/>
      <c r="I103" s="81"/>
      <c r="J103" s="81"/>
      <c r="K103" s="81"/>
      <c r="L103" s="81"/>
      <c r="M103" s="81"/>
      <c r="Q103" s="81"/>
      <c r="R103" s="81"/>
      <c r="S103" s="81"/>
    </row>
    <row r="104" spans="1:19" hidden="1">
      <c r="A104" s="6"/>
      <c r="B104" s="6"/>
      <c r="C104" s="6"/>
      <c r="D104" s="6"/>
      <c r="E104" s="79"/>
      <c r="F104" s="7"/>
      <c r="G104" s="7"/>
      <c r="H104" s="79"/>
      <c r="I104" s="81"/>
      <c r="J104" s="81"/>
      <c r="K104" s="81"/>
      <c r="L104" s="81"/>
      <c r="M104" s="81"/>
      <c r="Q104" s="81"/>
      <c r="R104" s="81"/>
      <c r="S104" s="81"/>
    </row>
    <row r="105" spans="1:19" hidden="1">
      <c r="A105" s="6"/>
      <c r="B105" s="6"/>
      <c r="C105" s="6"/>
      <c r="D105" s="6"/>
      <c r="E105" s="79"/>
      <c r="F105" s="7"/>
      <c r="G105" s="7"/>
      <c r="H105" s="79"/>
      <c r="I105" s="81"/>
      <c r="J105" s="81"/>
      <c r="K105" s="81"/>
      <c r="L105" s="81"/>
      <c r="M105" s="81"/>
      <c r="Q105" s="81"/>
      <c r="R105" s="81"/>
      <c r="S105" s="81"/>
    </row>
    <row r="106" spans="1:19" hidden="1">
      <c r="A106" s="6"/>
      <c r="B106" s="6"/>
      <c r="C106" s="6"/>
      <c r="D106" s="6"/>
      <c r="E106" s="79"/>
      <c r="F106" s="7"/>
      <c r="G106" s="7"/>
      <c r="H106" s="79"/>
      <c r="I106" s="81"/>
      <c r="J106" s="81"/>
      <c r="K106" s="81"/>
      <c r="L106" s="81"/>
      <c r="M106" s="81"/>
      <c r="Q106" s="81"/>
      <c r="R106" s="81"/>
      <c r="S106" s="81"/>
    </row>
    <row r="107" spans="1:19" hidden="1">
      <c r="A107" s="6"/>
      <c r="B107" s="6"/>
      <c r="C107" s="6"/>
      <c r="D107" s="6"/>
      <c r="E107" s="79"/>
      <c r="F107" s="7"/>
      <c r="G107" s="7"/>
      <c r="H107" s="79"/>
      <c r="I107" s="81"/>
      <c r="J107" s="81"/>
      <c r="K107" s="81"/>
      <c r="L107" s="81"/>
      <c r="M107" s="81"/>
      <c r="Q107" s="81"/>
      <c r="R107" s="81"/>
      <c r="S107" s="81"/>
    </row>
    <row r="108" spans="1:19" hidden="1">
      <c r="A108" s="6"/>
      <c r="B108" s="6"/>
      <c r="C108" s="6"/>
      <c r="D108" s="6"/>
      <c r="E108" s="79"/>
      <c r="F108" s="7"/>
      <c r="G108" s="7"/>
      <c r="H108" s="79"/>
      <c r="I108" s="81"/>
      <c r="J108" s="81"/>
      <c r="K108" s="81"/>
      <c r="L108" s="81"/>
      <c r="M108" s="81"/>
      <c r="Q108" s="81"/>
      <c r="R108" s="81"/>
      <c r="S108" s="81"/>
    </row>
    <row r="109" spans="1:19" hidden="1">
      <c r="A109" s="6"/>
      <c r="B109" s="6"/>
      <c r="C109" s="6"/>
      <c r="D109" s="6"/>
      <c r="E109" s="79"/>
      <c r="F109" s="7"/>
      <c r="G109" s="7"/>
      <c r="H109" s="79"/>
      <c r="I109" s="81"/>
      <c r="J109" s="81"/>
      <c r="K109" s="81"/>
      <c r="L109" s="81"/>
      <c r="M109" s="81"/>
      <c r="Q109" s="81"/>
      <c r="R109" s="81"/>
      <c r="S109" s="81"/>
    </row>
    <row r="110" spans="1:19" hidden="1">
      <c r="A110" s="6"/>
      <c r="B110" s="6"/>
      <c r="C110" s="6"/>
      <c r="D110" s="6"/>
      <c r="E110" s="79"/>
      <c r="F110" s="7"/>
      <c r="G110" s="7"/>
      <c r="H110" s="79"/>
      <c r="I110" s="81"/>
      <c r="J110" s="81"/>
      <c r="K110" s="81"/>
      <c r="L110" s="81"/>
      <c r="M110" s="81"/>
      <c r="Q110" s="81"/>
      <c r="R110" s="81"/>
      <c r="S110" s="81"/>
    </row>
    <row r="111" spans="1:19" hidden="1">
      <c r="A111" s="6"/>
      <c r="B111" s="6"/>
      <c r="C111" s="6"/>
      <c r="D111" s="6"/>
      <c r="E111" s="79"/>
      <c r="F111" s="7"/>
      <c r="G111" s="7"/>
      <c r="H111" s="79"/>
      <c r="I111" s="81"/>
      <c r="J111" s="81"/>
      <c r="K111" s="81"/>
      <c r="L111" s="81"/>
      <c r="M111" s="81"/>
      <c r="Q111" s="81"/>
      <c r="R111" s="81"/>
      <c r="S111" s="81"/>
    </row>
    <row r="112" spans="1:19" hidden="1">
      <c r="A112" s="6"/>
      <c r="B112" s="6"/>
      <c r="C112" s="6"/>
      <c r="D112" s="6"/>
      <c r="E112" s="79"/>
      <c r="F112" s="7"/>
      <c r="G112" s="7"/>
      <c r="H112" s="79"/>
      <c r="I112" s="81"/>
      <c r="J112" s="81"/>
      <c r="K112" s="81"/>
      <c r="L112" s="81"/>
      <c r="M112" s="81"/>
      <c r="Q112" s="81"/>
      <c r="R112" s="81"/>
      <c r="S112" s="81"/>
    </row>
    <row r="113" spans="1:19" hidden="1">
      <c r="A113" s="6"/>
      <c r="B113" s="6"/>
      <c r="C113" s="6"/>
      <c r="D113" s="6"/>
      <c r="E113" s="79"/>
      <c r="F113" s="7"/>
      <c r="G113" s="7"/>
      <c r="H113" s="79"/>
      <c r="I113" s="81"/>
      <c r="J113" s="81"/>
      <c r="K113" s="81"/>
      <c r="L113" s="81"/>
      <c r="M113" s="81"/>
      <c r="Q113" s="81"/>
      <c r="R113" s="81"/>
      <c r="S113" s="81"/>
    </row>
    <row r="114" spans="1:19" hidden="1">
      <c r="A114" s="6"/>
      <c r="B114" s="6"/>
      <c r="C114" s="6"/>
      <c r="D114" s="6"/>
      <c r="E114" s="79"/>
      <c r="F114" s="7"/>
      <c r="G114" s="7"/>
      <c r="H114" s="79"/>
      <c r="I114" s="81"/>
      <c r="J114" s="81"/>
      <c r="K114" s="81"/>
      <c r="L114" s="81"/>
      <c r="M114" s="81"/>
      <c r="Q114" s="81"/>
      <c r="R114" s="81"/>
      <c r="S114" s="81"/>
    </row>
    <row r="115" spans="1:19" hidden="1">
      <c r="A115" s="6"/>
      <c r="B115" s="6"/>
      <c r="C115" s="6"/>
      <c r="D115" s="6"/>
      <c r="E115" s="79"/>
      <c r="F115" s="7"/>
      <c r="G115" s="7"/>
      <c r="H115" s="79"/>
      <c r="I115" s="81"/>
      <c r="J115" s="81"/>
      <c r="K115" s="81"/>
      <c r="L115" s="81"/>
      <c r="M115" s="81"/>
      <c r="Q115" s="81"/>
      <c r="R115" s="81"/>
      <c r="S115" s="81"/>
    </row>
    <row r="116" spans="1:19" hidden="1">
      <c r="A116" s="6"/>
      <c r="B116" s="6"/>
      <c r="C116" s="6"/>
      <c r="D116" s="6"/>
      <c r="E116" s="79"/>
      <c r="F116" s="7"/>
      <c r="G116" s="7"/>
      <c r="H116" s="79"/>
      <c r="I116" s="81"/>
      <c r="J116" s="81"/>
      <c r="K116" s="81"/>
      <c r="L116" s="81"/>
      <c r="M116" s="81"/>
      <c r="Q116" s="81"/>
      <c r="R116" s="81"/>
      <c r="S116" s="81"/>
    </row>
    <row r="117" spans="1:19" hidden="1">
      <c r="A117" s="6"/>
      <c r="B117" s="6"/>
      <c r="C117" s="6"/>
      <c r="D117" s="6"/>
      <c r="E117" s="79"/>
      <c r="F117" s="89"/>
      <c r="G117" s="89"/>
      <c r="H117" s="90"/>
      <c r="I117" s="91"/>
      <c r="J117" s="91"/>
      <c r="K117" s="91"/>
      <c r="L117" s="91"/>
      <c r="M117" s="91"/>
      <c r="N117" s="91"/>
      <c r="O117" s="91"/>
      <c r="P117" s="91"/>
      <c r="Q117" s="81"/>
      <c r="R117" s="81"/>
      <c r="S117" s="81"/>
    </row>
    <row r="118" spans="1:19" hidden="1">
      <c r="A118" s="83"/>
      <c r="B118" s="83"/>
      <c r="C118" s="83"/>
      <c r="D118" s="83"/>
      <c r="E118" s="79"/>
      <c r="F118" s="7"/>
      <c r="G118" s="7"/>
      <c r="H118" s="79"/>
      <c r="I118" s="81"/>
      <c r="J118" s="81"/>
      <c r="K118" s="81"/>
      <c r="L118" s="81"/>
      <c r="M118" s="81"/>
      <c r="Q118" s="81"/>
      <c r="R118" s="81"/>
      <c r="S118" s="81"/>
    </row>
    <row r="119" spans="1:19" hidden="1">
      <c r="A119" s="83"/>
      <c r="B119" s="83"/>
      <c r="C119" s="83"/>
      <c r="D119" s="83"/>
      <c r="E119" s="79"/>
      <c r="F119" s="80"/>
      <c r="G119" s="7"/>
      <c r="H119" s="79"/>
      <c r="I119" s="81"/>
      <c r="J119" s="81"/>
      <c r="K119" s="81"/>
      <c r="L119" s="81"/>
      <c r="M119" s="81"/>
      <c r="Q119" s="81"/>
      <c r="R119" s="81"/>
      <c r="S119" s="81"/>
    </row>
    <row r="120" spans="1:19" hidden="1">
      <c r="A120" s="83"/>
      <c r="B120" s="83"/>
      <c r="C120" s="83"/>
      <c r="D120" s="83"/>
      <c r="E120" s="79"/>
      <c r="F120" s="7"/>
      <c r="G120" s="7"/>
      <c r="H120" s="79"/>
      <c r="I120" s="81"/>
      <c r="J120" s="81"/>
      <c r="K120" s="81"/>
      <c r="L120" s="81"/>
      <c r="M120" s="81"/>
      <c r="Q120" s="81"/>
      <c r="R120" s="81"/>
      <c r="S120" s="81"/>
    </row>
    <row r="121" spans="1:19" hidden="1">
      <c r="A121" s="83"/>
      <c r="B121" s="83"/>
      <c r="C121" s="83"/>
      <c r="D121" s="83"/>
      <c r="E121" s="79"/>
      <c r="F121" s="7"/>
      <c r="G121" s="7"/>
      <c r="H121" s="79"/>
      <c r="I121" s="81"/>
      <c r="J121" s="81"/>
      <c r="K121" s="81"/>
      <c r="L121" s="81"/>
      <c r="M121" s="81"/>
      <c r="Q121" s="81"/>
      <c r="R121" s="81"/>
      <c r="S121" s="81"/>
    </row>
    <row r="122" spans="1:19" hidden="1">
      <c r="A122" s="83"/>
      <c r="B122" s="83"/>
      <c r="C122" s="83"/>
      <c r="D122" s="83"/>
      <c r="E122" s="79"/>
      <c r="F122" s="7"/>
      <c r="G122" s="7"/>
      <c r="H122" s="79"/>
      <c r="I122" s="81"/>
      <c r="J122" s="81"/>
      <c r="K122" s="81"/>
      <c r="L122" s="81"/>
      <c r="M122" s="81"/>
      <c r="Q122" s="81"/>
      <c r="R122" s="81"/>
      <c r="S122" s="81"/>
    </row>
    <row r="123" spans="1:19" hidden="1">
      <c r="A123" s="83"/>
      <c r="B123" s="83"/>
      <c r="C123" s="83"/>
      <c r="D123" s="83"/>
      <c r="E123" s="79"/>
      <c r="F123" s="7"/>
      <c r="G123" s="7"/>
      <c r="H123" s="79"/>
      <c r="I123" s="81"/>
      <c r="J123" s="81"/>
      <c r="K123" s="81"/>
      <c r="L123" s="81"/>
      <c r="M123" s="81"/>
      <c r="Q123" s="81"/>
      <c r="R123" s="81"/>
      <c r="S123" s="81"/>
    </row>
    <row r="124" spans="1:19" hidden="1">
      <c r="A124" s="83"/>
      <c r="B124" s="83"/>
      <c r="C124" s="83"/>
      <c r="D124" s="83"/>
      <c r="E124" s="79"/>
      <c r="F124" s="7"/>
      <c r="G124" s="7"/>
      <c r="H124" s="79"/>
      <c r="I124" s="81"/>
      <c r="J124" s="81"/>
      <c r="K124" s="81"/>
      <c r="L124" s="81"/>
      <c r="M124" s="81"/>
      <c r="Q124" s="81"/>
      <c r="R124" s="81"/>
      <c r="S124" s="81"/>
    </row>
    <row r="125" spans="1:19" hidden="1">
      <c r="A125" s="83"/>
      <c r="B125" s="83"/>
      <c r="C125" s="83"/>
      <c r="D125" s="83"/>
      <c r="E125" s="79"/>
      <c r="F125" s="7"/>
      <c r="G125" s="7"/>
      <c r="H125" s="79"/>
      <c r="I125" s="81"/>
      <c r="J125" s="81"/>
      <c r="K125" s="81"/>
      <c r="L125" s="81"/>
      <c r="M125" s="81"/>
      <c r="Q125" s="81"/>
      <c r="R125" s="81"/>
      <c r="S125" s="81"/>
    </row>
    <row r="126" spans="1:19" hidden="1">
      <c r="A126" s="83"/>
      <c r="B126" s="83"/>
      <c r="C126" s="83"/>
      <c r="D126" s="83"/>
      <c r="E126" s="79"/>
      <c r="F126" s="89"/>
      <c r="G126" s="89"/>
      <c r="H126" s="89"/>
      <c r="I126" s="91"/>
      <c r="J126" s="91"/>
      <c r="K126" s="91"/>
      <c r="L126" s="91"/>
      <c r="M126" s="91"/>
      <c r="N126" s="91"/>
      <c r="O126" s="91"/>
      <c r="P126" s="91"/>
      <c r="Q126" s="81"/>
      <c r="R126" s="81"/>
      <c r="S126" s="81"/>
    </row>
    <row r="127" spans="1:19" hidden="1">
      <c r="Q127" s="81"/>
      <c r="R127" s="81"/>
      <c r="S127" s="81"/>
    </row>
    <row r="128" spans="1:19" hidden="1">
      <c r="Q128" s="81"/>
      <c r="R128" s="81"/>
      <c r="S128" s="81"/>
    </row>
    <row r="129" spans="17:19" hidden="1">
      <c r="Q129" s="81"/>
      <c r="R129" s="81"/>
      <c r="S129" s="81"/>
    </row>
    <row r="130" spans="17:19" hidden="1">
      <c r="Q130" s="81"/>
      <c r="R130" s="81"/>
      <c r="S130" s="81"/>
    </row>
    <row r="131" spans="17:19" hidden="1">
      <c r="Q131" s="81"/>
      <c r="R131" s="81"/>
      <c r="S131" s="81"/>
    </row>
    <row r="132" spans="17:19" hidden="1">
      <c r="Q132" s="81"/>
      <c r="R132" s="81"/>
      <c r="S132" s="81"/>
    </row>
    <row r="133" spans="17:19" hidden="1">
      <c r="Q133" s="81"/>
      <c r="R133" s="81"/>
      <c r="S133" s="81"/>
    </row>
    <row r="134" spans="17:19" hidden="1">
      <c r="Q134" s="81"/>
      <c r="R134" s="81"/>
      <c r="S134" s="81"/>
    </row>
    <row r="135" spans="17:19" hidden="1">
      <c r="Q135" s="81"/>
      <c r="R135" s="81"/>
      <c r="S135" s="81"/>
    </row>
    <row r="136" spans="17:19" hidden="1">
      <c r="Q136" s="81"/>
      <c r="R136" s="81"/>
      <c r="S136" s="81"/>
    </row>
    <row r="137" spans="17:19" hidden="1">
      <c r="Q137" s="81"/>
      <c r="R137" s="81"/>
      <c r="S137" s="81"/>
    </row>
    <row r="138" spans="17:19" hidden="1">
      <c r="Q138" s="81"/>
      <c r="R138" s="81"/>
      <c r="S138" s="81"/>
    </row>
    <row r="139" spans="17:19" hidden="1">
      <c r="Q139" s="81"/>
      <c r="R139" s="81"/>
      <c r="S139" s="81"/>
    </row>
    <row r="140" spans="17:19" hidden="1">
      <c r="Q140" s="81"/>
      <c r="R140" s="81"/>
      <c r="S140" s="81"/>
    </row>
    <row r="141" spans="17:19" hidden="1">
      <c r="Q141" s="81"/>
      <c r="R141" s="81"/>
      <c r="S141" s="81"/>
    </row>
    <row r="142" spans="17:19" hidden="1">
      <c r="Q142" s="81"/>
      <c r="R142" s="81"/>
      <c r="S142" s="81"/>
    </row>
    <row r="143" spans="17:19" hidden="1">
      <c r="Q143" s="81"/>
      <c r="R143" s="81"/>
      <c r="S143" s="81"/>
    </row>
    <row r="144" spans="17:19" hidden="1">
      <c r="Q144" s="81"/>
      <c r="R144" s="81"/>
      <c r="S144" s="81"/>
    </row>
    <row r="145" spans="17:19" hidden="1">
      <c r="Q145" s="81"/>
      <c r="R145" s="81"/>
      <c r="S145" s="81"/>
    </row>
    <row r="146" spans="17:19" hidden="1">
      <c r="Q146" s="81"/>
      <c r="R146" s="81"/>
      <c r="S146" s="81"/>
    </row>
    <row r="147" spans="17:19" hidden="1">
      <c r="Q147" s="81"/>
      <c r="R147" s="81"/>
      <c r="S147" s="81"/>
    </row>
    <row r="148" spans="17:19" hidden="1">
      <c r="Q148" s="81"/>
      <c r="R148" s="81"/>
      <c r="S148" s="81"/>
    </row>
    <row r="149" spans="17:19" hidden="1">
      <c r="Q149" s="81"/>
      <c r="R149" s="81"/>
      <c r="S149" s="81"/>
    </row>
    <row r="150" spans="17:19" hidden="1">
      <c r="Q150" s="81"/>
      <c r="R150" s="81"/>
      <c r="S150" s="81"/>
    </row>
    <row r="151" spans="17:19" hidden="1">
      <c r="Q151" s="81"/>
      <c r="R151" s="81"/>
      <c r="S151" s="81"/>
    </row>
    <row r="152" spans="17:19" hidden="1">
      <c r="Q152" s="81"/>
      <c r="R152" s="81"/>
      <c r="S152" s="81"/>
    </row>
    <row r="153" spans="17:19" hidden="1">
      <c r="Q153" s="81"/>
      <c r="R153" s="81"/>
      <c r="S153" s="81"/>
    </row>
    <row r="154" spans="17:19" hidden="1">
      <c r="Q154" s="81"/>
      <c r="R154" s="81"/>
      <c r="S154" s="81"/>
    </row>
    <row r="155" spans="17:19" hidden="1">
      <c r="Q155" s="81"/>
      <c r="R155" s="81"/>
      <c r="S155" s="81"/>
    </row>
    <row r="156" spans="17:19" hidden="1">
      <c r="Q156" s="81"/>
      <c r="R156" s="81"/>
      <c r="S156" s="81"/>
    </row>
    <row r="157" spans="17:19" hidden="1">
      <c r="Q157" s="81"/>
      <c r="R157" s="81"/>
      <c r="S157" s="81"/>
    </row>
    <row r="158" spans="17:19" hidden="1">
      <c r="Q158" s="81"/>
      <c r="R158" s="81"/>
      <c r="S158" s="81"/>
    </row>
    <row r="159" spans="17:19" hidden="1">
      <c r="Q159" s="81"/>
      <c r="R159" s="81"/>
      <c r="S159" s="81"/>
    </row>
    <row r="160" spans="17:19" hidden="1">
      <c r="Q160" s="81"/>
      <c r="R160" s="81"/>
      <c r="S160" s="81"/>
    </row>
    <row r="161" spans="17:19" hidden="1">
      <c r="Q161" s="81"/>
      <c r="R161" s="81"/>
      <c r="S161" s="81"/>
    </row>
    <row r="162" spans="17:19" hidden="1">
      <c r="Q162" s="81"/>
      <c r="R162" s="81"/>
      <c r="S162" s="81"/>
    </row>
    <row r="163" spans="17:19" hidden="1">
      <c r="Q163" s="81"/>
      <c r="R163" s="81"/>
      <c r="S163" s="81"/>
    </row>
    <row r="164" spans="17:19" hidden="1">
      <c r="Q164" s="81"/>
      <c r="R164" s="81"/>
      <c r="S164" s="81"/>
    </row>
    <row r="165" spans="17:19" hidden="1">
      <c r="Q165" s="81"/>
      <c r="R165" s="81"/>
      <c r="S165" s="81"/>
    </row>
    <row r="166" spans="17:19" hidden="1">
      <c r="Q166" s="81"/>
      <c r="R166" s="81"/>
      <c r="S166" s="81"/>
    </row>
    <row r="167" spans="17:19" hidden="1">
      <c r="Q167" s="81"/>
      <c r="R167" s="81"/>
      <c r="S167" s="81"/>
    </row>
    <row r="168" spans="17:19" hidden="1">
      <c r="Q168" s="81"/>
      <c r="R168" s="81"/>
      <c r="S168" s="81"/>
    </row>
    <row r="169" spans="17:19" hidden="1">
      <c r="Q169" s="81"/>
      <c r="R169" s="81"/>
      <c r="S169" s="81"/>
    </row>
    <row r="170" spans="17:19" hidden="1">
      <c r="Q170" s="81"/>
      <c r="R170" s="81"/>
      <c r="S170" s="81"/>
    </row>
    <row r="171" spans="17:19" hidden="1">
      <c r="Q171" s="81"/>
      <c r="R171" s="81"/>
      <c r="S171" s="81"/>
    </row>
    <row r="172" spans="17:19" hidden="1">
      <c r="Q172" s="81"/>
      <c r="R172" s="81"/>
      <c r="S172" s="81"/>
    </row>
    <row r="173" spans="17:19" hidden="1">
      <c r="Q173" s="81"/>
      <c r="R173" s="81"/>
      <c r="S173" s="81"/>
    </row>
    <row r="174" spans="17:19" hidden="1">
      <c r="Q174" s="81"/>
      <c r="R174" s="81"/>
      <c r="S174" s="81"/>
    </row>
    <row r="175" spans="17:19" hidden="1">
      <c r="Q175" s="81"/>
      <c r="R175" s="81"/>
      <c r="S175" s="81"/>
    </row>
    <row r="176" spans="17:19" hidden="1">
      <c r="Q176" s="81"/>
      <c r="R176" s="81"/>
      <c r="S176" s="81"/>
    </row>
    <row r="177" spans="17:19" hidden="1">
      <c r="Q177" s="81"/>
      <c r="R177" s="81"/>
      <c r="S177" s="81"/>
    </row>
    <row r="178" spans="17:19" hidden="1">
      <c r="Q178" s="81"/>
      <c r="R178" s="81"/>
      <c r="S178" s="81"/>
    </row>
    <row r="179" spans="17:19" hidden="1">
      <c r="Q179" s="81"/>
      <c r="R179" s="81"/>
      <c r="S179" s="81"/>
    </row>
    <row r="180" spans="17:19" hidden="1">
      <c r="Q180" s="81"/>
      <c r="R180" s="81"/>
      <c r="S180" s="81"/>
    </row>
    <row r="181" spans="17:19" hidden="1">
      <c r="Q181" s="81"/>
      <c r="R181" s="81"/>
      <c r="S181" s="81"/>
    </row>
    <row r="182" spans="17:19" hidden="1">
      <c r="Q182" s="81"/>
      <c r="R182" s="81"/>
      <c r="S182" s="81"/>
    </row>
    <row r="183" spans="17:19" hidden="1">
      <c r="Q183" s="81"/>
      <c r="R183" s="81"/>
      <c r="S183" s="81"/>
    </row>
    <row r="184" spans="17:19" hidden="1">
      <c r="Q184" s="81"/>
      <c r="R184" s="81"/>
      <c r="S184" s="81"/>
    </row>
    <row r="185" spans="17:19" hidden="1">
      <c r="Q185" s="81"/>
      <c r="R185" s="81"/>
      <c r="S185" s="81"/>
    </row>
    <row r="186" spans="17:19" hidden="1">
      <c r="Q186" s="81"/>
      <c r="R186" s="81"/>
      <c r="S186" s="81"/>
    </row>
    <row r="187" spans="17:19" hidden="1">
      <c r="Q187" s="81"/>
      <c r="R187" s="81"/>
      <c r="S187" s="81"/>
    </row>
    <row r="188" spans="17:19" hidden="1">
      <c r="Q188" s="81"/>
      <c r="R188" s="81"/>
      <c r="S188" s="81"/>
    </row>
    <row r="189" spans="17:19" hidden="1">
      <c r="Q189" s="81"/>
      <c r="R189" s="81"/>
      <c r="S189" s="81"/>
    </row>
    <row r="190" spans="17:19" hidden="1">
      <c r="Q190" s="81"/>
      <c r="R190" s="81"/>
      <c r="S190" s="81"/>
    </row>
    <row r="191" spans="17:19" hidden="1">
      <c r="Q191" s="81"/>
      <c r="R191" s="81"/>
      <c r="S191" s="81"/>
    </row>
    <row r="192" spans="17:19" hidden="1">
      <c r="Q192" s="81"/>
      <c r="R192" s="81"/>
      <c r="S192" s="81"/>
    </row>
    <row r="193" spans="17:19" hidden="1">
      <c r="Q193" s="81"/>
      <c r="R193" s="81"/>
      <c r="S193" s="81"/>
    </row>
    <row r="194" spans="17:19" hidden="1">
      <c r="Q194" s="81"/>
      <c r="R194" s="81"/>
      <c r="S194" s="81"/>
    </row>
    <row r="195" spans="17:19" hidden="1">
      <c r="Q195" s="81"/>
      <c r="R195" s="81"/>
      <c r="S195" s="81"/>
    </row>
    <row r="196" spans="17:19" hidden="1">
      <c r="Q196" s="81"/>
      <c r="R196" s="81"/>
      <c r="S196" s="81"/>
    </row>
    <row r="197" spans="17:19" hidden="1">
      <c r="Q197" s="81"/>
      <c r="R197" s="81"/>
      <c r="S197" s="81"/>
    </row>
    <row r="198" spans="17:19" hidden="1">
      <c r="Q198" s="81"/>
      <c r="R198" s="81"/>
      <c r="S198" s="81"/>
    </row>
    <row r="199" spans="17:19" hidden="1">
      <c r="Q199" s="81"/>
      <c r="R199" s="81"/>
      <c r="S199" s="81"/>
    </row>
    <row r="200" spans="17:19" hidden="1">
      <c r="Q200" s="81"/>
      <c r="R200" s="81"/>
      <c r="S200" s="81"/>
    </row>
    <row r="201" spans="17:19" hidden="1">
      <c r="Q201" s="81"/>
      <c r="R201" s="81"/>
      <c r="S201" s="81"/>
    </row>
    <row r="202" spans="17:19" hidden="1">
      <c r="Q202" s="81"/>
      <c r="R202" s="81"/>
      <c r="S202" s="81"/>
    </row>
    <row r="203" spans="17:19" hidden="1">
      <c r="Q203" s="81"/>
      <c r="R203" s="81"/>
      <c r="S203" s="81"/>
    </row>
    <row r="204" spans="17:19" hidden="1">
      <c r="Q204" s="81"/>
      <c r="R204" s="81"/>
      <c r="S204" s="81"/>
    </row>
    <row r="205" spans="17:19" hidden="1">
      <c r="Q205" s="81"/>
      <c r="R205" s="81"/>
      <c r="S205" s="81"/>
    </row>
    <row r="206" spans="17:19" hidden="1">
      <c r="Q206" s="81"/>
      <c r="R206" s="81"/>
      <c r="S206" s="81"/>
    </row>
    <row r="207" spans="17:19" hidden="1">
      <c r="Q207" s="81"/>
      <c r="R207" s="81"/>
      <c r="S207" s="81"/>
    </row>
    <row r="208" spans="17:19" hidden="1">
      <c r="Q208" s="81"/>
      <c r="R208" s="81"/>
      <c r="S208" s="81"/>
    </row>
    <row r="209" spans="17:19" hidden="1">
      <c r="Q209" s="81"/>
      <c r="R209" s="81"/>
      <c r="S209" s="81"/>
    </row>
    <row r="210" spans="17:19" hidden="1">
      <c r="Q210" s="81"/>
      <c r="R210" s="81"/>
      <c r="S210" s="81"/>
    </row>
    <row r="211" spans="17:19" hidden="1">
      <c r="Q211" s="81"/>
      <c r="R211" s="81"/>
      <c r="S211" s="81"/>
    </row>
    <row r="212" spans="17:19" hidden="1">
      <c r="Q212" s="81"/>
      <c r="R212" s="81"/>
      <c r="S212" s="81"/>
    </row>
    <row r="213" spans="17:19" hidden="1">
      <c r="Q213" s="81"/>
      <c r="R213" s="81"/>
      <c r="S213" s="81"/>
    </row>
    <row r="214" spans="17:19" hidden="1">
      <c r="Q214" s="81"/>
      <c r="R214" s="81"/>
      <c r="S214" s="81"/>
    </row>
    <row r="215" spans="17:19" hidden="1">
      <c r="Q215" s="81"/>
      <c r="R215" s="81"/>
      <c r="S215" s="81"/>
    </row>
    <row r="216" spans="17:19" hidden="1">
      <c r="Q216" s="81"/>
      <c r="R216" s="81"/>
      <c r="S216" s="81"/>
    </row>
    <row r="217" spans="17:19" hidden="1">
      <c r="Q217" s="81"/>
      <c r="R217" s="81"/>
      <c r="S217" s="81"/>
    </row>
    <row r="218" spans="17:19" hidden="1">
      <c r="Q218" s="81"/>
      <c r="R218" s="81"/>
      <c r="S218" s="81"/>
    </row>
    <row r="219" spans="17:19" hidden="1">
      <c r="Q219" s="81"/>
      <c r="R219" s="81"/>
      <c r="S219" s="81"/>
    </row>
    <row r="220" spans="17:19" hidden="1">
      <c r="Q220" s="81"/>
      <c r="R220" s="81"/>
      <c r="S220" s="81"/>
    </row>
    <row r="221" spans="17:19" hidden="1">
      <c r="Q221" s="81"/>
      <c r="R221" s="81"/>
      <c r="S221" s="81"/>
    </row>
    <row r="222" spans="17:19" hidden="1">
      <c r="Q222" s="81"/>
      <c r="R222" s="81"/>
      <c r="S222" s="81"/>
    </row>
    <row r="223" spans="17:19" hidden="1">
      <c r="Q223" s="81"/>
      <c r="R223" s="81"/>
      <c r="S223" s="81"/>
    </row>
    <row r="224" spans="17:19" hidden="1">
      <c r="Q224" s="81"/>
      <c r="R224" s="81"/>
      <c r="S224" s="81"/>
    </row>
    <row r="225" spans="17:19" hidden="1">
      <c r="Q225" s="81"/>
      <c r="R225" s="81"/>
      <c r="S225" s="81"/>
    </row>
    <row r="226" spans="17:19" hidden="1">
      <c r="Q226" s="81"/>
      <c r="R226" s="81"/>
      <c r="S226" s="81"/>
    </row>
    <row r="227" spans="17:19" hidden="1">
      <c r="Q227" s="81"/>
      <c r="R227" s="81"/>
      <c r="S227" s="81"/>
    </row>
    <row r="228" spans="17:19" hidden="1">
      <c r="Q228" s="81"/>
      <c r="R228" s="81"/>
      <c r="S228" s="81"/>
    </row>
    <row r="229" spans="17:19" hidden="1">
      <c r="Q229" s="81"/>
      <c r="R229" s="81"/>
      <c r="S229" s="81"/>
    </row>
    <row r="230" spans="17:19" hidden="1">
      <c r="Q230" s="81"/>
      <c r="R230" s="81"/>
      <c r="S230" s="81"/>
    </row>
    <row r="231" spans="17:19" hidden="1">
      <c r="Q231" s="81"/>
      <c r="R231" s="81"/>
      <c r="S231" s="81"/>
    </row>
    <row r="232" spans="17:19" hidden="1">
      <c r="Q232" s="81"/>
      <c r="R232" s="81"/>
      <c r="S232" s="81"/>
    </row>
    <row r="233" spans="17:19" hidden="1">
      <c r="Q233" s="81"/>
      <c r="R233" s="81"/>
      <c r="S233" s="81"/>
    </row>
    <row r="234" spans="17:19" hidden="1">
      <c r="Q234" s="81"/>
      <c r="R234" s="81"/>
      <c r="S234" s="81"/>
    </row>
    <row r="235" spans="17:19" hidden="1">
      <c r="Q235" s="81"/>
      <c r="R235" s="81"/>
      <c r="S235" s="81"/>
    </row>
    <row r="236" spans="17:19" hidden="1">
      <c r="Q236" s="81"/>
      <c r="R236" s="81"/>
      <c r="S236" s="81"/>
    </row>
    <row r="237" spans="17:19" hidden="1">
      <c r="Q237" s="81"/>
      <c r="R237" s="81"/>
      <c r="S237" s="81"/>
    </row>
    <row r="238" spans="17:19" hidden="1">
      <c r="Q238" s="81"/>
      <c r="R238" s="81"/>
      <c r="S238" s="81"/>
    </row>
    <row r="239" spans="17:19" hidden="1">
      <c r="Q239" s="81"/>
      <c r="R239" s="81"/>
      <c r="S239" s="81"/>
    </row>
    <row r="240" spans="17:19" hidden="1">
      <c r="Q240" s="81"/>
      <c r="R240" s="81"/>
      <c r="S240" s="81"/>
    </row>
    <row r="241" spans="17:19" hidden="1">
      <c r="Q241" s="81"/>
      <c r="R241" s="81"/>
      <c r="S241" s="81"/>
    </row>
    <row r="242" spans="17:19" hidden="1">
      <c r="Q242" s="81"/>
      <c r="R242" s="81"/>
      <c r="S242" s="81"/>
    </row>
    <row r="243" spans="17:19" hidden="1">
      <c r="Q243" s="81"/>
      <c r="R243" s="81"/>
      <c r="S243" s="81"/>
    </row>
    <row r="244" spans="17:19" hidden="1">
      <c r="Q244" s="81"/>
      <c r="R244" s="81"/>
      <c r="S244" s="81"/>
    </row>
    <row r="245" spans="17:19" hidden="1">
      <c r="Q245" s="81"/>
      <c r="R245" s="81"/>
      <c r="S245" s="81"/>
    </row>
    <row r="246" spans="17:19" hidden="1">
      <c r="Q246" s="81"/>
      <c r="R246" s="81"/>
      <c r="S246" s="81"/>
    </row>
    <row r="247" spans="17:19" hidden="1">
      <c r="Q247" s="81"/>
      <c r="R247" s="81"/>
      <c r="S247" s="81"/>
    </row>
    <row r="248" spans="17:19" hidden="1">
      <c r="Q248" s="81"/>
      <c r="R248" s="81"/>
      <c r="S248" s="81"/>
    </row>
    <row r="249" spans="17:19" hidden="1">
      <c r="Q249" s="81"/>
      <c r="R249" s="81"/>
      <c r="S249" s="81"/>
    </row>
    <row r="250" spans="17:19" hidden="1">
      <c r="Q250" s="81"/>
      <c r="R250" s="81"/>
      <c r="S250" s="81"/>
    </row>
    <row r="251" spans="17:19" hidden="1">
      <c r="Q251" s="81"/>
      <c r="R251" s="81"/>
      <c r="S251" s="81"/>
    </row>
    <row r="252" spans="17:19" hidden="1">
      <c r="Q252" s="81"/>
      <c r="R252" s="81"/>
      <c r="S252" s="81"/>
    </row>
    <row r="253" spans="17:19" hidden="1">
      <c r="Q253" s="81"/>
      <c r="R253" s="81"/>
      <c r="S253" s="81"/>
    </row>
    <row r="254" spans="17:19" hidden="1">
      <c r="Q254" s="81"/>
      <c r="R254" s="81"/>
      <c r="S254" s="81"/>
    </row>
    <row r="255" spans="17:19" hidden="1">
      <c r="Q255" s="81"/>
      <c r="R255" s="81"/>
      <c r="S255" s="81"/>
    </row>
    <row r="256" spans="17:19" hidden="1">
      <c r="Q256" s="81"/>
      <c r="R256" s="81"/>
      <c r="S256" s="81"/>
    </row>
    <row r="257" spans="17:19" hidden="1">
      <c r="Q257" s="81"/>
      <c r="R257" s="81"/>
      <c r="S257" s="81"/>
    </row>
    <row r="258" spans="17:19" hidden="1">
      <c r="Q258" s="81"/>
      <c r="R258" s="81"/>
      <c r="S258" s="81"/>
    </row>
    <row r="259" spans="17:19" hidden="1">
      <c r="Q259" s="81"/>
      <c r="R259" s="81"/>
      <c r="S259" s="81"/>
    </row>
    <row r="260" spans="17:19" hidden="1">
      <c r="Q260" s="81"/>
      <c r="R260" s="81"/>
      <c r="S260" s="81"/>
    </row>
    <row r="261" spans="17:19" hidden="1">
      <c r="Q261" s="81"/>
      <c r="R261" s="81"/>
      <c r="S261" s="81"/>
    </row>
    <row r="262" spans="17:19" hidden="1">
      <c r="Q262" s="81"/>
      <c r="R262" s="81"/>
      <c r="S262" s="81"/>
    </row>
    <row r="263" spans="17:19" hidden="1">
      <c r="Q263" s="81"/>
      <c r="R263" s="81"/>
      <c r="S263" s="81"/>
    </row>
    <row r="264" spans="17:19" hidden="1">
      <c r="Q264" s="81"/>
      <c r="R264" s="81"/>
      <c r="S264" s="81"/>
    </row>
    <row r="265" spans="17:19" hidden="1">
      <c r="Q265" s="81"/>
      <c r="R265" s="81"/>
      <c r="S265" s="81"/>
    </row>
    <row r="266" spans="17:19" hidden="1">
      <c r="Q266" s="81"/>
      <c r="R266" s="81"/>
      <c r="S266" s="81"/>
    </row>
    <row r="267" spans="17:19" hidden="1">
      <c r="Q267" s="81"/>
      <c r="R267" s="81"/>
      <c r="S267" s="81"/>
    </row>
    <row r="268" spans="17:19" hidden="1">
      <c r="Q268" s="81"/>
      <c r="R268" s="81"/>
      <c r="S268" s="81"/>
    </row>
    <row r="269" spans="17:19" hidden="1">
      <c r="Q269" s="81"/>
      <c r="R269" s="81"/>
      <c r="S269" s="81"/>
    </row>
    <row r="270" spans="17:19" hidden="1">
      <c r="Q270" s="81"/>
      <c r="R270" s="81"/>
      <c r="S270" s="81"/>
    </row>
    <row r="271" spans="17:19" hidden="1">
      <c r="Q271" s="81"/>
      <c r="R271" s="81"/>
      <c r="S271" s="81"/>
    </row>
    <row r="272" spans="17:19" hidden="1">
      <c r="Q272" s="81"/>
      <c r="R272" s="81"/>
      <c r="S272" s="81"/>
    </row>
    <row r="273" spans="17:19" hidden="1">
      <c r="Q273" s="81"/>
      <c r="R273" s="81"/>
      <c r="S273" s="81"/>
    </row>
    <row r="274" spans="17:19" hidden="1">
      <c r="Q274" s="81"/>
      <c r="R274" s="81"/>
      <c r="S274" s="81"/>
    </row>
    <row r="275" spans="17:19" hidden="1">
      <c r="Q275" s="81"/>
      <c r="R275" s="81"/>
      <c r="S275" s="81"/>
    </row>
    <row r="276" spans="17:19" hidden="1">
      <c r="Q276" s="81"/>
      <c r="R276" s="81"/>
      <c r="S276" s="81"/>
    </row>
    <row r="277" spans="17:19" hidden="1">
      <c r="Q277" s="81"/>
      <c r="R277" s="81"/>
      <c r="S277" s="81"/>
    </row>
    <row r="278" spans="17:19" hidden="1">
      <c r="Q278" s="81"/>
      <c r="R278" s="81"/>
      <c r="S278" s="81"/>
    </row>
    <row r="279" spans="17:19" hidden="1">
      <c r="Q279" s="81"/>
      <c r="R279" s="81"/>
      <c r="S279" s="81"/>
    </row>
    <row r="280" spans="17:19" hidden="1">
      <c r="Q280" s="81"/>
      <c r="R280" s="81"/>
      <c r="S280" s="81"/>
    </row>
    <row r="281" spans="17:19" hidden="1">
      <c r="Q281" s="81"/>
      <c r="R281" s="81"/>
      <c r="S281" s="81"/>
    </row>
    <row r="282" spans="17:19" hidden="1">
      <c r="Q282" s="81"/>
      <c r="R282" s="81"/>
      <c r="S282" s="81"/>
    </row>
    <row r="283" spans="17:19" hidden="1">
      <c r="Q283" s="81"/>
      <c r="R283" s="81"/>
      <c r="S283" s="81"/>
    </row>
    <row r="284" spans="17:19" hidden="1">
      <c r="Q284" s="81"/>
      <c r="R284" s="81"/>
      <c r="S284" s="81"/>
    </row>
    <row r="285" spans="17:19" hidden="1">
      <c r="Q285" s="81"/>
      <c r="R285" s="81"/>
      <c r="S285" s="81"/>
    </row>
    <row r="286" spans="17:19" hidden="1">
      <c r="Q286" s="81"/>
      <c r="R286" s="81"/>
      <c r="S286" s="81"/>
    </row>
    <row r="287" spans="17:19" hidden="1">
      <c r="Q287" s="81"/>
      <c r="R287" s="81"/>
      <c r="S287" s="81"/>
    </row>
    <row r="288" spans="17:19" hidden="1">
      <c r="Q288" s="81"/>
      <c r="R288" s="81"/>
      <c r="S288" s="81"/>
    </row>
    <row r="289" spans="17:19" hidden="1">
      <c r="Q289" s="81"/>
      <c r="R289" s="81"/>
      <c r="S289" s="81"/>
    </row>
    <row r="290" spans="17:19" hidden="1">
      <c r="Q290" s="81"/>
      <c r="R290" s="81"/>
      <c r="S290" s="81"/>
    </row>
    <row r="291" spans="17:19" hidden="1">
      <c r="Q291" s="81"/>
      <c r="R291" s="81"/>
      <c r="S291" s="81"/>
    </row>
    <row r="292" spans="17:19" hidden="1">
      <c r="Q292" s="81"/>
      <c r="R292" s="81"/>
      <c r="S292" s="81"/>
    </row>
    <row r="293" spans="17:19" hidden="1">
      <c r="Q293" s="81"/>
      <c r="R293" s="81"/>
      <c r="S293" s="81"/>
    </row>
    <row r="294" spans="17:19" hidden="1">
      <c r="Q294" s="81"/>
      <c r="R294" s="81"/>
      <c r="S294" s="81"/>
    </row>
    <row r="295" spans="17:19" hidden="1">
      <c r="Q295" s="81"/>
      <c r="R295" s="81"/>
      <c r="S295" s="81"/>
    </row>
    <row r="296" spans="17:19" hidden="1">
      <c r="Q296" s="81"/>
      <c r="R296" s="81"/>
      <c r="S296" s="81"/>
    </row>
    <row r="297" spans="17:19" hidden="1">
      <c r="Q297" s="81"/>
      <c r="R297" s="81"/>
      <c r="S297" s="81"/>
    </row>
    <row r="298" spans="17:19" hidden="1">
      <c r="Q298" s="81"/>
      <c r="R298" s="81"/>
      <c r="S298" s="81"/>
    </row>
    <row r="299" spans="17:19" hidden="1">
      <c r="Q299" s="81"/>
      <c r="R299" s="81"/>
      <c r="S299" s="81"/>
    </row>
    <row r="300" spans="17:19" hidden="1">
      <c r="Q300" s="81"/>
      <c r="R300" s="81"/>
      <c r="S300" s="81"/>
    </row>
    <row r="301" spans="17:19" hidden="1">
      <c r="Q301" s="81"/>
      <c r="R301" s="81"/>
      <c r="S301" s="81"/>
    </row>
    <row r="302" spans="17:19" hidden="1">
      <c r="Q302" s="81"/>
      <c r="R302" s="81"/>
      <c r="S302" s="81"/>
    </row>
    <row r="303" spans="17:19" hidden="1">
      <c r="Q303" s="81"/>
      <c r="R303" s="81"/>
      <c r="S303" s="81"/>
    </row>
    <row r="304" spans="17:19" hidden="1">
      <c r="Q304" s="81"/>
      <c r="R304" s="81"/>
      <c r="S304" s="81"/>
    </row>
    <row r="305" spans="17:19" hidden="1">
      <c r="Q305" s="81"/>
      <c r="R305" s="81"/>
      <c r="S305" s="81"/>
    </row>
    <row r="306" spans="17:19" hidden="1">
      <c r="Q306" s="81"/>
      <c r="R306" s="81"/>
      <c r="S306" s="81"/>
    </row>
    <row r="307" spans="17:19" hidden="1">
      <c r="Q307" s="81"/>
      <c r="R307" s="81"/>
      <c r="S307" s="81"/>
    </row>
    <row r="308" spans="17:19" hidden="1">
      <c r="Q308" s="81"/>
      <c r="R308" s="81"/>
      <c r="S308" s="81"/>
    </row>
    <row r="309" spans="17:19" hidden="1">
      <c r="Q309" s="81"/>
      <c r="R309" s="81"/>
      <c r="S309" s="81"/>
    </row>
    <row r="310" spans="17:19" hidden="1">
      <c r="Q310" s="81"/>
      <c r="R310" s="81"/>
      <c r="S310" s="81"/>
    </row>
    <row r="311" spans="17:19" hidden="1">
      <c r="Q311" s="81"/>
      <c r="R311" s="81"/>
      <c r="S311" s="81"/>
    </row>
    <row r="312" spans="17:19" hidden="1">
      <c r="Q312" s="81"/>
      <c r="R312" s="81"/>
      <c r="S312" s="81"/>
    </row>
    <row r="313" spans="17:19" hidden="1">
      <c r="Q313" s="81"/>
      <c r="R313" s="81"/>
      <c r="S313" s="81"/>
    </row>
    <row r="314" spans="17:19" hidden="1">
      <c r="Q314" s="81"/>
      <c r="R314" s="81"/>
      <c r="S314" s="81"/>
    </row>
    <row r="315" spans="17:19" hidden="1">
      <c r="Q315" s="81"/>
      <c r="R315" s="81"/>
      <c r="S315" s="81"/>
    </row>
    <row r="316" spans="17:19" hidden="1">
      <c r="Q316" s="81"/>
      <c r="R316" s="81"/>
      <c r="S316" s="81"/>
    </row>
    <row r="317" spans="17:19" hidden="1">
      <c r="Q317" s="81"/>
      <c r="R317" s="81"/>
      <c r="S317" s="81"/>
    </row>
    <row r="318" spans="17:19" hidden="1">
      <c r="Q318" s="81"/>
      <c r="R318" s="81"/>
      <c r="S318" s="81"/>
    </row>
    <row r="319" spans="17:19" hidden="1">
      <c r="Q319" s="81"/>
      <c r="R319" s="81"/>
      <c r="S319" s="81"/>
    </row>
    <row r="320" spans="17:19" hidden="1">
      <c r="Q320" s="81"/>
      <c r="R320" s="81"/>
      <c r="S320" s="81"/>
    </row>
    <row r="321" spans="17:19" hidden="1">
      <c r="Q321" s="81"/>
      <c r="R321" s="81"/>
      <c r="S321" s="81"/>
    </row>
    <row r="322" spans="17:19" hidden="1">
      <c r="Q322" s="81"/>
      <c r="R322" s="81"/>
      <c r="S322" s="81"/>
    </row>
    <row r="323" spans="17:19" hidden="1">
      <c r="Q323" s="81"/>
      <c r="R323" s="81"/>
      <c r="S323" s="81"/>
    </row>
    <row r="324" spans="17:19" hidden="1">
      <c r="Q324" s="81"/>
      <c r="R324" s="81"/>
      <c r="S324" s="81"/>
    </row>
    <row r="325" spans="17:19" hidden="1">
      <c r="Q325" s="81"/>
      <c r="R325" s="81"/>
      <c r="S325" s="81"/>
    </row>
    <row r="326" spans="17:19" hidden="1">
      <c r="Q326" s="81"/>
      <c r="R326" s="81"/>
      <c r="S326" s="81"/>
    </row>
    <row r="327" spans="17:19" hidden="1">
      <c r="Q327" s="81"/>
      <c r="R327" s="81"/>
      <c r="S327" s="81"/>
    </row>
    <row r="328" spans="17:19" hidden="1">
      <c r="Q328" s="81"/>
      <c r="R328" s="81"/>
      <c r="S328" s="81"/>
    </row>
    <row r="329" spans="17:19" hidden="1">
      <c r="Q329" s="81"/>
      <c r="R329" s="81"/>
      <c r="S329" s="81"/>
    </row>
    <row r="330" spans="17:19" hidden="1">
      <c r="Q330" s="81"/>
      <c r="R330" s="81"/>
      <c r="S330" s="81"/>
    </row>
    <row r="331" spans="17:19" hidden="1">
      <c r="Q331" s="81"/>
      <c r="R331" s="81"/>
      <c r="S331" s="81"/>
    </row>
    <row r="332" spans="17:19" hidden="1">
      <c r="Q332" s="81"/>
      <c r="R332" s="81"/>
      <c r="S332" s="81"/>
    </row>
    <row r="333" spans="17:19" hidden="1">
      <c r="Q333" s="81"/>
      <c r="R333" s="81"/>
      <c r="S333" s="81"/>
    </row>
    <row r="334" spans="17:19" hidden="1">
      <c r="Q334" s="81"/>
      <c r="R334" s="81"/>
      <c r="S334" s="81"/>
    </row>
    <row r="335" spans="17:19" hidden="1">
      <c r="Q335" s="81"/>
      <c r="R335" s="81"/>
      <c r="S335" s="81"/>
    </row>
    <row r="336" spans="17:19" hidden="1">
      <c r="Q336" s="81"/>
      <c r="R336" s="81"/>
      <c r="S336" s="81"/>
    </row>
    <row r="337" spans="17:19" hidden="1">
      <c r="Q337" s="81"/>
      <c r="R337" s="81"/>
      <c r="S337" s="81"/>
    </row>
    <row r="338" spans="17:19" hidden="1">
      <c r="Q338" s="81"/>
      <c r="R338" s="81"/>
      <c r="S338" s="81"/>
    </row>
    <row r="339" spans="17:19" hidden="1">
      <c r="Q339" s="81"/>
      <c r="R339" s="81"/>
      <c r="S339" s="81"/>
    </row>
    <row r="340" spans="17:19" hidden="1">
      <c r="Q340" s="81"/>
      <c r="R340" s="81"/>
      <c r="S340" s="81"/>
    </row>
    <row r="341" spans="17:19" hidden="1">
      <c r="Q341" s="81"/>
      <c r="R341" s="81"/>
      <c r="S341" s="81"/>
    </row>
    <row r="342" spans="17:19" hidden="1">
      <c r="Q342" s="81"/>
      <c r="R342" s="81"/>
      <c r="S342" s="81"/>
    </row>
    <row r="343" spans="17:19" hidden="1">
      <c r="Q343" s="81"/>
      <c r="R343" s="81"/>
      <c r="S343" s="81"/>
    </row>
    <row r="344" spans="17:19" hidden="1">
      <c r="Q344" s="81"/>
      <c r="R344" s="81"/>
      <c r="S344" s="81"/>
    </row>
    <row r="345" spans="17:19" hidden="1">
      <c r="Q345" s="81"/>
      <c r="R345" s="81"/>
      <c r="S345" s="81"/>
    </row>
    <row r="346" spans="17:19" hidden="1">
      <c r="Q346" s="81"/>
      <c r="R346" s="81"/>
      <c r="S346" s="81"/>
    </row>
    <row r="347" spans="17:19" hidden="1">
      <c r="Q347" s="81"/>
      <c r="R347" s="81"/>
      <c r="S347" s="81"/>
    </row>
    <row r="348" spans="17:19" hidden="1">
      <c r="Q348" s="81"/>
      <c r="R348" s="81"/>
      <c r="S348" s="81"/>
    </row>
    <row r="349" spans="17:19" hidden="1">
      <c r="Q349" s="81"/>
      <c r="R349" s="81"/>
      <c r="S349" s="81"/>
    </row>
    <row r="350" spans="17:19" hidden="1">
      <c r="Q350" s="81"/>
      <c r="R350" s="81"/>
      <c r="S350" s="81"/>
    </row>
    <row r="351" spans="17:19" hidden="1">
      <c r="Q351" s="81"/>
      <c r="R351" s="81"/>
      <c r="S351" s="81"/>
    </row>
    <row r="352" spans="17:19" hidden="1">
      <c r="Q352" s="81"/>
      <c r="R352" s="81"/>
      <c r="S352" s="81"/>
    </row>
    <row r="353" spans="17:19" hidden="1">
      <c r="Q353" s="81"/>
      <c r="R353" s="81"/>
      <c r="S353" s="81"/>
    </row>
    <row r="354" spans="17:19" hidden="1">
      <c r="Q354" s="81"/>
      <c r="R354" s="81"/>
      <c r="S354" s="81"/>
    </row>
    <row r="355" spans="17:19" hidden="1">
      <c r="Q355" s="81"/>
      <c r="R355" s="81"/>
      <c r="S355" s="81"/>
    </row>
    <row r="356" spans="17:19" hidden="1">
      <c r="Q356" s="81"/>
      <c r="R356" s="81"/>
      <c r="S356" s="81"/>
    </row>
    <row r="357" spans="17:19" hidden="1">
      <c r="Q357" s="81"/>
      <c r="R357" s="81"/>
      <c r="S357" s="81"/>
    </row>
    <row r="358" spans="17:19" hidden="1">
      <c r="Q358" s="81"/>
      <c r="R358" s="81"/>
      <c r="S358" s="81"/>
    </row>
    <row r="359" spans="17:19" hidden="1">
      <c r="Q359" s="81"/>
      <c r="R359" s="81"/>
      <c r="S359" s="81"/>
    </row>
    <row r="360" spans="17:19" hidden="1">
      <c r="Q360" s="81"/>
      <c r="R360" s="81"/>
      <c r="S360" s="81"/>
    </row>
    <row r="361" spans="17:19" hidden="1">
      <c r="Q361" s="81"/>
      <c r="R361" s="81"/>
      <c r="S361" s="81"/>
    </row>
    <row r="362" spans="17:19" hidden="1">
      <c r="Q362" s="81"/>
      <c r="R362" s="81"/>
      <c r="S362" s="81"/>
    </row>
    <row r="363" spans="17:19" hidden="1">
      <c r="Q363" s="81"/>
      <c r="R363" s="81"/>
      <c r="S363" s="81"/>
    </row>
    <row r="364" spans="17:19" hidden="1">
      <c r="Q364" s="81"/>
      <c r="R364" s="81"/>
      <c r="S364" s="81"/>
    </row>
    <row r="365" spans="17:19" hidden="1">
      <c r="Q365" s="81"/>
      <c r="R365" s="81"/>
      <c r="S365" s="81"/>
    </row>
    <row r="366" spans="17:19" hidden="1">
      <c r="Q366" s="81"/>
      <c r="R366" s="81"/>
      <c r="S366" s="81"/>
    </row>
    <row r="367" spans="17:19" hidden="1">
      <c r="Q367" s="81"/>
      <c r="R367" s="81"/>
      <c r="S367" s="81"/>
    </row>
    <row r="368" spans="17:19" hidden="1">
      <c r="Q368" s="81"/>
      <c r="R368" s="81"/>
      <c r="S368" s="81"/>
    </row>
    <row r="369" spans="17:19" hidden="1">
      <c r="Q369" s="81"/>
      <c r="R369" s="81"/>
      <c r="S369" s="81"/>
    </row>
    <row r="370" spans="17:19" hidden="1">
      <c r="Q370" s="81"/>
      <c r="R370" s="81"/>
      <c r="S370" s="81"/>
    </row>
    <row r="371" spans="17:19" hidden="1">
      <c r="Q371" s="81"/>
      <c r="R371" s="81"/>
      <c r="S371" s="81"/>
    </row>
    <row r="372" spans="17:19" hidden="1">
      <c r="Q372" s="81"/>
      <c r="R372" s="81"/>
      <c r="S372" s="81"/>
    </row>
    <row r="373" spans="17:19" hidden="1">
      <c r="Q373" s="81"/>
      <c r="R373" s="81"/>
      <c r="S373" s="81"/>
    </row>
    <row r="374" spans="17:19" hidden="1">
      <c r="Q374" s="81"/>
      <c r="R374" s="81"/>
      <c r="S374" s="81"/>
    </row>
    <row r="375" spans="17:19" hidden="1">
      <c r="Q375" s="81"/>
      <c r="R375" s="81"/>
      <c r="S375" s="81"/>
    </row>
    <row r="376" spans="17:19" hidden="1">
      <c r="Q376" s="81"/>
      <c r="R376" s="81"/>
      <c r="S376" s="81"/>
    </row>
    <row r="377" spans="17:19" hidden="1">
      <c r="Q377" s="81"/>
      <c r="R377" s="81"/>
      <c r="S377" s="81"/>
    </row>
    <row r="378" spans="17:19" hidden="1">
      <c r="Q378" s="81"/>
      <c r="R378" s="81"/>
      <c r="S378" s="81"/>
    </row>
    <row r="379" spans="17:19" hidden="1">
      <c r="Q379" s="81"/>
      <c r="R379" s="81"/>
      <c r="S379" s="81"/>
    </row>
    <row r="380" spans="17:19" hidden="1">
      <c r="Q380" s="81"/>
      <c r="R380" s="81"/>
      <c r="S380" s="81"/>
    </row>
    <row r="381" spans="17:19" hidden="1">
      <c r="Q381" s="81"/>
      <c r="R381" s="81"/>
      <c r="S381" s="81"/>
    </row>
    <row r="382" spans="17:19" hidden="1">
      <c r="Q382" s="81"/>
      <c r="R382" s="81"/>
      <c r="S382" s="81"/>
    </row>
    <row r="383" spans="17:19" hidden="1">
      <c r="Q383" s="81"/>
      <c r="R383" s="81"/>
      <c r="S383" s="81"/>
    </row>
    <row r="384" spans="17:19" hidden="1">
      <c r="Q384" s="81"/>
      <c r="R384" s="81"/>
      <c r="S384" s="81"/>
    </row>
    <row r="385" spans="17:19" hidden="1">
      <c r="Q385" s="81"/>
      <c r="R385" s="81"/>
      <c r="S385" s="81"/>
    </row>
    <row r="386" spans="17:19" hidden="1">
      <c r="Q386" s="81"/>
      <c r="R386" s="81"/>
      <c r="S386" s="81"/>
    </row>
    <row r="387" spans="17:19" hidden="1">
      <c r="Q387" s="81"/>
      <c r="R387" s="81"/>
      <c r="S387" s="81"/>
    </row>
    <row r="388" spans="17:19" hidden="1">
      <c r="Q388" s="81"/>
      <c r="R388" s="81"/>
      <c r="S388" s="81"/>
    </row>
    <row r="389" spans="17:19" hidden="1">
      <c r="Q389" s="81"/>
      <c r="R389" s="81"/>
      <c r="S389" s="81"/>
    </row>
    <row r="390" spans="17:19" hidden="1">
      <c r="Q390" s="81"/>
      <c r="R390" s="81"/>
      <c r="S390" s="81"/>
    </row>
    <row r="391" spans="17:19" hidden="1">
      <c r="Q391" s="81"/>
      <c r="R391" s="81"/>
      <c r="S391" s="81"/>
    </row>
    <row r="392" spans="17:19" hidden="1">
      <c r="Q392" s="81"/>
      <c r="R392" s="81"/>
      <c r="S392" s="81"/>
    </row>
    <row r="393" spans="17:19" hidden="1">
      <c r="Q393" s="81"/>
      <c r="R393" s="81"/>
      <c r="S393" s="81"/>
    </row>
    <row r="394" spans="17:19" hidden="1">
      <c r="Q394" s="81"/>
      <c r="R394" s="81"/>
      <c r="S394" s="81"/>
    </row>
    <row r="395" spans="17:19" hidden="1">
      <c r="Q395" s="81"/>
      <c r="R395" s="81"/>
      <c r="S395" s="81"/>
    </row>
    <row r="396" spans="17:19" hidden="1">
      <c r="Q396" s="81"/>
      <c r="R396" s="81"/>
      <c r="S396" s="81"/>
    </row>
    <row r="397" spans="17:19" hidden="1">
      <c r="Q397" s="81"/>
      <c r="R397" s="81"/>
      <c r="S397" s="81"/>
    </row>
    <row r="398" spans="17:19" hidden="1">
      <c r="Q398" s="81"/>
      <c r="R398" s="81"/>
      <c r="S398" s="81"/>
    </row>
    <row r="399" spans="17:19" hidden="1">
      <c r="Q399" s="81"/>
      <c r="R399" s="81"/>
      <c r="S399" s="81"/>
    </row>
    <row r="400" spans="17:19" hidden="1">
      <c r="Q400" s="81"/>
      <c r="R400" s="81"/>
      <c r="S400" s="81"/>
    </row>
    <row r="401" spans="17:19" hidden="1">
      <c r="Q401" s="81"/>
      <c r="R401" s="81"/>
      <c r="S401" s="81"/>
    </row>
    <row r="402" spans="17:19" hidden="1">
      <c r="Q402" s="81"/>
      <c r="R402" s="81"/>
      <c r="S402" s="81"/>
    </row>
    <row r="403" spans="17:19" hidden="1">
      <c r="Q403" s="81"/>
      <c r="R403" s="81"/>
      <c r="S403" s="81"/>
    </row>
    <row r="404" spans="17:19" hidden="1">
      <c r="Q404" s="81"/>
      <c r="R404" s="81"/>
      <c r="S404" s="81"/>
    </row>
    <row r="405" spans="17:19" hidden="1">
      <c r="Q405" s="81"/>
      <c r="R405" s="81"/>
      <c r="S405" s="81"/>
    </row>
    <row r="406" spans="17:19" hidden="1">
      <c r="Q406" s="81"/>
      <c r="R406" s="81"/>
      <c r="S406" s="81"/>
    </row>
    <row r="407" spans="17:19" hidden="1">
      <c r="Q407" s="81"/>
      <c r="R407" s="81"/>
      <c r="S407" s="81"/>
    </row>
    <row r="408" spans="17:19" hidden="1">
      <c r="Q408" s="81"/>
      <c r="R408" s="81"/>
      <c r="S408" s="81"/>
    </row>
    <row r="409" spans="17:19" hidden="1">
      <c r="Q409" s="81"/>
      <c r="R409" s="81"/>
      <c r="S409" s="81"/>
    </row>
    <row r="410" spans="17:19" hidden="1">
      <c r="Q410" s="81"/>
      <c r="R410" s="81"/>
      <c r="S410" s="81"/>
    </row>
    <row r="411" spans="17:19" hidden="1">
      <c r="Q411" s="81"/>
      <c r="R411" s="81"/>
      <c r="S411" s="81"/>
    </row>
    <row r="412" spans="17:19" hidden="1">
      <c r="Q412" s="81"/>
      <c r="R412" s="81"/>
      <c r="S412" s="81"/>
    </row>
    <row r="413" spans="17:19" hidden="1">
      <c r="Q413" s="81"/>
      <c r="R413" s="81"/>
      <c r="S413" s="81"/>
    </row>
    <row r="414" spans="17:19" hidden="1">
      <c r="Q414" s="81"/>
      <c r="R414" s="81"/>
      <c r="S414" s="81"/>
    </row>
    <row r="415" spans="17:19" hidden="1">
      <c r="Q415" s="81"/>
      <c r="R415" s="81"/>
      <c r="S415" s="81"/>
    </row>
    <row r="416" spans="17:19" hidden="1">
      <c r="Q416" s="81"/>
      <c r="R416" s="81"/>
      <c r="S416" s="81"/>
    </row>
    <row r="417" spans="17:19" hidden="1">
      <c r="Q417" s="81"/>
      <c r="R417" s="81"/>
      <c r="S417" s="81"/>
    </row>
    <row r="418" spans="17:19" hidden="1">
      <c r="Q418" s="81"/>
      <c r="R418" s="81"/>
      <c r="S418" s="81"/>
    </row>
    <row r="419" spans="17:19" hidden="1">
      <c r="Q419" s="81"/>
      <c r="R419" s="81"/>
      <c r="S419" s="81"/>
    </row>
    <row r="420" spans="17:19" hidden="1">
      <c r="Q420" s="81"/>
      <c r="R420" s="81"/>
      <c r="S420" s="81"/>
    </row>
    <row r="421" spans="17:19" hidden="1">
      <c r="Q421" s="81"/>
      <c r="R421" s="81"/>
      <c r="S421" s="81"/>
    </row>
    <row r="422" spans="17:19" hidden="1">
      <c r="Q422" s="81"/>
      <c r="R422" s="81"/>
      <c r="S422" s="81"/>
    </row>
    <row r="423" spans="17:19" hidden="1">
      <c r="Q423" s="81"/>
      <c r="R423" s="81"/>
      <c r="S423" s="81"/>
    </row>
    <row r="424" spans="17:19" hidden="1">
      <c r="Q424" s="81"/>
      <c r="R424" s="81"/>
      <c r="S424" s="81"/>
    </row>
    <row r="425" spans="17:19" hidden="1">
      <c r="Q425" s="81"/>
      <c r="R425" s="81"/>
      <c r="S425" s="81"/>
    </row>
    <row r="426" spans="17:19" hidden="1">
      <c r="Q426" s="81"/>
      <c r="R426" s="81"/>
      <c r="S426" s="81"/>
    </row>
    <row r="427" spans="17:19" hidden="1">
      <c r="Q427" s="81"/>
      <c r="R427" s="81"/>
      <c r="S427" s="81"/>
    </row>
    <row r="428" spans="17:19" hidden="1">
      <c r="Q428" s="81"/>
      <c r="R428" s="81"/>
      <c r="S428" s="81"/>
    </row>
    <row r="429" spans="17:19" hidden="1">
      <c r="Q429" s="81"/>
      <c r="R429" s="81"/>
      <c r="S429" s="81"/>
    </row>
    <row r="430" spans="17:19" hidden="1">
      <c r="Q430" s="81"/>
      <c r="R430" s="81"/>
      <c r="S430" s="81"/>
    </row>
    <row r="431" spans="17:19" hidden="1">
      <c r="Q431" s="81"/>
      <c r="R431" s="81"/>
      <c r="S431" s="81"/>
    </row>
    <row r="432" spans="17:19" hidden="1">
      <c r="Q432" s="81"/>
      <c r="R432" s="81"/>
      <c r="S432" s="81"/>
    </row>
    <row r="433" spans="17:19" hidden="1">
      <c r="Q433" s="81"/>
      <c r="R433" s="81"/>
      <c r="S433" s="81"/>
    </row>
    <row r="434" spans="17:19" hidden="1">
      <c r="Q434" s="81"/>
      <c r="R434" s="81"/>
      <c r="S434" s="81"/>
    </row>
    <row r="435" spans="17:19" hidden="1">
      <c r="Q435" s="81"/>
      <c r="R435" s="81"/>
      <c r="S435" s="81"/>
    </row>
    <row r="436" spans="17:19" hidden="1">
      <c r="Q436" s="81"/>
      <c r="R436" s="81"/>
      <c r="S436" s="81"/>
    </row>
    <row r="437" spans="17:19" hidden="1">
      <c r="Q437" s="81"/>
      <c r="R437" s="81"/>
      <c r="S437" s="81"/>
    </row>
    <row r="438" spans="17:19" hidden="1">
      <c r="Q438" s="81"/>
      <c r="R438" s="81"/>
      <c r="S438" s="81"/>
    </row>
    <row r="439" spans="17:19" hidden="1">
      <c r="Q439" s="81"/>
      <c r="R439" s="81"/>
      <c r="S439" s="81"/>
    </row>
    <row r="440" spans="17:19" hidden="1">
      <c r="Q440" s="81"/>
      <c r="R440" s="81"/>
      <c r="S440" s="81"/>
    </row>
    <row r="441" spans="17:19" hidden="1">
      <c r="Q441" s="81"/>
      <c r="R441" s="81"/>
      <c r="S441" s="81"/>
    </row>
    <row r="442" spans="17:19" hidden="1">
      <c r="Q442" s="81"/>
      <c r="R442" s="81"/>
      <c r="S442" s="81"/>
    </row>
    <row r="443" spans="17:19" hidden="1">
      <c r="Q443" s="81"/>
      <c r="R443" s="81"/>
      <c r="S443" s="81"/>
    </row>
    <row r="444" spans="17:19" hidden="1">
      <c r="Q444" s="81"/>
      <c r="R444" s="81"/>
      <c r="S444" s="81"/>
    </row>
    <row r="445" spans="17:19" hidden="1">
      <c r="Q445" s="81"/>
      <c r="R445" s="81"/>
      <c r="S445" s="81"/>
    </row>
    <row r="446" spans="17:19" hidden="1">
      <c r="Q446" s="81"/>
      <c r="R446" s="81"/>
      <c r="S446" s="81"/>
    </row>
    <row r="447" spans="17:19" hidden="1">
      <c r="Q447" s="81"/>
      <c r="R447" s="81"/>
      <c r="S447" s="81"/>
    </row>
    <row r="448" spans="17:19" hidden="1">
      <c r="Q448" s="81"/>
      <c r="R448" s="81"/>
      <c r="S448" s="81"/>
    </row>
    <row r="449" spans="17:19" hidden="1">
      <c r="Q449" s="81"/>
      <c r="R449" s="81"/>
      <c r="S449" s="81"/>
    </row>
    <row r="450" spans="17:19" hidden="1">
      <c r="Q450" s="81"/>
      <c r="R450" s="81"/>
      <c r="S450" s="81"/>
    </row>
    <row r="451" spans="17:19" hidden="1">
      <c r="Q451" s="81"/>
      <c r="R451" s="81"/>
      <c r="S451" s="81"/>
    </row>
    <row r="452" spans="17:19" hidden="1">
      <c r="Q452" s="81"/>
      <c r="R452" s="81"/>
      <c r="S452" s="81"/>
    </row>
    <row r="453" spans="17:19" hidden="1">
      <c r="Q453" s="81"/>
      <c r="R453" s="81"/>
      <c r="S453" s="81"/>
    </row>
    <row r="454" spans="17:19" hidden="1">
      <c r="Q454" s="81"/>
      <c r="R454" s="81"/>
      <c r="S454" s="81"/>
    </row>
    <row r="455" spans="17:19" hidden="1">
      <c r="Q455" s="81"/>
      <c r="R455" s="81"/>
      <c r="S455" s="81"/>
    </row>
    <row r="456" spans="17:19" hidden="1">
      <c r="Q456" s="81"/>
      <c r="R456" s="81"/>
      <c r="S456" s="81"/>
    </row>
    <row r="457" spans="17:19" hidden="1">
      <c r="Q457" s="81"/>
      <c r="R457" s="81"/>
      <c r="S457" s="81"/>
    </row>
    <row r="458" spans="17:19" hidden="1">
      <c r="Q458" s="81"/>
      <c r="R458" s="81"/>
      <c r="S458" s="81"/>
    </row>
    <row r="459" spans="17:19" hidden="1">
      <c r="Q459" s="81"/>
      <c r="R459" s="81"/>
      <c r="S459" s="81"/>
    </row>
    <row r="460" spans="17:19" hidden="1">
      <c r="Q460" s="81"/>
      <c r="R460" s="81"/>
      <c r="S460" s="81"/>
    </row>
    <row r="461" spans="17:19" hidden="1">
      <c r="Q461" s="81"/>
      <c r="R461" s="81"/>
      <c r="S461" s="81"/>
    </row>
    <row r="462" spans="17:19" hidden="1">
      <c r="Q462" s="81"/>
      <c r="R462" s="81"/>
      <c r="S462" s="81"/>
    </row>
    <row r="463" spans="17:19" hidden="1">
      <c r="Q463" s="81"/>
      <c r="R463" s="81"/>
      <c r="S463" s="81"/>
    </row>
    <row r="464" spans="17:19" hidden="1">
      <c r="Q464" s="81"/>
      <c r="R464" s="81"/>
      <c r="S464" s="81"/>
    </row>
    <row r="465" spans="17:19" hidden="1">
      <c r="Q465" s="81"/>
      <c r="R465" s="81"/>
      <c r="S465" s="81"/>
    </row>
    <row r="466" spans="17:19" hidden="1">
      <c r="Q466" s="81"/>
      <c r="R466" s="81"/>
      <c r="S466" s="81"/>
    </row>
    <row r="467" spans="17:19" hidden="1">
      <c r="Q467" s="81"/>
      <c r="R467" s="81"/>
      <c r="S467" s="81"/>
    </row>
    <row r="468" spans="17:19" hidden="1">
      <c r="Q468" s="81"/>
      <c r="R468" s="81"/>
      <c r="S468" s="81"/>
    </row>
    <row r="469" spans="17:19" hidden="1">
      <c r="Q469" s="81"/>
      <c r="R469" s="81"/>
      <c r="S469" s="81"/>
    </row>
    <row r="470" spans="17:19" hidden="1">
      <c r="Q470" s="81"/>
      <c r="R470" s="81"/>
      <c r="S470" s="81"/>
    </row>
    <row r="471" spans="17:19" hidden="1">
      <c r="Q471" s="81"/>
      <c r="R471" s="81"/>
      <c r="S471" s="81"/>
    </row>
    <row r="472" spans="17:19" hidden="1">
      <c r="Q472" s="81"/>
      <c r="R472" s="81"/>
      <c r="S472" s="81"/>
    </row>
    <row r="473" spans="17:19" hidden="1">
      <c r="Q473" s="81"/>
      <c r="R473" s="81"/>
      <c r="S473" s="81"/>
    </row>
    <row r="474" spans="17:19" hidden="1">
      <c r="Q474" s="81"/>
      <c r="R474" s="81"/>
      <c r="S474" s="81"/>
    </row>
    <row r="475" spans="17:19" hidden="1">
      <c r="Q475" s="81"/>
      <c r="R475" s="81"/>
      <c r="S475" s="81"/>
    </row>
    <row r="476" spans="17:19" hidden="1">
      <c r="Q476" s="81"/>
      <c r="R476" s="81"/>
      <c r="S476" s="81"/>
    </row>
    <row r="477" spans="17:19" hidden="1">
      <c r="Q477" s="81"/>
      <c r="R477" s="81"/>
      <c r="S477" s="81"/>
    </row>
    <row r="478" spans="17:19" hidden="1">
      <c r="Q478" s="81"/>
      <c r="R478" s="81"/>
      <c r="S478" s="81"/>
    </row>
    <row r="479" spans="17:19" hidden="1">
      <c r="Q479" s="81"/>
      <c r="R479" s="81"/>
      <c r="S479" s="81"/>
    </row>
    <row r="480" spans="17:19" hidden="1">
      <c r="Q480" s="81"/>
      <c r="R480" s="81"/>
      <c r="S480" s="81"/>
    </row>
    <row r="481" spans="6:26" hidden="1">
      <c r="Q481" s="81"/>
      <c r="R481" s="81"/>
      <c r="S481" s="81"/>
    </row>
    <row r="482" spans="6:26" hidden="1">
      <c r="Q482" s="81"/>
      <c r="R482" s="81"/>
      <c r="S482" s="81"/>
    </row>
    <row r="483" spans="6:26" hidden="1">
      <c r="Q483" s="81"/>
      <c r="R483" s="81"/>
      <c r="S483" s="81"/>
    </row>
    <row r="484" spans="6:26" hidden="1">
      <c r="Q484" s="81"/>
      <c r="R484" s="81"/>
      <c r="S484" s="81"/>
    </row>
    <row r="485" spans="6:26" hidden="1">
      <c r="Q485" s="81"/>
      <c r="R485" s="81"/>
      <c r="S485" s="81"/>
    </row>
    <row r="486" spans="6:26" hidden="1">
      <c r="Q486" s="81"/>
      <c r="R486" s="81"/>
      <c r="S486" s="81"/>
    </row>
    <row r="487" spans="6:26" hidden="1">
      <c r="Q487" s="81"/>
      <c r="R487" s="81"/>
      <c r="S487" s="81"/>
    </row>
    <row r="488" spans="6:26" hidden="1">
      <c r="Q488" s="81"/>
      <c r="R488" s="81"/>
      <c r="S488" s="81"/>
    </row>
    <row r="489" spans="6:26" hidden="1">
      <c r="Q489" s="81"/>
      <c r="R489" s="81"/>
      <c r="S489" s="81"/>
    </row>
    <row r="490" spans="6:26" hidden="1">
      <c r="Q490" s="81"/>
      <c r="R490" s="81"/>
      <c r="S490" s="81"/>
    </row>
    <row r="491" spans="6:26" hidden="1">
      <c r="Q491" s="81"/>
      <c r="R491" s="81"/>
      <c r="S491" s="81"/>
    </row>
    <row r="492" spans="6:26" hidden="1">
      <c r="Q492" s="81"/>
      <c r="R492" s="81"/>
      <c r="S492" s="81"/>
    </row>
    <row r="493" spans="6:26" hidden="1">
      <c r="Q493" s="81"/>
      <c r="R493" s="81"/>
      <c r="S493" s="81"/>
    </row>
    <row r="494" spans="6:26" hidden="1">
      <c r="Q494" s="81"/>
      <c r="R494" s="81"/>
      <c r="S494" s="81"/>
    </row>
    <row r="495" spans="6:26" ht="15.75" thickBot="1">
      <c r="F495" s="82" t="s">
        <v>125</v>
      </c>
      <c r="G495" s="52"/>
      <c r="H495" s="52"/>
      <c r="I495" s="64">
        <f t="shared" ref="I495:P495" si="2">SUM(I4:I494)</f>
        <v>51.45</v>
      </c>
      <c r="J495" s="64">
        <f t="shared" si="2"/>
        <v>389.55</v>
      </c>
      <c r="K495" s="64">
        <f t="shared" si="2"/>
        <v>0</v>
      </c>
      <c r="L495" s="64">
        <f t="shared" si="2"/>
        <v>0</v>
      </c>
      <c r="M495" s="64">
        <f t="shared" si="2"/>
        <v>11.1</v>
      </c>
      <c r="N495" s="64">
        <f t="shared" si="2"/>
        <v>13</v>
      </c>
      <c r="O495" s="64">
        <f t="shared" si="2"/>
        <v>0</v>
      </c>
      <c r="P495" s="64">
        <f t="shared" si="2"/>
        <v>0</v>
      </c>
      <c r="T495" s="52" t="s">
        <v>126</v>
      </c>
      <c r="U495" s="64">
        <f t="shared" ref="U495:Z495" si="3">SUM(U4:U494)</f>
        <v>125.60000000000001</v>
      </c>
      <c r="V495" s="64">
        <f t="shared" si="3"/>
        <v>125.60000000000001</v>
      </c>
      <c r="W495" s="64">
        <f t="shared" si="3"/>
        <v>72.900000000000006</v>
      </c>
      <c r="X495" s="64">
        <f t="shared" si="3"/>
        <v>0</v>
      </c>
      <c r="Y495" s="64">
        <f t="shared" si="3"/>
        <v>0</v>
      </c>
      <c r="Z495" s="64">
        <f t="shared" si="3"/>
        <v>0</v>
      </c>
    </row>
    <row r="496" spans="6:26" ht="15.75" thickTop="1"/>
    <row r="498" spans="6:19">
      <c r="F498" s="53" t="s">
        <v>124</v>
      </c>
      <c r="I498" s="7"/>
      <c r="J498" s="7"/>
      <c r="K498" s="7"/>
      <c r="L498" s="7"/>
      <c r="M498" s="7"/>
      <c r="N498" s="7"/>
      <c r="O498" s="7"/>
      <c r="P498" s="7"/>
      <c r="Q498" s="54" t="s">
        <v>138</v>
      </c>
      <c r="R498" s="7"/>
      <c r="S498" s="54" t="s">
        <v>129</v>
      </c>
    </row>
    <row r="499" spans="6:19">
      <c r="F499" s="54" t="str">
        <f>IF('22'!K3="", "Vrije categorie",'22'!K3)</f>
        <v>A</v>
      </c>
      <c r="I499" s="65" cm="1">
        <f t="array" ref="I499">SUMPRODUCT(--($H$4:$H$494=F499),--($G$4:$G$494=""),$I$4:$I$494)</f>
        <v>0</v>
      </c>
      <c r="J499" s="65" cm="1">
        <f t="array" ref="J499">SUMPRODUCT(--($H$4:$H$494=F499),--($G$4:$G$494=""),$J$4:$J$494)</f>
        <v>269.95</v>
      </c>
      <c r="K499" s="65" cm="1">
        <f t="array" ref="K499">SUMPRODUCT(--($H$4:$H$494=F499),--($G$4:$G$494=""),$K$4:$K$494)</f>
        <v>0</v>
      </c>
      <c r="L499" s="65" cm="1">
        <f t="array" ref="L499">SUMPRODUCT(--($H$4:$H$494=F499),--($G$4:$G$494=""),$L$4:$L$494)</f>
        <v>0</v>
      </c>
      <c r="M499" s="65" cm="1">
        <f t="array" ref="M499">SUMPRODUCT(--($H$4:$H$494=F499),--($G$4:$G$494=""),$M$4:$M$494)</f>
        <v>0</v>
      </c>
      <c r="N499" s="65" cm="1">
        <f t="array" ref="N499">SUMPRODUCT(--($H$4:$H$494=F499),--($G$4:$G$494=""),$N$4:$N$494)</f>
        <v>0</v>
      </c>
      <c r="O499" s="65" cm="1">
        <f t="array" ref="O499">SUMPRODUCT(--($H$4:$H$494=F499),--($G$4:$G$494=""),$O$4:$O$494)</f>
        <v>0</v>
      </c>
      <c r="P499" s="65" cm="1">
        <f t="array" ref="P499">SUMPRODUCT(--($H$4:$H$494=F499),--($G$4:$G$494=""),$P$4:$P$494)</f>
        <v>0</v>
      </c>
      <c r="Q499" s="65">
        <f>SUM(I499:P499)</f>
        <v>269.95</v>
      </c>
      <c r="R499" s="54"/>
      <c r="S499" s="65" cm="1">
        <f t="array" ref="S499">SUMPRODUCT(--($H$4:$H$494=F499),--($G$4:$G$494=""),$S$4:$S$494)</f>
        <v>53990</v>
      </c>
    </row>
    <row r="500" spans="6:19">
      <c r="F500" s="54" t="str">
        <f>IF('22'!K4="", "Vrije categorie",'22'!K4)</f>
        <v>B</v>
      </c>
      <c r="I500" s="65" cm="1">
        <f t="array" ref="I500">SUMPRODUCT(--($H$4:$H$494=F500),--($G$4:$G$494=""),$I$4:$I$494)</f>
        <v>17.8</v>
      </c>
      <c r="J500" s="65" cm="1">
        <f t="array" ref="J500">SUMPRODUCT(--($H$4:$H$494=F500),--($G$4:$G$494=""),$J$4:$J$494)</f>
        <v>0</v>
      </c>
      <c r="K500" s="65" cm="1">
        <f t="array" ref="K500">SUMPRODUCT(--($H$4:$H$494=F500),--($G$4:$G$494=""),$K$4:$K$494)</f>
        <v>0</v>
      </c>
      <c r="L500" s="65" cm="1">
        <f t="array" ref="L500">SUMPRODUCT(--($H$4:$H$494=F500),--($G$4:$G$494=""),$L$4:$L$494)</f>
        <v>0</v>
      </c>
      <c r="M500" s="65" cm="1">
        <f t="array" ref="M500">SUMPRODUCT(--($H$4:$H$494=F500),--($G$4:$G$494=""),$M$4:$M$494)</f>
        <v>0</v>
      </c>
      <c r="N500" s="65" cm="1">
        <f t="array" ref="N500">SUMPRODUCT(--($H$4:$H$494=F500),--($G$4:$G$494=""),$N$4:$N$494)</f>
        <v>0</v>
      </c>
      <c r="O500" s="65" cm="1">
        <f t="array" ref="O500">SUMPRODUCT(--($H$4:$H$494=F500),--($G$4:$G$494=""),$O$4:$O$494)</f>
        <v>0</v>
      </c>
      <c r="P500" s="65" cm="1">
        <f t="array" ref="P500">SUMPRODUCT(--($H$4:$H$494=F500),--($G$4:$G$494=""),$P$4:$P$494)</f>
        <v>0</v>
      </c>
      <c r="Q500" s="65">
        <f t="shared" ref="Q500:Q512" si="4">SUM(I500:P500)</f>
        <v>17.8</v>
      </c>
      <c r="R500" s="54"/>
      <c r="S500" s="65" cm="1">
        <f t="array" ref="S500">SUMPRODUCT(--($H$4:$H$494=F500),--($G$4:$G$494=""),$S$4:$S$494)</f>
        <v>3560</v>
      </c>
    </row>
    <row r="501" spans="6:19">
      <c r="F501" s="54" t="str">
        <f>IF('22'!K5="", "Vrije categorie",'22'!K5)</f>
        <v>C</v>
      </c>
      <c r="I501" s="65" cm="1">
        <f t="array" ref="I501">SUMPRODUCT(--($H$4:$H$494=F501),--($G$4:$G$494=""),$I$4:$I$494)</f>
        <v>19.5</v>
      </c>
      <c r="J501" s="65" cm="1">
        <f t="array" ref="J501">SUMPRODUCT(--($H$4:$H$494=F501),--($G$4:$G$494=""),$J$4:$J$494)</f>
        <v>0</v>
      </c>
      <c r="K501" s="65" cm="1">
        <f t="array" ref="K501">SUMPRODUCT(--($H$4:$H$494=F501),--($G$4:$G$494=""),$K$4:$K$494)</f>
        <v>0</v>
      </c>
      <c r="L501" s="65" cm="1">
        <f t="array" ref="L501">SUMPRODUCT(--($H$4:$H$494=F501),--($G$4:$G$494=""),$L$4:$L$494)</f>
        <v>0</v>
      </c>
      <c r="M501" s="65" cm="1">
        <f t="array" ref="M501">SUMPRODUCT(--($H$4:$H$494=F501),--($G$4:$G$494=""),$M$4:$M$494)</f>
        <v>0</v>
      </c>
      <c r="N501" s="65" cm="1">
        <f t="array" ref="N501">SUMPRODUCT(--($H$4:$H$494=F501),--($G$4:$G$494=""),$N$4:$N$494)</f>
        <v>0</v>
      </c>
      <c r="O501" s="65" cm="1">
        <f t="array" ref="O501">SUMPRODUCT(--($H$4:$H$494=F501),--($G$4:$G$494=""),$O$4:$O$494)</f>
        <v>0</v>
      </c>
      <c r="P501" s="65" cm="1">
        <f t="array" ref="P501">SUMPRODUCT(--($H$4:$H$494=F501),--($G$4:$G$494=""),$P$4:$P$494)</f>
        <v>0</v>
      </c>
      <c r="Q501" s="65">
        <f t="shared" si="4"/>
        <v>19.5</v>
      </c>
      <c r="R501" s="54"/>
      <c r="S501" s="65" cm="1">
        <f t="array" ref="S501">SUMPRODUCT(--($H$4:$H$494=F501),--($G$4:$G$494=""),$S$4:$S$494)</f>
        <v>3900</v>
      </c>
    </row>
    <row r="502" spans="6:19">
      <c r="F502" s="54" t="str">
        <f>IF('22'!K6="", "Vrije categorie",'22'!K6)</f>
        <v>D</v>
      </c>
      <c r="I502" s="65" cm="1">
        <f t="array" ref="I502">SUMPRODUCT(--($H$4:$H$494=F502),--($G$4:$G$494=""),$I$4:$I$494)</f>
        <v>0</v>
      </c>
      <c r="J502" s="65" cm="1">
        <f t="array" ref="J502">SUMPRODUCT(--($H$4:$H$494=F502),--($G$4:$G$494=""),$J$4:$J$494)</f>
        <v>0</v>
      </c>
      <c r="K502" s="65" cm="1">
        <f t="array" ref="K502">SUMPRODUCT(--($H$4:$H$494=F502),--($G$4:$G$494=""),$K$4:$K$494)</f>
        <v>0</v>
      </c>
      <c r="L502" s="65" cm="1">
        <f t="array" ref="L502">SUMPRODUCT(--($H$4:$H$494=F502),--($G$4:$G$494=""),$L$4:$L$494)</f>
        <v>0</v>
      </c>
      <c r="M502" s="65" cm="1">
        <f t="array" ref="M502">SUMPRODUCT(--($H$4:$H$494=F502),--($G$4:$G$494=""),$M$4:$M$494)</f>
        <v>0</v>
      </c>
      <c r="N502" s="65" cm="1">
        <f t="array" ref="N502">SUMPRODUCT(--($H$4:$H$494=F502),--($G$4:$G$494=""),$N$4:$N$494)</f>
        <v>0</v>
      </c>
      <c r="O502" s="65" cm="1">
        <f t="array" ref="O502">SUMPRODUCT(--($H$4:$H$494=F502),--($G$4:$G$494=""),$O$4:$O$494)</f>
        <v>0</v>
      </c>
      <c r="P502" s="65" cm="1">
        <f t="array" ref="P502">SUMPRODUCT(--($H$4:$H$494=F502),--($G$4:$G$494=""),$P$4:$P$494)</f>
        <v>0</v>
      </c>
      <c r="Q502" s="65">
        <f t="shared" si="4"/>
        <v>0</v>
      </c>
      <c r="R502" s="54"/>
      <c r="S502" s="65" cm="1">
        <f t="array" ref="S502">SUMPRODUCT(--($H$4:$H$494=F502),--($G$4:$G$494=""),$S$4:$S$494)</f>
        <v>0</v>
      </c>
    </row>
    <row r="503" spans="6:19">
      <c r="F503" s="54" t="str">
        <f>IF('22'!K7="", "Vrije categorie",'22'!K7)</f>
        <v>E</v>
      </c>
      <c r="I503" s="65" cm="1">
        <f t="array" ref="I503">SUMPRODUCT(--($H$4:$H$494=F503),--($G$4:$G$494=""),$I$4:$I$494)</f>
        <v>14.15</v>
      </c>
      <c r="J503" s="65" cm="1">
        <f t="array" ref="J503">SUMPRODUCT(--($H$4:$H$494=F503),--($G$4:$G$494=""),$J$4:$J$494)</f>
        <v>73.099999999999994</v>
      </c>
      <c r="K503" s="65" cm="1">
        <f t="array" ref="K503">SUMPRODUCT(--($H$4:$H$494=F503),--($G$4:$G$494=""),$K$4:$K$494)</f>
        <v>0</v>
      </c>
      <c r="L503" s="65" cm="1">
        <f t="array" ref="L503">SUMPRODUCT(--($H$4:$H$494=F503),--($G$4:$G$494=""),$L$4:$L$494)</f>
        <v>0</v>
      </c>
      <c r="M503" s="65" cm="1">
        <f t="array" ref="M503">SUMPRODUCT(--($H$4:$H$494=F503),--($G$4:$G$494=""),$M$4:$M$494)</f>
        <v>0</v>
      </c>
      <c r="N503" s="65" cm="1">
        <f t="array" ref="N503">SUMPRODUCT(--($H$4:$H$494=F503),--($G$4:$G$494=""),$N$4:$N$494)</f>
        <v>0</v>
      </c>
      <c r="O503" s="65" cm="1">
        <f t="array" ref="O503">SUMPRODUCT(--($H$4:$H$494=F503),--($G$4:$G$494=""),$O$4:$O$494)</f>
        <v>0</v>
      </c>
      <c r="P503" s="65" cm="1">
        <f t="array" ref="P503">SUMPRODUCT(--($H$4:$H$494=F503),--($G$4:$G$494=""),$P$4:$P$494)</f>
        <v>0</v>
      </c>
      <c r="Q503" s="65">
        <f t="shared" si="4"/>
        <v>87.25</v>
      </c>
      <c r="R503" s="54"/>
      <c r="S503" s="65" cm="1">
        <f t="array" ref="S503">SUMPRODUCT(--($H$4:$H$494=F503),--($G$4:$G$494=""),$S$4:$S$494)</f>
        <v>17450</v>
      </c>
    </row>
    <row r="504" spans="6:19">
      <c r="F504" s="54" t="str">
        <f>IF('22'!K8="", "Vrije categorie",'22'!K8)</f>
        <v>F</v>
      </c>
      <c r="I504" s="65" cm="1">
        <f t="array" ref="I504">SUMPRODUCT(--($H$4:$H$494=F504),--($G$4:$G$494=""),$I$4:$I$494)</f>
        <v>0</v>
      </c>
      <c r="J504" s="65" cm="1">
        <f t="array" ref="J504">SUMPRODUCT(--($H$4:$H$494=F504),--($G$4:$G$494=""),$J$4:$J$494)</f>
        <v>2</v>
      </c>
      <c r="K504" s="65" cm="1">
        <f t="array" ref="K504">SUMPRODUCT(--($H$4:$H$494=F504),--($G$4:$G$494=""),$K$4:$K$494)</f>
        <v>0</v>
      </c>
      <c r="L504" s="65" cm="1">
        <f t="array" ref="L504">SUMPRODUCT(--($H$4:$H$494=F504),--($G$4:$G$494=""),$L$4:$L$494)</f>
        <v>0</v>
      </c>
      <c r="M504" s="65" cm="1">
        <f t="array" ref="M504">SUMPRODUCT(--($H$4:$H$494=F504),--($G$4:$G$494=""),$M$4:$M$494)</f>
        <v>11.1</v>
      </c>
      <c r="N504" s="65" cm="1">
        <f t="array" ref="N504">SUMPRODUCT(--($H$4:$H$494=F504),--($G$4:$G$494=""),$N$4:$N$494)</f>
        <v>0</v>
      </c>
      <c r="O504" s="65" cm="1">
        <f t="array" ref="O504">SUMPRODUCT(--($H$4:$H$494=F504),--($G$4:$G$494=""),$O$4:$O$494)</f>
        <v>0</v>
      </c>
      <c r="P504" s="65" cm="1">
        <f t="array" ref="P504">SUMPRODUCT(--($H$4:$H$494=F504),--($G$4:$G$494=""),$P$4:$P$494)</f>
        <v>0</v>
      </c>
      <c r="Q504" s="65">
        <f t="shared" si="4"/>
        <v>13.1</v>
      </c>
      <c r="R504" s="54"/>
      <c r="S504" s="65" cm="1">
        <f t="array" ref="S504">SUMPRODUCT(--($H$4:$H$494=F504),--($G$4:$G$494=""),$S$4:$S$494)</f>
        <v>157.19999999999999</v>
      </c>
    </row>
    <row r="505" spans="6:19">
      <c r="F505" s="54" t="str">
        <f>IF('22'!K9="", "Vrije categorie",'22'!K9)</f>
        <v>G</v>
      </c>
      <c r="I505" s="65" cm="1">
        <f t="array" ref="I505">SUMPRODUCT(--($H$4:$H$494=F505),--($G$4:$G$494=""),$I$4:$I$494)</f>
        <v>0</v>
      </c>
      <c r="J505" s="65" cm="1">
        <f t="array" ref="J505">SUMPRODUCT(--($H$4:$H$494=F505),--($G$4:$G$494=""),$J$4:$J$494)</f>
        <v>3.6</v>
      </c>
      <c r="K505" s="65" cm="1">
        <f t="array" ref="K505">SUMPRODUCT(--($H$4:$H$494=F505),--($G$4:$G$494=""),$K$4:$K$494)</f>
        <v>0</v>
      </c>
      <c r="L505" s="65" cm="1">
        <f t="array" ref="L505">SUMPRODUCT(--($H$4:$H$494=F505),--($G$4:$G$494=""),$L$4:$L$494)</f>
        <v>0</v>
      </c>
      <c r="M505" s="65" cm="1">
        <f t="array" ref="M505">SUMPRODUCT(--($H$4:$H$494=F505),--($G$4:$G$494=""),$M$4:$M$494)</f>
        <v>0</v>
      </c>
      <c r="N505" s="65" cm="1">
        <f t="array" ref="N505">SUMPRODUCT(--($H$4:$H$494=F505),--($G$4:$G$494=""),$N$4:$N$494)</f>
        <v>13</v>
      </c>
      <c r="O505" s="65" cm="1">
        <f t="array" ref="O505">SUMPRODUCT(--($H$4:$H$494=F505),--($G$4:$G$494=""),$O$4:$O$494)</f>
        <v>0</v>
      </c>
      <c r="P505" s="65" cm="1">
        <f t="array" ref="P505">SUMPRODUCT(--($H$4:$H$494=F505),--($G$4:$G$494=""),$P$4:$P$494)</f>
        <v>0</v>
      </c>
      <c r="Q505" s="65">
        <f t="shared" si="4"/>
        <v>16.600000000000001</v>
      </c>
      <c r="R505" s="54"/>
      <c r="S505" s="65" cm="1">
        <f t="array" ref="S505">SUMPRODUCT(--($H$4:$H$494=F505),--($G$4:$G$494=""),$S$4:$S$494)</f>
        <v>3320</v>
      </c>
    </row>
    <row r="506" spans="6:19">
      <c r="F506" s="54" t="str">
        <f>IF('22'!K10="", "Vrije categorie",'22'!K10)</f>
        <v>H</v>
      </c>
      <c r="I506" s="65" cm="1">
        <f t="array" ref="I506">SUMPRODUCT(--($H$4:$H$494=F506),--($G$4:$G$494=""),$I$4:$I$494)</f>
        <v>0</v>
      </c>
      <c r="J506" s="65" cm="1">
        <f t="array" ref="J506">SUMPRODUCT(--($H$4:$H$494=F506),--($G$4:$G$494=""),$J$4:$J$494)</f>
        <v>40.9</v>
      </c>
      <c r="K506" s="65" cm="1">
        <f t="array" ref="K506">SUMPRODUCT(--($H$4:$H$494=F506),--($G$4:$G$494=""),$K$4:$K$494)</f>
        <v>0</v>
      </c>
      <c r="L506" s="65" cm="1">
        <f t="array" ref="L506">SUMPRODUCT(--($H$4:$H$494=F506),--($G$4:$G$494=""),$L$4:$L$494)</f>
        <v>0</v>
      </c>
      <c r="M506" s="65" cm="1">
        <f t="array" ref="M506">SUMPRODUCT(--($H$4:$H$494=F506),--($G$4:$G$494=""),$M$4:$M$494)</f>
        <v>0</v>
      </c>
      <c r="N506" s="65" cm="1">
        <f t="array" ref="N506">SUMPRODUCT(--($H$4:$H$494=F506),--($G$4:$G$494=""),$N$4:$N$494)</f>
        <v>0</v>
      </c>
      <c r="O506" s="65" cm="1">
        <f t="array" ref="O506">SUMPRODUCT(--($H$4:$H$494=F506),--($G$4:$G$494=""),$O$4:$O$494)</f>
        <v>0</v>
      </c>
      <c r="P506" s="65" cm="1">
        <f t="array" ref="P506">SUMPRODUCT(--($H$4:$H$494=F506),--($G$4:$G$494=""),$P$4:$P$494)</f>
        <v>0</v>
      </c>
      <c r="Q506" s="65">
        <f t="shared" si="4"/>
        <v>40.9</v>
      </c>
      <c r="R506" s="54"/>
      <c r="S506" s="65" cm="1">
        <f t="array" ref="S506">SUMPRODUCT(--($H$4:$H$494=F506),--($G$4:$G$494=""),$S$4:$S$494)</f>
        <v>8180</v>
      </c>
    </row>
    <row r="507" spans="6:19">
      <c r="F507" s="54" t="str">
        <f>IF('22'!K11="", "Vrije categorie",'22'!K11)</f>
        <v>I</v>
      </c>
      <c r="I507" s="65" cm="1">
        <f t="array" ref="I507">SUMPRODUCT(--($H$4:$H$494=F507),--($G$4:$G$494=""),$I$4:$I$494)</f>
        <v>0</v>
      </c>
      <c r="J507" s="65" cm="1">
        <f t="array" ref="J507">SUMPRODUCT(--($H$4:$H$494=F507),--($G$4:$G$494=""),$J$4:$J$494)</f>
        <v>0</v>
      </c>
      <c r="K507" s="65" cm="1">
        <f t="array" ref="K507">SUMPRODUCT(--($H$4:$H$494=F507),--($G$4:$G$494=""),$K$4:$K$494)</f>
        <v>0</v>
      </c>
      <c r="L507" s="65" cm="1">
        <f t="array" ref="L507">SUMPRODUCT(--($H$4:$H$494=F507),--($G$4:$G$494=""),$L$4:$L$494)</f>
        <v>0</v>
      </c>
      <c r="M507" s="65" cm="1">
        <f t="array" ref="M507">SUMPRODUCT(--($H$4:$H$494=F507),--($G$4:$G$494=""),$M$4:$M$494)</f>
        <v>0</v>
      </c>
      <c r="N507" s="65" cm="1">
        <f t="array" ref="N507">SUMPRODUCT(--($H$4:$H$494=F507),--($G$4:$G$494=""),$N$4:$N$494)</f>
        <v>0</v>
      </c>
      <c r="O507" s="65" cm="1">
        <f t="array" ref="O507">SUMPRODUCT(--($H$4:$H$494=F507),--($G$4:$G$494=""),$O$4:$O$494)</f>
        <v>0</v>
      </c>
      <c r="P507" s="65" cm="1">
        <f t="array" ref="P507">SUMPRODUCT(--($H$4:$H$494=F507),--($G$4:$G$494=""),$P$4:$P$494)</f>
        <v>0</v>
      </c>
      <c r="Q507" s="65">
        <f t="shared" si="4"/>
        <v>0</v>
      </c>
      <c r="R507" s="54"/>
      <c r="S507" s="65" cm="1">
        <f t="array" ref="S507">SUMPRODUCT(--($H$4:$H$494=F507),--($G$4:$G$494=""),$S$4:$S$494)</f>
        <v>0</v>
      </c>
    </row>
    <row r="508" spans="6:19">
      <c r="F508" s="54" t="str">
        <f>IF('22'!K12="", "Vrije categorie",'22'!K12)</f>
        <v>J</v>
      </c>
      <c r="I508" s="65" cm="1">
        <f t="array" ref="I508">SUMPRODUCT(--($H$4:$H$494=F508),--($G$4:$G$494=""),$I$4:$I$494)</f>
        <v>0</v>
      </c>
      <c r="J508" s="65" cm="1">
        <f t="array" ref="J508">SUMPRODUCT(--($H$4:$H$494=F508),--($G$4:$G$494=""),$J$4:$J$494)</f>
        <v>0</v>
      </c>
      <c r="K508" s="65" cm="1">
        <f t="array" ref="K508">SUMPRODUCT(--($H$4:$H$494=F508),--($G$4:$G$494=""),$K$4:$K$494)</f>
        <v>0</v>
      </c>
      <c r="L508" s="65" cm="1">
        <f t="array" ref="L508">SUMPRODUCT(--($H$4:$H$494=F508),--($G$4:$G$494=""),$L$4:$L$494)</f>
        <v>0</v>
      </c>
      <c r="M508" s="65" cm="1">
        <f t="array" ref="M508">SUMPRODUCT(--($H$4:$H$494=F508),--($G$4:$G$494=""),$M$4:$M$494)</f>
        <v>0</v>
      </c>
      <c r="N508" s="65" cm="1">
        <f t="array" ref="N508">SUMPRODUCT(--($H$4:$H$494=F508),--($G$4:$G$494=""),$N$4:$N$494)</f>
        <v>0</v>
      </c>
      <c r="O508" s="65" cm="1">
        <f t="array" ref="O508">SUMPRODUCT(--($H$4:$H$494=F508),--($G$4:$G$494=""),$O$4:$O$494)</f>
        <v>0</v>
      </c>
      <c r="P508" s="65" cm="1">
        <f t="array" ref="P508">SUMPRODUCT(--($H$4:$H$494=F508),--($G$4:$G$494=""),$P$4:$P$494)</f>
        <v>0</v>
      </c>
      <c r="Q508" s="65">
        <f t="shared" si="4"/>
        <v>0</v>
      </c>
      <c r="R508" s="54"/>
      <c r="S508" s="65" cm="1">
        <f t="array" ref="S508">SUMPRODUCT(--($H$4:$H$494=F508),--($G$4:$G$494=""),$S$4:$S$494)</f>
        <v>0</v>
      </c>
    </row>
    <row r="509" spans="6:19">
      <c r="F509" s="54" t="str">
        <f>IF('22'!K13="", "Vrije categorie",'22'!K13)</f>
        <v>K</v>
      </c>
      <c r="I509" s="65" cm="1">
        <f t="array" ref="I509">SUMPRODUCT(--($H$4:$H$494=F509),--($G$4:$G$494=""),$I$4:$I$494)</f>
        <v>0</v>
      </c>
      <c r="J509" s="65" cm="1">
        <f t="array" ref="J509">SUMPRODUCT(--($H$4:$H$494=F509),--($G$4:$G$494=""),$J$4:$J$494)</f>
        <v>0</v>
      </c>
      <c r="K509" s="65" cm="1">
        <f t="array" ref="K509">SUMPRODUCT(--($H$4:$H$494=F509),--($G$4:$G$494=""),$K$4:$K$494)</f>
        <v>0</v>
      </c>
      <c r="L509" s="65" cm="1">
        <f t="array" ref="L509">SUMPRODUCT(--($H$4:$H$494=F509),--($G$4:$G$494=""),$L$4:$L$494)</f>
        <v>0</v>
      </c>
      <c r="M509" s="65" cm="1">
        <f t="array" ref="M509">SUMPRODUCT(--($H$4:$H$494=F509),--($G$4:$G$494=""),$M$4:$M$494)</f>
        <v>0</v>
      </c>
      <c r="N509" s="65" cm="1">
        <f t="array" ref="N509">SUMPRODUCT(--($H$4:$H$494=F509),--($G$4:$G$494=""),$N$4:$N$494)</f>
        <v>0</v>
      </c>
      <c r="O509" s="65" cm="1">
        <f t="array" ref="O509">SUMPRODUCT(--($H$4:$H$494=F509),--($G$4:$G$494=""),$O$4:$O$494)</f>
        <v>0</v>
      </c>
      <c r="P509" s="65" cm="1">
        <f t="array" ref="P509">SUMPRODUCT(--($H$4:$H$494=F509),--($G$4:$G$494=""),$P$4:$P$494)</f>
        <v>0</v>
      </c>
      <c r="Q509" s="65">
        <f t="shared" si="4"/>
        <v>0</v>
      </c>
      <c r="R509" s="54"/>
      <c r="S509" s="65" cm="1">
        <f t="array" ref="S509">SUMPRODUCT(--($H$4:$H$494=F509),--($G$4:$G$494=""),$S$4:$S$494)</f>
        <v>0</v>
      </c>
    </row>
    <row r="510" spans="6:19">
      <c r="F510" s="54" t="str">
        <f>IF('22'!K14="", "Vrije categorie",'22'!K14)</f>
        <v>Vrije categorie</v>
      </c>
      <c r="I510" s="65" cm="1">
        <f t="array" ref="I510">SUMPRODUCT(--($H$4:$H$494=F510),--($G$4:$G$494=""),$I$4:$I$494)</f>
        <v>0</v>
      </c>
      <c r="J510" s="65" cm="1">
        <f t="array" ref="J510">SUMPRODUCT(--($H$4:$H$494=F510),--($G$4:$G$494=""),$J$4:$J$494)</f>
        <v>0</v>
      </c>
      <c r="K510" s="65" cm="1">
        <f t="array" ref="K510">SUMPRODUCT(--($H$4:$H$494=F510),--($G$4:$G$494=""),$K$4:$K$494)</f>
        <v>0</v>
      </c>
      <c r="L510" s="65" cm="1">
        <f t="array" ref="L510">SUMPRODUCT(--($H$4:$H$494=F510),--($G$4:$G$494=""),$L$4:$L$494)</f>
        <v>0</v>
      </c>
      <c r="M510" s="65" cm="1">
        <f t="array" ref="M510">SUMPRODUCT(--($H$4:$H$494=F510),--($G$4:$G$494=""),$M$4:$M$494)</f>
        <v>0</v>
      </c>
      <c r="N510" s="65" cm="1">
        <f t="array" ref="N510">SUMPRODUCT(--($H$4:$H$494=F510),--($G$4:$G$494=""),$N$4:$N$494)</f>
        <v>0</v>
      </c>
      <c r="O510" s="65" cm="1">
        <f t="array" ref="O510">SUMPRODUCT(--($H$4:$H$494=F510),--($G$4:$G$494=""),$O$4:$O$494)</f>
        <v>0</v>
      </c>
      <c r="P510" s="65" cm="1">
        <f t="array" ref="P510">SUMPRODUCT(--($H$4:$H$494=F510),--($G$4:$G$494=""),$P$4:$P$494)</f>
        <v>0</v>
      </c>
      <c r="Q510" s="65">
        <f t="shared" si="4"/>
        <v>0</v>
      </c>
      <c r="R510" s="54"/>
      <c r="S510" s="65" cm="1">
        <f t="array" ref="S510">SUMPRODUCT(--($H$4:$H$494=F510),--($G$4:$G$494=""),$S$4:$S$494)</f>
        <v>0</v>
      </c>
    </row>
    <row r="511" spans="6:19">
      <c r="F511" s="54" t="str">
        <f>IF('22'!K15="", "Vrije categorie",'22'!K15)</f>
        <v>Vrije categorie</v>
      </c>
      <c r="I511" s="65" cm="1">
        <f t="array" ref="I511">SUMPRODUCT(--($H$4:$H$494=F511),--($G$4:$G$494=""),$I$4:$I$494)</f>
        <v>0</v>
      </c>
      <c r="J511" s="65" cm="1">
        <f t="array" ref="J511">SUMPRODUCT(--($H$4:$H$494=F511),--($G$4:$G$494=""),$J$4:$J$494)</f>
        <v>0</v>
      </c>
      <c r="K511" s="65" cm="1">
        <f t="array" ref="K511">SUMPRODUCT(--($H$4:$H$494=F511),--($G$4:$G$494=""),$K$4:$K$494)</f>
        <v>0</v>
      </c>
      <c r="L511" s="65" cm="1">
        <f t="array" ref="L511">SUMPRODUCT(--($H$4:$H$494=F511),--($G$4:$G$494=""),$L$4:$L$494)</f>
        <v>0</v>
      </c>
      <c r="M511" s="65" cm="1">
        <f t="array" ref="M511">SUMPRODUCT(--($H$4:$H$494=F511),--($G$4:$G$494=""),$M$4:$M$494)</f>
        <v>0</v>
      </c>
      <c r="N511" s="65" cm="1">
        <f t="array" ref="N511">SUMPRODUCT(--($H$4:$H$494=F511),--($G$4:$G$494=""),$N$4:$N$494)</f>
        <v>0</v>
      </c>
      <c r="O511" s="65" cm="1">
        <f t="array" ref="O511">SUMPRODUCT(--($H$4:$H$494=F511),--($G$4:$G$494=""),$O$4:$O$494)</f>
        <v>0</v>
      </c>
      <c r="P511" s="65" cm="1">
        <f t="array" ref="P511">SUMPRODUCT(--($H$4:$H$494=F511),--($G$4:$G$494=""),$P$4:$P$494)</f>
        <v>0</v>
      </c>
      <c r="Q511" s="65">
        <f t="shared" si="4"/>
        <v>0</v>
      </c>
      <c r="R511" s="54"/>
      <c r="S511" s="65" cm="1">
        <f t="array" ref="S511">SUMPRODUCT(--($H$4:$H$494=F511),--($G$4:$G$494=""),$S$4:$S$494)</f>
        <v>0</v>
      </c>
    </row>
    <row r="512" spans="6:19" ht="15.75" thickBot="1">
      <c r="F512" s="67" t="s">
        <v>128</v>
      </c>
      <c r="G512" s="63"/>
      <c r="H512" s="63"/>
      <c r="I512" s="66">
        <f>SUM(I499:I511)</f>
        <v>51.449999999999996</v>
      </c>
      <c r="J512" s="66">
        <f t="shared" ref="J512:P512" si="5">SUM(J499:J511)</f>
        <v>389.54999999999995</v>
      </c>
      <c r="K512" s="66">
        <f t="shared" si="5"/>
        <v>0</v>
      </c>
      <c r="L512" s="66">
        <f t="shared" si="5"/>
        <v>0</v>
      </c>
      <c r="M512" s="66">
        <f t="shared" si="5"/>
        <v>11.1</v>
      </c>
      <c r="N512" s="66">
        <f t="shared" si="5"/>
        <v>13</v>
      </c>
      <c r="O512" s="66">
        <f t="shared" si="5"/>
        <v>0</v>
      </c>
      <c r="P512" s="66">
        <f t="shared" si="5"/>
        <v>0</v>
      </c>
      <c r="Q512" s="66">
        <f t="shared" si="4"/>
        <v>465.09999999999997</v>
      </c>
      <c r="R512" s="66"/>
      <c r="S512" s="66">
        <f>SUM(S499:S511)</f>
        <v>90557.2</v>
      </c>
    </row>
    <row r="513" spans="6:19" ht="15.75" thickTop="1">
      <c r="F513" s="53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</row>
    <row r="514" spans="6:19" ht="15.75" thickBot="1">
      <c r="F514" s="67" t="s">
        <v>127</v>
      </c>
      <c r="G514" s="63"/>
      <c r="H514" s="63"/>
      <c r="I514" s="66" cm="1">
        <f t="array" ref="I514">SUMPRODUCT(--($H$4:$H$494="X"),I4:I494)</f>
        <v>0</v>
      </c>
      <c r="J514" s="66" cm="1">
        <f t="array" ref="J514">SUMPRODUCT(--($H$4:$H$494="X"),J4:J494)</f>
        <v>0</v>
      </c>
      <c r="K514" s="66" cm="1">
        <f t="array" ref="K514">SUMPRODUCT(--($H$4:$H$494="X"),K4:K494)</f>
        <v>0</v>
      </c>
      <c r="L514" s="66" cm="1">
        <f t="array" ref="L514">SUMPRODUCT(--($H$4:$H$494="X"),L4:L494)</f>
        <v>0</v>
      </c>
      <c r="M514" s="66" cm="1">
        <f t="array" ref="M514">SUMPRODUCT(--($H$4:$H$494="X"),M4:M494)</f>
        <v>0</v>
      </c>
      <c r="N514" s="66" cm="1">
        <f t="array" ref="N514">SUMPRODUCT(--($H$4:$H$494="X"),N4:N494)</f>
        <v>0</v>
      </c>
      <c r="O514" s="66" cm="1">
        <f t="array" ref="O514">SUMPRODUCT(--($H$4:$H$494="X"),O4:O494)</f>
        <v>0</v>
      </c>
      <c r="P514" s="66" cm="1">
        <f t="array" ref="P514">SUMPRODUCT(--($H$4:$H$494="X"),P4:P494)</f>
        <v>0</v>
      </c>
      <c r="Q514" s="7"/>
      <c r="R514" s="7"/>
      <c r="S514" s="7"/>
    </row>
    <row r="515" spans="6:19" ht="15.75" thickTop="1"/>
    <row r="517" spans="6:19">
      <c r="F517" s="68" t="s">
        <v>130</v>
      </c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8" t="s">
        <v>138</v>
      </c>
    </row>
    <row r="518" spans="6:19">
      <c r="F518" s="68" t="str">
        <f>F499</f>
        <v>A</v>
      </c>
      <c r="G518" s="69"/>
      <c r="H518" s="69"/>
      <c r="I518" s="72" cm="1">
        <f t="array" ref="I518">SUMPRODUCT(--($H$4:$H$494=F518),--($G$4:$G$494="X"),$I$4:$I$494)</f>
        <v>0</v>
      </c>
      <c r="J518" s="72" cm="1">
        <f t="array" ref="J518">SUMPRODUCT(--($H$4:$H$494=F518),--($G$4:$G$494="X"),$J$4:$J$494)</f>
        <v>0</v>
      </c>
      <c r="K518" s="72" cm="1">
        <f t="array" ref="K518">SUMPRODUCT(--($H$4:$H$494=F518),--($G$4:$G$494="X"),$K$4:$K$494)</f>
        <v>0</v>
      </c>
      <c r="L518" s="72" cm="1">
        <f t="array" ref="L518">SUMPRODUCT(--($H$4:$H$494=F518),--($G$4:$G$494="X"),$L$4:$L$494)</f>
        <v>0</v>
      </c>
      <c r="M518" s="72" cm="1">
        <f t="array" ref="M518">SUMPRODUCT(--($H$4:$H$494=F518),--($G$4:$G$494="X"),$M$4:$M$494)</f>
        <v>0</v>
      </c>
      <c r="N518" s="72" cm="1">
        <f t="array" ref="N518">SUMPRODUCT(--($H$4:$H$494=F518),--($G$4:$G$494="X"),$N$4:$N$494)</f>
        <v>0</v>
      </c>
      <c r="O518" s="72" cm="1">
        <f t="array" ref="O518">SUMPRODUCT(--($H$4:$H$494=F518),--($G$4:$G$494="X"),$O$4:$O$494)</f>
        <v>0</v>
      </c>
      <c r="P518" s="72" cm="1">
        <f t="array" ref="P518">SUMPRODUCT(--($H$4:$H$494=F518),--($G$4:$G$494="X"),$P$4:$P$494)</f>
        <v>0</v>
      </c>
      <c r="Q518" s="72">
        <f>SUM(I518:P518)</f>
        <v>0</v>
      </c>
    </row>
    <row r="519" spans="6:19">
      <c r="F519" s="68" t="str">
        <f t="shared" ref="F519:F530" si="6">F500</f>
        <v>B</v>
      </c>
      <c r="G519" s="69"/>
      <c r="H519" s="69"/>
      <c r="I519" s="72" cm="1">
        <f t="array" ref="I519">SUMPRODUCT(--($H$4:$H$494=F519),--($G$4:$G$494="X"),$I$4:$I$494)</f>
        <v>0</v>
      </c>
      <c r="J519" s="72" cm="1">
        <f t="array" ref="J519">SUMPRODUCT(--($H$4:$H$494=F519),--($G$4:$G$494="X"),$J$4:$J$494)</f>
        <v>0</v>
      </c>
      <c r="K519" s="72" cm="1">
        <f t="array" ref="K519">SUMPRODUCT(--($H$4:$H$494=F519),--($G$4:$G$494="X"),$K$4:$K$494)</f>
        <v>0</v>
      </c>
      <c r="L519" s="72" cm="1">
        <f t="array" ref="L519">SUMPRODUCT(--($H$4:$H$494=F519),--($G$4:$G$494="X"),$L$4:$L$494)</f>
        <v>0</v>
      </c>
      <c r="M519" s="72" cm="1">
        <f t="array" ref="M519">SUMPRODUCT(--($H$4:$H$494=F519),--($G$4:$G$494="X"),$M$4:$M$494)</f>
        <v>0</v>
      </c>
      <c r="N519" s="72" cm="1">
        <f t="array" ref="N519">SUMPRODUCT(--($H$4:$H$494=F519),--($G$4:$G$494="X"),$N$4:$N$494)</f>
        <v>0</v>
      </c>
      <c r="O519" s="72" cm="1">
        <f t="array" ref="O519">SUMPRODUCT(--($H$4:$H$494=F519),--($G$4:$G$494="X"),$O$4:$O$494)</f>
        <v>0</v>
      </c>
      <c r="P519" s="72" cm="1">
        <f t="array" ref="P519">SUMPRODUCT(--($H$4:$H$494=F519),--($G$4:$G$494="X"),$P$4:$P$494)</f>
        <v>0</v>
      </c>
      <c r="Q519" s="72">
        <f t="shared" ref="Q519:Q530" si="7">SUM(I519:P519)</f>
        <v>0</v>
      </c>
    </row>
    <row r="520" spans="6:19">
      <c r="F520" s="68" t="str">
        <f t="shared" si="6"/>
        <v>C</v>
      </c>
      <c r="G520" s="69"/>
      <c r="H520" s="69"/>
      <c r="I520" s="72" cm="1">
        <f t="array" ref="I520">SUMPRODUCT(--($H$4:$H$494=F520),--($G$4:$G$494="X"),$I$4:$I$494)</f>
        <v>0</v>
      </c>
      <c r="J520" s="72" cm="1">
        <f t="array" ref="J520">SUMPRODUCT(--($H$4:$H$494=F520),--($G$4:$G$494="X"),$J$4:$J$494)</f>
        <v>0</v>
      </c>
      <c r="K520" s="72" cm="1">
        <f t="array" ref="K520">SUMPRODUCT(--($H$4:$H$494=F520),--($G$4:$G$494="X"),$K$4:$K$494)</f>
        <v>0</v>
      </c>
      <c r="L520" s="72" cm="1">
        <f t="array" ref="L520">SUMPRODUCT(--($H$4:$H$494=F520),--($G$4:$G$494="X"),$L$4:$L$494)</f>
        <v>0</v>
      </c>
      <c r="M520" s="72" cm="1">
        <f t="array" ref="M520">SUMPRODUCT(--($H$4:$H$494=F520),--($G$4:$G$494="X"),$M$4:$M$494)</f>
        <v>0</v>
      </c>
      <c r="N520" s="72" cm="1">
        <f t="array" ref="N520">SUMPRODUCT(--($H$4:$H$494=F520),--($G$4:$G$494="X"),$N$4:$N$494)</f>
        <v>0</v>
      </c>
      <c r="O520" s="72" cm="1">
        <f t="array" ref="O520">SUMPRODUCT(--($H$4:$H$494=F520),--($G$4:$G$494="X"),$O$4:$O$494)</f>
        <v>0</v>
      </c>
      <c r="P520" s="72" cm="1">
        <f t="array" ref="P520">SUMPRODUCT(--($H$4:$H$494=F520),--($G$4:$G$494="X"),$P$4:$P$494)</f>
        <v>0</v>
      </c>
      <c r="Q520" s="72">
        <f t="shared" si="7"/>
        <v>0</v>
      </c>
    </row>
    <row r="521" spans="6:19">
      <c r="F521" s="68" t="str">
        <f t="shared" si="6"/>
        <v>D</v>
      </c>
      <c r="G521" s="69"/>
      <c r="H521" s="69"/>
      <c r="I521" s="72" cm="1">
        <f t="array" ref="I521">SUMPRODUCT(--($H$4:$H$494=F521),--($G$4:$G$494="X"),$I$4:$I$494)</f>
        <v>0</v>
      </c>
      <c r="J521" s="72" cm="1">
        <f t="array" ref="J521">SUMPRODUCT(--($H$4:$H$494=F521),--($G$4:$G$494="X"),$J$4:$J$494)</f>
        <v>0</v>
      </c>
      <c r="K521" s="72" cm="1">
        <f t="array" ref="K521">SUMPRODUCT(--($H$4:$H$494=F521),--($G$4:$G$494="X"),$K$4:$K$494)</f>
        <v>0</v>
      </c>
      <c r="L521" s="72" cm="1">
        <f t="array" ref="L521">SUMPRODUCT(--($H$4:$H$494=F521),--($G$4:$G$494="X"),$L$4:$L$494)</f>
        <v>0</v>
      </c>
      <c r="M521" s="72" cm="1">
        <f t="array" ref="M521">SUMPRODUCT(--($H$4:$H$494=F521),--($G$4:$G$494="X"),$M$4:$M$494)</f>
        <v>0</v>
      </c>
      <c r="N521" s="72" cm="1">
        <f t="array" ref="N521">SUMPRODUCT(--($H$4:$H$494=F521),--($G$4:$G$494="X"),$N$4:$N$494)</f>
        <v>0</v>
      </c>
      <c r="O521" s="72" cm="1">
        <f t="array" ref="O521">SUMPRODUCT(--($H$4:$H$494=F521),--($G$4:$G$494="X"),$O$4:$O$494)</f>
        <v>0</v>
      </c>
      <c r="P521" s="72" cm="1">
        <f t="array" ref="P521">SUMPRODUCT(--($H$4:$H$494=F521),--($G$4:$G$494="X"),$P$4:$P$494)</f>
        <v>0</v>
      </c>
      <c r="Q521" s="72">
        <f t="shared" si="7"/>
        <v>0</v>
      </c>
    </row>
    <row r="522" spans="6:19">
      <c r="F522" s="68" t="str">
        <f t="shared" si="6"/>
        <v>E</v>
      </c>
      <c r="G522" s="69"/>
      <c r="H522" s="69"/>
      <c r="I522" s="72" cm="1">
        <f t="array" ref="I522">SUMPRODUCT(--($H$4:$H$494=F522),--($G$4:$G$494="X"),$I$4:$I$494)</f>
        <v>0</v>
      </c>
      <c r="J522" s="72" cm="1">
        <f t="array" ref="J522">SUMPRODUCT(--($H$4:$H$494=F522),--($G$4:$G$494="X"),$J$4:$J$494)</f>
        <v>0</v>
      </c>
      <c r="K522" s="72" cm="1">
        <f t="array" ref="K522">SUMPRODUCT(--($H$4:$H$494=F522),--($G$4:$G$494="X"),$K$4:$K$494)</f>
        <v>0</v>
      </c>
      <c r="L522" s="72" cm="1">
        <f t="array" ref="L522">SUMPRODUCT(--($H$4:$H$494=F522),--($G$4:$G$494="X"),$L$4:$L$494)</f>
        <v>0</v>
      </c>
      <c r="M522" s="72" cm="1">
        <f t="array" ref="M522">SUMPRODUCT(--($H$4:$H$494=F522),--($G$4:$G$494="X"),$M$4:$M$494)</f>
        <v>0</v>
      </c>
      <c r="N522" s="72" cm="1">
        <f t="array" ref="N522">SUMPRODUCT(--($H$4:$H$494=F522),--($G$4:$G$494="X"),$N$4:$N$494)</f>
        <v>0</v>
      </c>
      <c r="O522" s="72" cm="1">
        <f t="array" ref="O522">SUMPRODUCT(--($H$4:$H$494=F522),--($G$4:$G$494="X"),$O$4:$O$494)</f>
        <v>0</v>
      </c>
      <c r="P522" s="72" cm="1">
        <f t="array" ref="P522">SUMPRODUCT(--($H$4:$H$494=F522),--($G$4:$G$494="X"),$P$4:$P$494)</f>
        <v>0</v>
      </c>
      <c r="Q522" s="72">
        <f t="shared" si="7"/>
        <v>0</v>
      </c>
    </row>
    <row r="523" spans="6:19">
      <c r="F523" s="68" t="str">
        <f t="shared" si="6"/>
        <v>F</v>
      </c>
      <c r="G523" s="69"/>
      <c r="H523" s="69"/>
      <c r="I523" s="72" cm="1">
        <f t="array" ref="I523">SUMPRODUCT(--($H$4:$H$494=F523),--($G$4:$G$494="X"),$I$4:$I$494)</f>
        <v>0</v>
      </c>
      <c r="J523" s="72" cm="1">
        <f t="array" ref="J523">SUMPRODUCT(--($H$4:$H$494=F523),--($G$4:$G$494="X"),$J$4:$J$494)</f>
        <v>0</v>
      </c>
      <c r="K523" s="72" cm="1">
        <f t="array" ref="K523">SUMPRODUCT(--($H$4:$H$494=F523),--($G$4:$G$494="X"),$K$4:$K$494)</f>
        <v>0</v>
      </c>
      <c r="L523" s="72" cm="1">
        <f t="array" ref="L523">SUMPRODUCT(--($H$4:$H$494=F523),--($G$4:$G$494="X"),$L$4:$L$494)</f>
        <v>0</v>
      </c>
      <c r="M523" s="72" cm="1">
        <f t="array" ref="M523">SUMPRODUCT(--($H$4:$H$494=F523),--($G$4:$G$494="X"),$M$4:$M$494)</f>
        <v>0</v>
      </c>
      <c r="N523" s="72" cm="1">
        <f t="array" ref="N523">SUMPRODUCT(--($H$4:$H$494=F523),--($G$4:$G$494="X"),$N$4:$N$494)</f>
        <v>0</v>
      </c>
      <c r="O523" s="72" cm="1">
        <f t="array" ref="O523">SUMPRODUCT(--($H$4:$H$494=F523),--($G$4:$G$494="X"),$O$4:$O$494)</f>
        <v>0</v>
      </c>
      <c r="P523" s="72" cm="1">
        <f t="array" ref="P523">SUMPRODUCT(--($H$4:$H$494=F523),--($G$4:$G$494="X"),$P$4:$P$494)</f>
        <v>0</v>
      </c>
      <c r="Q523" s="72">
        <f t="shared" si="7"/>
        <v>0</v>
      </c>
    </row>
    <row r="524" spans="6:19">
      <c r="F524" s="68" t="str">
        <f t="shared" si="6"/>
        <v>G</v>
      </c>
      <c r="G524" s="69"/>
      <c r="H524" s="69"/>
      <c r="I524" s="72" cm="1">
        <f t="array" ref="I524">SUMPRODUCT(--($H$4:$H$494=F524),--($G$4:$G$494="X"),$I$4:$I$494)</f>
        <v>0</v>
      </c>
      <c r="J524" s="72" cm="1">
        <f t="array" ref="J524">SUMPRODUCT(--($H$4:$H$494=F524),--($G$4:$G$494="X"),$J$4:$J$494)</f>
        <v>0</v>
      </c>
      <c r="K524" s="72" cm="1">
        <f t="array" ref="K524">SUMPRODUCT(--($H$4:$H$494=F524),--($G$4:$G$494="X"),$K$4:$K$494)</f>
        <v>0</v>
      </c>
      <c r="L524" s="72" cm="1">
        <f t="array" ref="L524">SUMPRODUCT(--($H$4:$H$494=F524),--($G$4:$G$494="X"),$L$4:$L$494)</f>
        <v>0</v>
      </c>
      <c r="M524" s="72" cm="1">
        <f t="array" ref="M524">SUMPRODUCT(--($H$4:$H$494=F524),--($G$4:$G$494="X"),$M$4:$M$494)</f>
        <v>0</v>
      </c>
      <c r="N524" s="72" cm="1">
        <f t="array" ref="N524">SUMPRODUCT(--($H$4:$H$494=F524),--($G$4:$G$494="X"),$N$4:$N$494)</f>
        <v>0</v>
      </c>
      <c r="O524" s="72" cm="1">
        <f t="array" ref="O524">SUMPRODUCT(--($H$4:$H$494=F524),--($G$4:$G$494="X"),$O$4:$O$494)</f>
        <v>0</v>
      </c>
      <c r="P524" s="72" cm="1">
        <f t="array" ref="P524">SUMPRODUCT(--($H$4:$H$494=F524),--($G$4:$G$494="X"),$P$4:$P$494)</f>
        <v>0</v>
      </c>
      <c r="Q524" s="72">
        <f t="shared" si="7"/>
        <v>0</v>
      </c>
    </row>
    <row r="525" spans="6:19">
      <c r="F525" s="68" t="str">
        <f t="shared" si="6"/>
        <v>H</v>
      </c>
      <c r="G525" s="69"/>
      <c r="H525" s="69"/>
      <c r="I525" s="72" cm="1">
        <f t="array" ref="I525">SUMPRODUCT(--($H$4:$H$494=F525),--($G$4:$G$494="X"),$I$4:$I$494)</f>
        <v>0</v>
      </c>
      <c r="J525" s="72" cm="1">
        <f t="array" ref="J525">SUMPRODUCT(--($H$4:$H$494=F525),--($G$4:$G$494="X"),$J$4:$J$494)</f>
        <v>0</v>
      </c>
      <c r="K525" s="72" cm="1">
        <f t="array" ref="K525">SUMPRODUCT(--($H$4:$H$494=F525),--($G$4:$G$494="X"),$K$4:$K$494)</f>
        <v>0</v>
      </c>
      <c r="L525" s="72" cm="1">
        <f t="array" ref="L525">SUMPRODUCT(--($H$4:$H$494=F525),--($G$4:$G$494="X"),$L$4:$L$494)</f>
        <v>0</v>
      </c>
      <c r="M525" s="72" cm="1">
        <f t="array" ref="M525">SUMPRODUCT(--($H$4:$H$494=F525),--($G$4:$G$494="X"),$M$4:$M$494)</f>
        <v>0</v>
      </c>
      <c r="N525" s="72" cm="1">
        <f t="array" ref="N525">SUMPRODUCT(--($H$4:$H$494=F525),--($G$4:$G$494="X"),$N$4:$N$494)</f>
        <v>0</v>
      </c>
      <c r="O525" s="72" cm="1">
        <f t="array" ref="O525">SUMPRODUCT(--($H$4:$H$494=F525),--($G$4:$G$494="X"),$O$4:$O$494)</f>
        <v>0</v>
      </c>
      <c r="P525" s="72" cm="1">
        <f t="array" ref="P525">SUMPRODUCT(--($H$4:$H$494=F525),--($G$4:$G$494="X"),$P$4:$P$494)</f>
        <v>0</v>
      </c>
      <c r="Q525" s="72">
        <f t="shared" si="7"/>
        <v>0</v>
      </c>
    </row>
    <row r="526" spans="6:19">
      <c r="F526" s="68" t="str">
        <f t="shared" si="6"/>
        <v>I</v>
      </c>
      <c r="G526" s="69"/>
      <c r="H526" s="69"/>
      <c r="I526" s="72" cm="1">
        <f t="array" ref="I526">SUMPRODUCT(--($H$4:$H$494=F526),--($G$4:$G$494="X"),$I$4:$I$494)</f>
        <v>0</v>
      </c>
      <c r="J526" s="72" cm="1">
        <f t="array" ref="J526">SUMPRODUCT(--($H$4:$H$494=F526),--($G$4:$G$494="X"),$J$4:$J$494)</f>
        <v>0</v>
      </c>
      <c r="K526" s="72" cm="1">
        <f t="array" ref="K526">SUMPRODUCT(--($H$4:$H$494=F526),--($G$4:$G$494="X"),$K$4:$K$494)</f>
        <v>0</v>
      </c>
      <c r="L526" s="72" cm="1">
        <f t="array" ref="L526">SUMPRODUCT(--($H$4:$H$494=F526),--($G$4:$G$494="X"),$L$4:$L$494)</f>
        <v>0</v>
      </c>
      <c r="M526" s="72" cm="1">
        <f t="array" ref="M526">SUMPRODUCT(--($H$4:$H$494=F526),--($G$4:$G$494="X"),$M$4:$M$494)</f>
        <v>0</v>
      </c>
      <c r="N526" s="72" cm="1">
        <f t="array" ref="N526">SUMPRODUCT(--($H$4:$H$494=F526),--($G$4:$G$494="X"),$N$4:$N$494)</f>
        <v>0</v>
      </c>
      <c r="O526" s="72" cm="1">
        <f t="array" ref="O526">SUMPRODUCT(--($H$4:$H$494=F526),--($G$4:$G$494="X"),$O$4:$O$494)</f>
        <v>0</v>
      </c>
      <c r="P526" s="72" cm="1">
        <f t="array" ref="P526">SUMPRODUCT(--($H$4:$H$494=F526),--($G$4:$G$494="X"),$P$4:$P$494)</f>
        <v>0</v>
      </c>
      <c r="Q526" s="72">
        <f t="shared" si="7"/>
        <v>0</v>
      </c>
    </row>
    <row r="527" spans="6:19">
      <c r="F527" s="68" t="str">
        <f t="shared" si="6"/>
        <v>J</v>
      </c>
      <c r="G527" s="69"/>
      <c r="H527" s="69"/>
      <c r="I527" s="72" cm="1">
        <f t="array" ref="I527">SUMPRODUCT(--($H$4:$H$494=F527),--($G$4:$G$494="X"),$I$4:$I$494)</f>
        <v>0</v>
      </c>
      <c r="J527" s="72" cm="1">
        <f t="array" ref="J527">SUMPRODUCT(--($H$4:$H$494=F527),--($G$4:$G$494="X"),$J$4:$J$494)</f>
        <v>0</v>
      </c>
      <c r="K527" s="72" cm="1">
        <f t="array" ref="K527">SUMPRODUCT(--($H$4:$H$494=F527),--($G$4:$G$494="X"),$K$4:$K$494)</f>
        <v>0</v>
      </c>
      <c r="L527" s="72" cm="1">
        <f t="array" ref="L527">SUMPRODUCT(--($H$4:$H$494=F527),--($G$4:$G$494="X"),$L$4:$L$494)</f>
        <v>0</v>
      </c>
      <c r="M527" s="72" cm="1">
        <f t="array" ref="M527">SUMPRODUCT(--($H$4:$H$494=F527),--($G$4:$G$494="X"),$M$4:$M$494)</f>
        <v>0</v>
      </c>
      <c r="N527" s="72" cm="1">
        <f t="array" ref="N527">SUMPRODUCT(--($H$4:$H$494=F527),--($G$4:$G$494="X"),$N$4:$N$494)</f>
        <v>0</v>
      </c>
      <c r="O527" s="72" cm="1">
        <f t="array" ref="O527">SUMPRODUCT(--($H$4:$H$494=F527),--($G$4:$G$494="X"),$O$4:$O$494)</f>
        <v>0</v>
      </c>
      <c r="P527" s="72" cm="1">
        <f t="array" ref="P527">SUMPRODUCT(--($H$4:$H$494=F527),--($G$4:$G$494="X"),$P$4:$P$494)</f>
        <v>0</v>
      </c>
      <c r="Q527" s="72">
        <f t="shared" si="7"/>
        <v>0</v>
      </c>
    </row>
    <row r="528" spans="6:19">
      <c r="F528" s="68" t="str">
        <f t="shared" si="6"/>
        <v>K</v>
      </c>
      <c r="G528" s="69"/>
      <c r="H528" s="69"/>
      <c r="I528" s="72" cm="1">
        <f t="array" ref="I528">SUMPRODUCT(--($H$4:$H$494=F528),--($G$4:$G$494="X"),$I$4:$I$494)</f>
        <v>0</v>
      </c>
      <c r="J528" s="72" cm="1">
        <f t="array" ref="J528">SUMPRODUCT(--($H$4:$H$494=F528),--($G$4:$G$494="X"),$J$4:$J$494)</f>
        <v>0</v>
      </c>
      <c r="K528" s="72" cm="1">
        <f t="array" ref="K528">SUMPRODUCT(--($H$4:$H$494=F528),--($G$4:$G$494="X"),$K$4:$K$494)</f>
        <v>0</v>
      </c>
      <c r="L528" s="72" cm="1">
        <f t="array" ref="L528">SUMPRODUCT(--($H$4:$H$494=F528),--($G$4:$G$494="X"),$L$4:$L$494)</f>
        <v>0</v>
      </c>
      <c r="M528" s="72" cm="1">
        <f t="array" ref="M528">SUMPRODUCT(--($H$4:$H$494=F528),--($G$4:$G$494="X"),$M$4:$M$494)</f>
        <v>0</v>
      </c>
      <c r="N528" s="72" cm="1">
        <f t="array" ref="N528">SUMPRODUCT(--($H$4:$H$494=F528),--($G$4:$G$494="X"),$N$4:$N$494)</f>
        <v>0</v>
      </c>
      <c r="O528" s="72" cm="1">
        <f t="array" ref="O528">SUMPRODUCT(--($H$4:$H$494=F528),--($G$4:$G$494="X"),$O$4:$O$494)</f>
        <v>0</v>
      </c>
      <c r="P528" s="72" cm="1">
        <f t="array" ref="P528">SUMPRODUCT(--($H$4:$H$494=F528),--($G$4:$G$494="X"),$P$4:$P$494)</f>
        <v>0</v>
      </c>
      <c r="Q528" s="72">
        <f t="shared" si="7"/>
        <v>0</v>
      </c>
    </row>
    <row r="529" spans="6:17">
      <c r="F529" s="68" t="str">
        <f t="shared" si="6"/>
        <v>Vrije categorie</v>
      </c>
      <c r="G529" s="69"/>
      <c r="H529" s="69"/>
      <c r="I529" s="72" cm="1">
        <f t="array" ref="I529">SUMPRODUCT(--($H$4:$H$494=F529),--($G$4:$G$494="X"),$I$4:$I$494)</f>
        <v>0</v>
      </c>
      <c r="J529" s="72" cm="1">
        <f t="array" ref="J529">SUMPRODUCT(--($H$4:$H$494=F529),--($G$4:$G$494="X"),$J$4:$J$494)</f>
        <v>0</v>
      </c>
      <c r="K529" s="72" cm="1">
        <f t="array" ref="K529">SUMPRODUCT(--($H$4:$H$494=F529),--($G$4:$G$494="X"),$K$4:$K$494)</f>
        <v>0</v>
      </c>
      <c r="L529" s="72" cm="1">
        <f t="array" ref="L529">SUMPRODUCT(--($H$4:$H$494=F529),--($G$4:$G$494="X"),$L$4:$L$494)</f>
        <v>0</v>
      </c>
      <c r="M529" s="72" cm="1">
        <f t="array" ref="M529">SUMPRODUCT(--($H$4:$H$494=F529),--($G$4:$G$494="X"),$M$4:$M$494)</f>
        <v>0</v>
      </c>
      <c r="N529" s="72" cm="1">
        <f t="array" ref="N529">SUMPRODUCT(--($H$4:$H$494=F529),--($G$4:$G$494="X"),$N$4:$N$494)</f>
        <v>0</v>
      </c>
      <c r="O529" s="72" cm="1">
        <f t="array" ref="O529">SUMPRODUCT(--($H$4:$H$494=F529),--($G$4:$G$494="X"),$O$4:$O$494)</f>
        <v>0</v>
      </c>
      <c r="P529" s="72" cm="1">
        <f t="array" ref="P529">SUMPRODUCT(--($H$4:$H$494=F529),--($G$4:$G$494="X"),$P$4:$P$494)</f>
        <v>0</v>
      </c>
      <c r="Q529" s="72">
        <f t="shared" si="7"/>
        <v>0</v>
      </c>
    </row>
    <row r="530" spans="6:17">
      <c r="F530" s="68" t="str">
        <f t="shared" si="6"/>
        <v>Vrije categorie</v>
      </c>
      <c r="G530" s="69"/>
      <c r="H530" s="69"/>
      <c r="I530" s="72" cm="1">
        <f t="array" ref="I530">SUMPRODUCT(--($H$4:$H$494=F530),--($G$4:$G$494="X"),$I$4:$I$494)</f>
        <v>0</v>
      </c>
      <c r="J530" s="72" cm="1">
        <f t="array" ref="J530">SUMPRODUCT(--($H$4:$H$494=F530),--($G$4:$G$494="X"),$J$4:$J$494)</f>
        <v>0</v>
      </c>
      <c r="K530" s="72" cm="1">
        <f t="array" ref="K530">SUMPRODUCT(--($H$4:$H$494=F530),--($G$4:$G$494="X"),$K$4:$K$494)</f>
        <v>0</v>
      </c>
      <c r="L530" s="72" cm="1">
        <f t="array" ref="L530">SUMPRODUCT(--($H$4:$H$494=F530),--($G$4:$G$494="X"),$L$4:$L$494)</f>
        <v>0</v>
      </c>
      <c r="M530" s="72" cm="1">
        <f t="array" ref="M530">SUMPRODUCT(--($H$4:$H$494=F530),--($G$4:$G$494="X"),$M$4:$M$494)</f>
        <v>0</v>
      </c>
      <c r="N530" s="72" cm="1">
        <f t="array" ref="N530">SUMPRODUCT(--($H$4:$H$494=F530),--($G$4:$G$494="X"),$N$4:$N$494)</f>
        <v>0</v>
      </c>
      <c r="O530" s="72" cm="1">
        <f t="array" ref="O530">SUMPRODUCT(--($H$4:$H$494=F530),--($G$4:$G$494="X"),$O$4:$O$494)</f>
        <v>0</v>
      </c>
      <c r="P530" s="72" cm="1">
        <f t="array" ref="P530">SUMPRODUCT(--($H$4:$H$494=F530),--($G$4:$G$494="X"),$P$4:$P$494)</f>
        <v>0</v>
      </c>
      <c r="Q530" s="72">
        <f t="shared" si="7"/>
        <v>0</v>
      </c>
    </row>
    <row r="531" spans="6:17" ht="15.75" thickBot="1">
      <c r="F531" s="70" t="s">
        <v>131</v>
      </c>
      <c r="G531" s="71"/>
      <c r="H531" s="71"/>
      <c r="I531" s="73">
        <f>SUM(I518:I530)</f>
        <v>0</v>
      </c>
      <c r="J531" s="73">
        <f t="shared" ref="J531:P531" si="8">SUM(J518:J530)</f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 t="shared" si="8"/>
        <v>0</v>
      </c>
      <c r="P531" s="73">
        <f t="shared" si="8"/>
        <v>0</v>
      </c>
      <c r="Q531" s="73">
        <f>SUM(Q518:Q530)</f>
        <v>0</v>
      </c>
    </row>
    <row r="532" spans="6:17" ht="15.75" thickTop="1"/>
  </sheetData>
  <sheetProtection algorithmName="SHA-512" hashValue="Zt/IhjeLBzlLA8FWkN0yayp+wViWb2skJUvnNdEqFmHjDcP/LWPmDU9DdbR7xdy5I/UQdS+w1Wv5i61jcO7sZQ==" saltValue="xKMq6JFaufAGuRJ7dhrQgA==" spinCount="100000" sheet="1" objects="1" scenarios="1"/>
  <mergeCells count="4">
    <mergeCell ref="E1:F1"/>
    <mergeCell ref="G1:M1"/>
    <mergeCell ref="E2:F2"/>
    <mergeCell ref="G2:M2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0E310-F388-481B-B472-A1959AF3C1B8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M25" sqref="M2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23,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'23a'!S499/M3</f>
        <v>#DIV/0!</v>
      </c>
    </row>
    <row r="4" spans="1:14">
      <c r="A4" s="16" t="s">
        <v>72</v>
      </c>
      <c r="B4" s="264" t="str">
        <f>VLOOKUP(H5,'Kosten NEN2075 (her)controles'!A5:E50,3)</f>
        <v xml:space="preserve">It Pertoer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'23a'!S500/M4</f>
        <v>#DIV/0!</v>
      </c>
    </row>
    <row r="5" spans="1:14">
      <c r="A5" s="17" t="s">
        <v>73</v>
      </c>
      <c r="B5" s="265" t="str">
        <f>VLOOKUP(H5,'Kosten NEN2075 (her)controles'!A5:E50,4)</f>
        <v>Bumaleane 1</v>
      </c>
      <c r="C5" s="265"/>
      <c r="D5" s="265"/>
      <c r="E5" s="265"/>
      <c r="F5" s="279" t="s">
        <v>75</v>
      </c>
      <c r="G5" s="279"/>
      <c r="H5" s="13">
        <f>'Kosten NEN2075 (her)controles'!A27</f>
        <v>23</v>
      </c>
      <c r="K5" s="34" t="s">
        <v>48</v>
      </c>
      <c r="L5" s="46">
        <v>200</v>
      </c>
      <c r="M5" s="213"/>
      <c r="N5" s="86" t="e">
        <f>'23a'!S501/M5</f>
        <v>#DIV/0!</v>
      </c>
    </row>
    <row r="6" spans="1:14">
      <c r="A6" s="18" t="s">
        <v>74</v>
      </c>
      <c r="B6" s="266" t="str">
        <f>VLOOKUP(H5,'Kosten NEN2075 (her)controles'!A5:E50,5)</f>
        <v>Weidum</v>
      </c>
      <c r="C6" s="266"/>
      <c r="D6" s="266"/>
      <c r="E6" s="266"/>
      <c r="F6" s="280" t="s">
        <v>76</v>
      </c>
      <c r="G6" s="280"/>
      <c r="H6" s="14" t="str">
        <f>CONCATENATE(H5,"a")</f>
        <v>23a</v>
      </c>
      <c r="K6" s="34" t="s">
        <v>49</v>
      </c>
      <c r="L6" s="46">
        <v>200</v>
      </c>
      <c r="M6" s="213"/>
      <c r="N6" s="86" t="e">
        <f>'23a'!S502/M6</f>
        <v>#DIV/0!</v>
      </c>
    </row>
    <row r="7" spans="1:14">
      <c r="K7" s="34" t="s">
        <v>45</v>
      </c>
      <c r="L7" s="46">
        <v>200</v>
      </c>
      <c r="M7" s="213"/>
      <c r="N7" s="86" t="e">
        <f>'23a'!S503/M7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'23a'!S504/M8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'23a'!S505/M9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'23a'!S506/M10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'23a'!S507/M11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'23a'!S508/M12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'23a'!Q512</f>
        <v>755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'23a'!S509/M13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2"/>
      <c r="N14" s="86"/>
    </row>
    <row r="15" spans="1:14">
      <c r="K15" s="34"/>
      <c r="L15" s="46"/>
      <c r="M15" s="242"/>
      <c r="N15" s="86"/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'23a'!S512</f>
        <v>137840</v>
      </c>
      <c r="E17" s="276" t="s">
        <v>119</v>
      </c>
      <c r="F17" s="276"/>
      <c r="G17" s="44">
        <f>D17/E8</f>
        <v>689.2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'23a'!J512</f>
        <v>634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634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634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634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'23a'!I512-E27</f>
        <v>56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'23a'!V495</f>
        <v>151.19999999999999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'23a'!U495</f>
        <v>151.19999999999999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'23a'!W495</f>
        <v>80.2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'23a'!X495</f>
        <v>26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'23a'!Y495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'23a'!Z495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'23a'!Q505</f>
        <v>49.5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W2MNx/jy9ABh9UxQrOibLXgEiW+xR1vIOJm85CKiqrsg4jZdVPUbf/iq+H8sc+xv054NeUDtCtnvROUCQXP3Gg==" saltValue="+wViS2AZOj4IhMgCPvyC7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workbookViewId="0">
      <pane ySplit="2" topLeftCell="A3" activePane="bottomLeft" state="frozen"/>
      <selection pane="bottomLeft" activeCell="E22" sqref="E22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1,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'1a'!R499/M3</f>
        <v>#DIV/0!</v>
      </c>
    </row>
    <row r="4" spans="1:14">
      <c r="A4" s="16" t="s">
        <v>72</v>
      </c>
      <c r="B4" s="264" t="str">
        <f>VLOOKUP(H5,'Kosten NEN2075 (her)controles'!A5:E50,3)</f>
        <v xml:space="preserve">OBS de Oudvaart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'1a'!R500/M4</f>
        <v>#DIV/0!</v>
      </c>
    </row>
    <row r="5" spans="1:14">
      <c r="A5" s="17" t="s">
        <v>73</v>
      </c>
      <c r="B5" s="265" t="str">
        <f>VLOOKUP(H5,'Kosten NEN2075 (her)controles'!A5:E50,4)</f>
        <v>Loëngasterlaan 3</v>
      </c>
      <c r="C5" s="265"/>
      <c r="D5" s="265"/>
      <c r="E5" s="265"/>
      <c r="F5" s="279" t="s">
        <v>75</v>
      </c>
      <c r="G5" s="279"/>
      <c r="H5" s="13">
        <f>'Kosten NEN2075 (her)controles'!A5</f>
        <v>1</v>
      </c>
      <c r="K5" s="34" t="s">
        <v>48</v>
      </c>
      <c r="L5" s="46">
        <v>200</v>
      </c>
      <c r="M5" s="213"/>
      <c r="N5" s="86" t="e">
        <f>'1a'!R501/M5</f>
        <v>#DIV/0!</v>
      </c>
    </row>
    <row r="6" spans="1:14">
      <c r="A6" s="18" t="s">
        <v>74</v>
      </c>
      <c r="B6" s="266" t="str">
        <f>VLOOKUP(H5,'Kosten NEN2075 (her)controles'!A5:E50,5)</f>
        <v>Sneek</v>
      </c>
      <c r="C6" s="266"/>
      <c r="D6" s="266"/>
      <c r="E6" s="266"/>
      <c r="F6" s="280" t="s">
        <v>76</v>
      </c>
      <c r="G6" s="280"/>
      <c r="H6" s="14" t="str">
        <f>CONCATENATE(H5,"a")</f>
        <v>1a</v>
      </c>
      <c r="K6" s="34" t="s">
        <v>49</v>
      </c>
      <c r="L6" s="46">
        <v>200</v>
      </c>
      <c r="M6" s="213"/>
      <c r="N6" s="86" t="e">
        <f>'1a'!R502/M6</f>
        <v>#DIV/0!</v>
      </c>
    </row>
    <row r="7" spans="1:14">
      <c r="K7" s="34" t="s">
        <v>45</v>
      </c>
      <c r="L7" s="46">
        <v>200</v>
      </c>
      <c r="M7" s="213"/>
      <c r="N7" s="86" t="e">
        <f>'1a'!R503/M7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260</v>
      </c>
      <c r="K8" s="34" t="s">
        <v>50</v>
      </c>
      <c r="L8" s="46">
        <v>12</v>
      </c>
      <c r="M8" s="213"/>
      <c r="N8" s="86" t="e">
        <f>'1a'!R504/M8</f>
        <v>#DIV/0!</v>
      </c>
    </row>
    <row r="9" spans="1:14">
      <c r="A9" s="3" t="s">
        <v>20</v>
      </c>
      <c r="B9" s="4"/>
      <c r="C9" s="4"/>
      <c r="D9" s="4"/>
      <c r="E9" s="191">
        <v>0.08</v>
      </c>
      <c r="K9" s="34" t="s">
        <v>137</v>
      </c>
      <c r="L9" s="46">
        <v>200</v>
      </c>
      <c r="M9" s="213"/>
      <c r="N9" s="86" t="e">
        <f>'1a'!R505/M9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'1a'!R506/M10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192" t="e">
        <f>SUM(N3:N16)*Offertetarief</f>
        <v>#DIV/0!</v>
      </c>
      <c r="K11" s="34" t="s">
        <v>52</v>
      </c>
      <c r="L11" s="46">
        <v>200</v>
      </c>
      <c r="M11" s="213"/>
      <c r="N11" s="86" t="e">
        <f>'1a'!R507/M11</f>
        <v>#DIV/0!</v>
      </c>
    </row>
    <row r="12" spans="1:14">
      <c r="F12" s="7" t="s">
        <v>54</v>
      </c>
      <c r="G12" s="7" t="s">
        <v>80</v>
      </c>
      <c r="H12" s="7"/>
      <c r="K12" s="34" t="s">
        <v>53</v>
      </c>
      <c r="L12" s="46">
        <v>4</v>
      </c>
      <c r="M12" s="213"/>
      <c r="N12" s="86" t="e">
        <f>'1a'!R508/M12</f>
        <v>#DIV/0!</v>
      </c>
    </row>
    <row r="13" spans="1:14">
      <c r="A13" s="4" t="s">
        <v>187</v>
      </c>
      <c r="B13" s="4"/>
      <c r="C13" s="4"/>
      <c r="D13" s="4"/>
      <c r="E13" s="4"/>
      <c r="F13" s="43">
        <f>'1a'!P512</f>
        <v>1516.15</v>
      </c>
      <c r="G13" s="204"/>
      <c r="H13" s="193">
        <f>(F13*G13)*4</f>
        <v>0</v>
      </c>
      <c r="K13" s="34" t="s">
        <v>46</v>
      </c>
      <c r="L13" s="46">
        <v>4</v>
      </c>
      <c r="M13" s="213"/>
      <c r="N13" s="86" t="e">
        <f>'1a'!R509/M13</f>
        <v>#DIV/0!</v>
      </c>
    </row>
    <row r="14" spans="1:14" ht="15.75">
      <c r="F14" s="21" t="s">
        <v>79</v>
      </c>
      <c r="G14" s="75"/>
      <c r="H14" s="193" t="e">
        <f>SUM(H11:H13)</f>
        <v>#DIV/0!</v>
      </c>
      <c r="K14" s="34" t="s">
        <v>470</v>
      </c>
      <c r="L14" s="46">
        <v>200</v>
      </c>
      <c r="M14" s="213"/>
      <c r="N14" s="86" t="e">
        <f>'1a'!R510/M14</f>
        <v>#DIV/0!</v>
      </c>
    </row>
    <row r="15" spans="1:14">
      <c r="K15" s="34" t="s">
        <v>716</v>
      </c>
      <c r="L15" s="46">
        <v>260</v>
      </c>
      <c r="M15" s="213"/>
      <c r="N15" s="86" t="e">
        <f>'1a'!R511/M15</f>
        <v>#DIV/0!</v>
      </c>
    </row>
    <row r="16" spans="1:14">
      <c r="A16" t="s">
        <v>117</v>
      </c>
      <c r="K16" s="36"/>
      <c r="L16" s="47"/>
      <c r="M16" s="240"/>
      <c r="N16" s="87"/>
    </row>
    <row r="17" spans="1:14">
      <c r="A17" s="276" t="s">
        <v>118</v>
      </c>
      <c r="B17" s="276"/>
      <c r="C17" s="276"/>
      <c r="D17" s="44">
        <f>'1a'!R512</f>
        <v>306230</v>
      </c>
      <c r="E17" s="276" t="s">
        <v>119</v>
      </c>
      <c r="F17" s="276"/>
      <c r="G17" s="44">
        <f>D17/E8</f>
        <v>1177.8076923076924</v>
      </c>
      <c r="H17" s="41" t="s">
        <v>120</v>
      </c>
      <c r="I17" s="43" t="e">
        <f>D17/SUM(N3:N16)</f>
        <v>#DIV/0!</v>
      </c>
    </row>
    <row r="20" spans="1:14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14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14">
      <c r="A22" s="277" t="s">
        <v>107</v>
      </c>
      <c r="B22" s="278"/>
      <c r="C22" s="278"/>
      <c r="D22" s="262"/>
      <c r="E22" s="94">
        <f>'1a'!I512</f>
        <v>1258.7</v>
      </c>
      <c r="F22" s="205"/>
      <c r="G22" s="194">
        <f t="shared" ref="G22:G34" si="0">E22*F22</f>
        <v>0</v>
      </c>
      <c r="H22" s="37">
        <f>(0.2*0.8)</f>
        <v>0.16000000000000003</v>
      </c>
      <c r="I22" s="194">
        <f t="shared" ref="I22:I37" si="1">G22*H22</f>
        <v>0</v>
      </c>
      <c r="K22" s="195"/>
      <c r="L22" s="195"/>
      <c r="M22" s="195"/>
      <c r="N22" s="195"/>
    </row>
    <row r="23" spans="1:14">
      <c r="A23" s="250" t="s">
        <v>108</v>
      </c>
      <c r="B23" s="251"/>
      <c r="C23" s="251"/>
      <c r="D23" s="252"/>
      <c r="E23" s="25">
        <f>E22</f>
        <v>1258.7</v>
      </c>
      <c r="F23" s="206"/>
      <c r="G23" s="197">
        <f t="shared" si="0"/>
        <v>0</v>
      </c>
      <c r="H23" s="37">
        <f>(0.4*0.8)</f>
        <v>0.32000000000000006</v>
      </c>
      <c r="I23" s="197">
        <f t="shared" si="1"/>
        <v>0</v>
      </c>
      <c r="K23" s="195"/>
      <c r="L23" s="195"/>
      <c r="M23" s="195"/>
      <c r="N23" s="195"/>
    </row>
    <row r="24" spans="1:14">
      <c r="A24" s="250" t="s">
        <v>109</v>
      </c>
      <c r="B24" s="251"/>
      <c r="C24" s="251"/>
      <c r="D24" s="252"/>
      <c r="E24" s="25">
        <f>E22</f>
        <v>1258.7</v>
      </c>
      <c r="F24" s="206"/>
      <c r="G24" s="197">
        <f t="shared" si="0"/>
        <v>0</v>
      </c>
      <c r="H24" s="37">
        <f>(0.4*0.8)</f>
        <v>0.32000000000000006</v>
      </c>
      <c r="I24" s="197">
        <f t="shared" si="1"/>
        <v>0</v>
      </c>
      <c r="K24" s="195"/>
      <c r="L24" s="195"/>
      <c r="M24" s="195"/>
      <c r="N24" s="195"/>
    </row>
    <row r="25" spans="1:14">
      <c r="A25" s="250" t="s">
        <v>110</v>
      </c>
      <c r="B25" s="251"/>
      <c r="C25" s="251"/>
      <c r="D25" s="252"/>
      <c r="E25" s="25">
        <f>E22</f>
        <v>1258.7</v>
      </c>
      <c r="F25" s="206"/>
      <c r="G25" s="197">
        <f t="shared" si="0"/>
        <v>0</v>
      </c>
      <c r="H25" s="37">
        <f>(1*0.2)</f>
        <v>0.2</v>
      </c>
      <c r="I25" s="197">
        <f t="shared" si="1"/>
        <v>0</v>
      </c>
      <c r="K25" s="195"/>
      <c r="L25" s="195"/>
      <c r="M25" s="195"/>
      <c r="N25" s="195"/>
    </row>
    <row r="26" spans="1:14">
      <c r="A26" s="250" t="s">
        <v>55</v>
      </c>
      <c r="B26" s="251"/>
      <c r="C26" s="251"/>
      <c r="D26" s="252"/>
      <c r="E26" s="25">
        <f>'1a'!H512-E27</f>
        <v>64</v>
      </c>
      <c r="F26" s="206"/>
      <c r="G26" s="197">
        <f t="shared" si="0"/>
        <v>0</v>
      </c>
      <c r="H26" s="37">
        <v>1</v>
      </c>
      <c r="I26" s="197">
        <f t="shared" si="1"/>
        <v>0</v>
      </c>
    </row>
    <row r="27" spans="1:14" hidden="1">
      <c r="A27" s="250" t="s">
        <v>56</v>
      </c>
      <c r="B27" s="251"/>
      <c r="C27" s="251"/>
      <c r="D27" s="263"/>
      <c r="E27" s="99"/>
      <c r="F27" s="207"/>
      <c r="G27" s="198">
        <f t="shared" si="0"/>
        <v>0</v>
      </c>
      <c r="H27" s="37"/>
      <c r="I27" s="198">
        <f t="shared" si="1"/>
        <v>0</v>
      </c>
    </row>
    <row r="28" spans="1:14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14">
      <c r="A29" s="250" t="s">
        <v>111</v>
      </c>
      <c r="B29" s="251"/>
      <c r="C29" s="251"/>
      <c r="D29" s="262"/>
      <c r="E29" s="94">
        <f>'1a'!U495</f>
        <v>180.85000000000002</v>
      </c>
      <c r="F29" s="205"/>
      <c r="G29" s="194">
        <f t="shared" si="0"/>
        <v>0</v>
      </c>
      <c r="H29" s="37">
        <v>2</v>
      </c>
      <c r="I29" s="194">
        <f t="shared" si="1"/>
        <v>0</v>
      </c>
    </row>
    <row r="30" spans="1:14">
      <c r="A30" s="250" t="s">
        <v>112</v>
      </c>
      <c r="B30" s="251"/>
      <c r="C30" s="251"/>
      <c r="D30" s="252"/>
      <c r="E30" s="25">
        <f>'1a'!T495</f>
        <v>180.85000000000002</v>
      </c>
      <c r="F30" s="206"/>
      <c r="G30" s="197">
        <f t="shared" si="0"/>
        <v>0</v>
      </c>
      <c r="H30" s="37">
        <v>2</v>
      </c>
      <c r="I30" s="197">
        <f t="shared" si="1"/>
        <v>0</v>
      </c>
    </row>
    <row r="31" spans="1:14">
      <c r="A31" s="250" t="s">
        <v>113</v>
      </c>
      <c r="B31" s="251"/>
      <c r="C31" s="251"/>
      <c r="D31" s="252"/>
      <c r="E31" s="25">
        <f>'1a'!V495</f>
        <v>267.3</v>
      </c>
      <c r="F31" s="206"/>
      <c r="G31" s="197">
        <f t="shared" si="0"/>
        <v>0</v>
      </c>
      <c r="H31" s="37">
        <v>2</v>
      </c>
      <c r="I31" s="197">
        <f t="shared" si="1"/>
        <v>0</v>
      </c>
    </row>
    <row r="32" spans="1:14">
      <c r="A32" s="250" t="s">
        <v>114</v>
      </c>
      <c r="B32" s="251"/>
      <c r="C32" s="251"/>
      <c r="D32" s="252"/>
      <c r="E32" s="25">
        <f>'1a'!W495</f>
        <v>77</v>
      </c>
      <c r="F32" s="206"/>
      <c r="G32" s="197">
        <f t="shared" si="0"/>
        <v>0</v>
      </c>
      <c r="H32" s="37">
        <v>2</v>
      </c>
      <c r="I32" s="197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'1a'!X495</f>
        <v>0</v>
      </c>
      <c r="F33" s="206"/>
      <c r="G33" s="197">
        <f t="shared" si="0"/>
        <v>0</v>
      </c>
      <c r="H33" s="35"/>
      <c r="I33" s="197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'1a'!Y495</f>
        <v>0</v>
      </c>
      <c r="F34" s="206"/>
      <c r="G34" s="197">
        <f t="shared" si="0"/>
        <v>0</v>
      </c>
      <c r="H34" s="35"/>
      <c r="I34" s="197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197"/>
      <c r="H35" s="35"/>
      <c r="I35" s="197">
        <f t="shared" si="1"/>
        <v>0</v>
      </c>
    </row>
    <row r="36" spans="1:9" hidden="1">
      <c r="A36" s="250"/>
      <c r="B36" s="251"/>
      <c r="C36" s="251"/>
      <c r="D36" s="252"/>
      <c r="E36" s="25"/>
      <c r="F36" s="206"/>
      <c r="G36" s="197"/>
      <c r="H36" s="35"/>
      <c r="I36" s="197">
        <f t="shared" si="1"/>
        <v>0</v>
      </c>
    </row>
    <row r="37" spans="1:9" hidden="1">
      <c r="A37" s="273"/>
      <c r="B37" s="274"/>
      <c r="C37" s="274"/>
      <c r="D37" s="275"/>
      <c r="E37" s="26"/>
      <c r="F37" s="208"/>
      <c r="G37" s="199"/>
      <c r="H37" s="37"/>
      <c r="I37" s="197">
        <f t="shared" si="1"/>
        <v>0</v>
      </c>
    </row>
    <row r="38" spans="1:9" ht="15.75">
      <c r="H38" s="27" t="s">
        <v>79</v>
      </c>
      <c r="I38" s="200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'1a'!P505</f>
        <v>59</v>
      </c>
      <c r="F41" s="209"/>
      <c r="G41" s="201">
        <f>E41*F41</f>
        <v>0</v>
      </c>
      <c r="H41" s="37">
        <v>1</v>
      </c>
      <c r="I41" s="197">
        <f>G41*H41</f>
        <v>0</v>
      </c>
    </row>
    <row r="42" spans="1:9" hidden="1">
      <c r="A42" s="269"/>
      <c r="B42" s="270"/>
      <c r="C42" s="270"/>
      <c r="D42" s="9"/>
      <c r="E42" s="9"/>
      <c r="F42" s="210"/>
      <c r="G42" s="197"/>
      <c r="H42" s="35"/>
      <c r="I42" s="197">
        <f t="shared" ref="I42:I51" si="2">G42*H42</f>
        <v>0</v>
      </c>
    </row>
    <row r="43" spans="1:9" hidden="1">
      <c r="A43" s="269"/>
      <c r="B43" s="270"/>
      <c r="C43" s="270"/>
      <c r="D43" s="9"/>
      <c r="E43" s="9"/>
      <c r="F43" s="210"/>
      <c r="G43" s="197"/>
      <c r="H43" s="35"/>
      <c r="I43" s="197">
        <f t="shared" si="2"/>
        <v>0</v>
      </c>
    </row>
    <row r="44" spans="1:9" hidden="1">
      <c r="A44" s="269"/>
      <c r="B44" s="270"/>
      <c r="C44" s="270"/>
      <c r="D44" s="9"/>
      <c r="E44" s="9"/>
      <c r="F44" s="210"/>
      <c r="G44" s="197"/>
      <c r="H44" s="35"/>
      <c r="I44" s="197">
        <f t="shared" si="2"/>
        <v>0</v>
      </c>
    </row>
    <row r="45" spans="1:9" hidden="1">
      <c r="A45" s="269"/>
      <c r="B45" s="270"/>
      <c r="C45" s="270"/>
      <c r="D45" s="9"/>
      <c r="E45" s="9"/>
      <c r="F45" s="210"/>
      <c r="G45" s="197"/>
      <c r="H45" s="35"/>
      <c r="I45" s="197">
        <f t="shared" si="2"/>
        <v>0</v>
      </c>
    </row>
    <row r="46" spans="1:9" hidden="1">
      <c r="A46" s="269"/>
      <c r="B46" s="270"/>
      <c r="C46" s="270"/>
      <c r="D46" s="9"/>
      <c r="E46" s="9"/>
      <c r="F46" s="210"/>
      <c r="G46" s="197"/>
      <c r="H46" s="35"/>
      <c r="I46" s="197">
        <f t="shared" si="2"/>
        <v>0</v>
      </c>
    </row>
    <row r="47" spans="1:9" hidden="1">
      <c r="A47" s="269"/>
      <c r="B47" s="270"/>
      <c r="C47" s="270"/>
      <c r="D47" s="9"/>
      <c r="E47" s="9"/>
      <c r="F47" s="210"/>
      <c r="G47" s="197"/>
      <c r="H47" s="35"/>
      <c r="I47" s="197">
        <f t="shared" si="2"/>
        <v>0</v>
      </c>
    </row>
    <row r="48" spans="1:9" hidden="1">
      <c r="A48" s="269"/>
      <c r="B48" s="270"/>
      <c r="C48" s="270"/>
      <c r="D48" s="9"/>
      <c r="E48" s="9"/>
      <c r="F48" s="210"/>
      <c r="G48" s="197"/>
      <c r="H48" s="35"/>
      <c r="I48" s="197">
        <f t="shared" si="2"/>
        <v>0</v>
      </c>
    </row>
    <row r="49" spans="1:9" hidden="1">
      <c r="A49" s="269"/>
      <c r="B49" s="270"/>
      <c r="C49" s="270"/>
      <c r="D49" s="9"/>
      <c r="E49" s="9"/>
      <c r="F49" s="210"/>
      <c r="G49" s="197"/>
      <c r="H49" s="35"/>
      <c r="I49" s="197">
        <f t="shared" si="2"/>
        <v>0</v>
      </c>
    </row>
    <row r="50" spans="1:9" hidden="1">
      <c r="A50" s="269"/>
      <c r="B50" s="270"/>
      <c r="C50" s="270"/>
      <c r="D50" s="9"/>
      <c r="E50" s="9"/>
      <c r="F50" s="210"/>
      <c r="G50" s="197"/>
      <c r="H50" s="35"/>
      <c r="I50" s="197">
        <f t="shared" si="2"/>
        <v>0</v>
      </c>
    </row>
    <row r="51" spans="1:9" hidden="1">
      <c r="A51" s="267"/>
      <c r="B51" s="268"/>
      <c r="C51" s="268"/>
      <c r="D51" s="10"/>
      <c r="E51" s="10"/>
      <c r="F51" s="211"/>
      <c r="G51" s="199"/>
      <c r="H51" s="37"/>
      <c r="I51" s="197">
        <f t="shared" si="2"/>
        <v>0</v>
      </c>
    </row>
    <row r="52" spans="1:9" ht="15.75">
      <c r="H52" s="27" t="s">
        <v>79</v>
      </c>
      <c r="I52" s="200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203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203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S3h63D7RgaIZnyOhXubzPcC913xoXCK4uo3WWClPlm0KHnh5K+iMFT3GUNwtKLWlw3L3N2+shQu7g9VNauQRXw==" saltValue="/pf0hFgyDMF2ZVy2ZO2pgA==" spinCount="100000" sheet="1" objects="1" scenarios="1"/>
  <mergeCells count="36">
    <mergeCell ref="E17:F17"/>
    <mergeCell ref="A17:C17"/>
    <mergeCell ref="A22:D22"/>
    <mergeCell ref="F5:G5"/>
    <mergeCell ref="F6:G6"/>
    <mergeCell ref="E21:H21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</mergeCells>
  <pageMargins left="0.7" right="0.7" top="0.75" bottom="0.75" header="0.3" footer="0.3"/>
  <pageSetup paperSize="9" orientation="portrait" r:id="rId1"/>
  <ignoredErrors>
    <ignoredError sqref="H22:H25" formula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BB69-066D-409D-A49F-86F0E26FE31B}">
  <sheetPr>
    <tabColor rgb="FF173583"/>
  </sheetPr>
  <dimension ref="A1:AA532"/>
  <sheetViews>
    <sheetView topLeftCell="B2" workbookViewId="0">
      <pane ySplit="2" topLeftCell="A4" activePane="bottomLeft" state="frozen"/>
      <selection activeCell="B2" sqref="B2"/>
      <selection pane="bottomLeft" activeCell="B2" sqref="A1:XFD1048576"/>
    </sheetView>
  </sheetViews>
  <sheetFormatPr defaultRowHeight="15"/>
  <cols>
    <col min="1" max="1" width="5.42578125" bestFit="1" customWidth="1"/>
    <col min="2" max="4" width="5.42578125" customWidth="1"/>
    <col min="5" max="5" width="5.5703125" bestFit="1" customWidth="1"/>
    <col min="6" max="6" width="29.7109375" bestFit="1" customWidth="1"/>
    <col min="7" max="7" width="3.28515625" bestFit="1" customWidth="1"/>
    <col min="8" max="8" width="4.42578125" bestFit="1" customWidth="1"/>
    <col min="9" max="16" width="11.85546875" customWidth="1"/>
    <col min="17" max="17" width="7.5703125" bestFit="1" customWidth="1"/>
    <col min="18" max="18" width="6.42578125" bestFit="1" customWidth="1"/>
    <col min="19" max="19" width="20" bestFit="1" customWidth="1"/>
    <col min="20" max="20" width="19.28515625" customWidth="1"/>
    <col min="21" max="21" width="10.140625" bestFit="1" customWidth="1"/>
    <col min="22" max="23" width="12.7109375" bestFit="1" customWidth="1"/>
    <col min="24" max="24" width="10.140625" bestFit="1" customWidth="1"/>
    <col min="25" max="26" width="14.42578125" bestFit="1" customWidth="1"/>
  </cols>
  <sheetData>
    <row r="1" spans="1:27">
      <c r="A1">
        <f>'23'!H5</f>
        <v>23</v>
      </c>
      <c r="E1" s="281" t="s">
        <v>72</v>
      </c>
      <c r="F1" s="282"/>
      <c r="G1" s="283" t="str">
        <f>VLOOKUP(A1,'Kosten NEN2075 (her)controles'!A5:J50,3)</f>
        <v xml:space="preserve">It Pertoer </v>
      </c>
      <c r="H1" s="284"/>
      <c r="I1" s="284"/>
      <c r="J1" s="284"/>
      <c r="K1" s="284"/>
      <c r="L1" s="284"/>
      <c r="M1" s="285"/>
      <c r="N1" s="42"/>
      <c r="AA1" t="s">
        <v>188</v>
      </c>
    </row>
    <row r="2" spans="1:27">
      <c r="E2" s="281" t="s">
        <v>88</v>
      </c>
      <c r="F2" s="282"/>
      <c r="G2" s="283" t="str">
        <f>CONCATENATE(VLOOKUP(A1,'Kosten NEN2075 (her)controles'!A5:K50,4)," te ",VLOOKUP(A1,'Kosten NEN2075 (her)controles'!A5:K50,5))</f>
        <v>Bumaleane 1 te Weidum</v>
      </c>
      <c r="H2" s="284"/>
      <c r="I2" s="284"/>
      <c r="J2" s="284"/>
      <c r="K2" s="284"/>
      <c r="L2" s="284"/>
      <c r="M2" s="285"/>
      <c r="N2" s="42"/>
    </row>
    <row r="3" spans="1:27" ht="30">
      <c r="A3" s="7" t="s">
        <v>100</v>
      </c>
      <c r="B3" s="7" t="s">
        <v>100</v>
      </c>
      <c r="C3" s="7" t="s">
        <v>556</v>
      </c>
      <c r="D3" s="7" t="s">
        <v>715</v>
      </c>
      <c r="E3" s="7" t="s">
        <v>89</v>
      </c>
      <c r="F3" s="7" t="s">
        <v>62</v>
      </c>
      <c r="G3" s="7" t="s">
        <v>90</v>
      </c>
      <c r="H3" s="7" t="s">
        <v>91</v>
      </c>
      <c r="I3" s="7" t="s">
        <v>60</v>
      </c>
      <c r="J3" s="7" t="s">
        <v>58</v>
      </c>
      <c r="K3" s="7" t="s">
        <v>59</v>
      </c>
      <c r="L3" s="7" t="s">
        <v>57</v>
      </c>
      <c r="M3" s="40" t="s">
        <v>141</v>
      </c>
      <c r="N3" s="7" t="s">
        <v>142</v>
      </c>
      <c r="O3" s="7" t="s">
        <v>101</v>
      </c>
      <c r="P3" s="7" t="s">
        <v>101</v>
      </c>
      <c r="Q3" s="7" t="s">
        <v>54</v>
      </c>
      <c r="R3" s="7" t="s">
        <v>102</v>
      </c>
      <c r="S3" s="7" t="s">
        <v>92</v>
      </c>
      <c r="U3" s="40" t="s">
        <v>93</v>
      </c>
      <c r="V3" s="40" t="s">
        <v>94</v>
      </c>
      <c r="W3" s="7" t="s">
        <v>95</v>
      </c>
      <c r="X3" s="7" t="s">
        <v>96</v>
      </c>
      <c r="Y3" s="7" t="s">
        <v>97</v>
      </c>
      <c r="Z3" s="7" t="s">
        <v>98</v>
      </c>
    </row>
    <row r="4" spans="1:27">
      <c r="A4" s="6"/>
      <c r="B4" s="6"/>
      <c r="C4" s="6"/>
      <c r="D4" s="6"/>
      <c r="E4" s="79"/>
      <c r="F4" s="7"/>
      <c r="G4" s="7"/>
      <c r="H4" s="79"/>
      <c r="I4" s="81"/>
      <c r="J4" s="81"/>
      <c r="K4" s="81"/>
      <c r="L4" s="81"/>
      <c r="M4" s="81"/>
      <c r="Q4" s="81"/>
      <c r="R4" s="81"/>
      <c r="S4" s="81"/>
    </row>
    <row r="5" spans="1:27">
      <c r="A5" s="6"/>
      <c r="B5" s="6" t="s">
        <v>328</v>
      </c>
      <c r="C5" s="214"/>
      <c r="D5" s="6"/>
      <c r="E5" s="218" t="s">
        <v>283</v>
      </c>
      <c r="F5" s="215" t="s">
        <v>284</v>
      </c>
      <c r="G5" s="7"/>
      <c r="H5" s="79" t="s">
        <v>45</v>
      </c>
      <c r="I5" s="219">
        <v>16</v>
      </c>
      <c r="J5" s="219"/>
      <c r="K5" s="219"/>
      <c r="L5" s="219"/>
      <c r="M5" s="219"/>
      <c r="Q5" s="81">
        <f t="shared" ref="Q5:Q33" si="0">SUM(I5:P5)</f>
        <v>16</v>
      </c>
      <c r="R5" s="81">
        <f>IF(G5="X",0,IF(H5="X",0,VLOOKUP(H5,'23'!$K$3:$L$16,2,FALSE)))</f>
        <v>200</v>
      </c>
      <c r="S5" s="81">
        <f t="shared" ref="S5:S33" si="1">Q5*R5</f>
        <v>3200</v>
      </c>
      <c r="U5">
        <v>4.5</v>
      </c>
      <c r="V5">
        <v>4.5</v>
      </c>
      <c r="W5">
        <v>9.5</v>
      </c>
    </row>
    <row r="6" spans="1:27">
      <c r="A6" s="6"/>
      <c r="B6" s="6" t="s">
        <v>328</v>
      </c>
      <c r="C6" s="215"/>
      <c r="D6" s="6"/>
      <c r="E6" s="218" t="s">
        <v>315</v>
      </c>
      <c r="F6" s="215" t="s">
        <v>291</v>
      </c>
      <c r="G6" s="7"/>
      <c r="H6" s="79" t="s">
        <v>48</v>
      </c>
      <c r="I6" s="232"/>
      <c r="J6" s="232">
        <v>102</v>
      </c>
      <c r="K6" s="220"/>
      <c r="L6" s="220"/>
      <c r="M6" s="232"/>
      <c r="Q6" s="81">
        <f t="shared" si="0"/>
        <v>102</v>
      </c>
      <c r="R6" s="81">
        <f>IF(G6="X",0,IF(H6="X",0,VLOOKUP(H6,'23'!$K$3:$L$16,2,FALSE)))</f>
        <v>200</v>
      </c>
      <c r="S6" s="81">
        <f t="shared" si="1"/>
        <v>20400</v>
      </c>
      <c r="X6">
        <v>20</v>
      </c>
    </row>
    <row r="7" spans="1:27">
      <c r="A7" s="6"/>
      <c r="B7" s="6" t="s">
        <v>328</v>
      </c>
      <c r="C7" s="215"/>
      <c r="D7" s="6"/>
      <c r="E7" s="218" t="s">
        <v>346</v>
      </c>
      <c r="F7" s="215" t="s">
        <v>293</v>
      </c>
      <c r="G7" s="7"/>
      <c r="H7" s="79" t="s">
        <v>44</v>
      </c>
      <c r="I7" s="232"/>
      <c r="J7" s="232">
        <v>55</v>
      </c>
      <c r="K7" s="220"/>
      <c r="L7" s="220"/>
      <c r="M7" s="232"/>
      <c r="Q7" s="81">
        <f t="shared" si="0"/>
        <v>55</v>
      </c>
      <c r="R7" s="81">
        <f>IF(G7="X",0,IF(H7="X",0,VLOOKUP(H7,'23'!$K$3:$L$16,2,FALSE)))</f>
        <v>200</v>
      </c>
      <c r="S7" s="81">
        <f t="shared" si="1"/>
        <v>11000</v>
      </c>
      <c r="U7">
        <v>10.8</v>
      </c>
      <c r="V7">
        <v>10.8</v>
      </c>
      <c r="W7">
        <v>6.2</v>
      </c>
    </row>
    <row r="8" spans="1:27">
      <c r="A8" s="6"/>
      <c r="B8" s="6" t="s">
        <v>328</v>
      </c>
      <c r="C8" s="215"/>
      <c r="D8" s="6"/>
      <c r="E8" s="218" t="s">
        <v>314</v>
      </c>
      <c r="F8" s="215" t="s">
        <v>349</v>
      </c>
      <c r="G8" s="7"/>
      <c r="H8" s="79" t="s">
        <v>45</v>
      </c>
      <c r="I8" s="232"/>
      <c r="J8" s="232">
        <v>49.5</v>
      </c>
      <c r="K8" s="220"/>
      <c r="L8" s="220"/>
      <c r="M8" s="232"/>
      <c r="Q8" s="81">
        <f t="shared" si="0"/>
        <v>49.5</v>
      </c>
      <c r="R8" s="81">
        <f>IF(G8="X",0,IF(H8="X",0,VLOOKUP(H8,'23'!$K$3:$L$16,2,FALSE)))</f>
        <v>200</v>
      </c>
      <c r="S8" s="81">
        <f t="shared" si="1"/>
        <v>9900</v>
      </c>
      <c r="X8">
        <v>3</v>
      </c>
    </row>
    <row r="9" spans="1:27">
      <c r="A9" s="6"/>
      <c r="B9" s="6" t="s">
        <v>328</v>
      </c>
      <c r="C9" s="214"/>
      <c r="D9" s="6"/>
      <c r="E9" s="218" t="s">
        <v>309</v>
      </c>
      <c r="F9" s="215" t="s">
        <v>284</v>
      </c>
      <c r="G9" s="7"/>
      <c r="H9" s="79" t="s">
        <v>45</v>
      </c>
      <c r="I9" s="219">
        <v>8</v>
      </c>
      <c r="J9" s="219"/>
      <c r="K9" s="219"/>
      <c r="L9" s="219"/>
      <c r="M9" s="219"/>
      <c r="Q9" s="81">
        <f t="shared" si="0"/>
        <v>8</v>
      </c>
      <c r="R9" s="81">
        <f>IF(G9="X",0,IF(H9="X",0,VLOOKUP(H9,'23'!$K$3:$L$16,2,FALSE)))</f>
        <v>200</v>
      </c>
      <c r="S9" s="81">
        <f t="shared" si="1"/>
        <v>1600</v>
      </c>
      <c r="U9">
        <v>4.75</v>
      </c>
      <c r="V9">
        <v>4.75</v>
      </c>
      <c r="W9">
        <v>9.5</v>
      </c>
    </row>
    <row r="10" spans="1:27">
      <c r="A10" s="6"/>
      <c r="B10" s="6" t="s">
        <v>328</v>
      </c>
      <c r="C10" s="214"/>
      <c r="D10" s="6" t="s">
        <v>713</v>
      </c>
      <c r="E10" s="218" t="s">
        <v>306</v>
      </c>
      <c r="F10" s="215" t="s">
        <v>623</v>
      </c>
      <c r="G10" s="7"/>
      <c r="H10" s="79" t="s">
        <v>51</v>
      </c>
      <c r="I10" s="219"/>
      <c r="J10" s="219">
        <v>71.5</v>
      </c>
      <c r="K10" s="219"/>
      <c r="L10" s="219"/>
      <c r="M10" s="219"/>
      <c r="Q10" s="81">
        <f t="shared" si="0"/>
        <v>71.5</v>
      </c>
      <c r="R10" s="81">
        <f>IF(G10="X",0,IF(H10="X",0,VLOOKUP(H10,'23'!$K$3:$L$16,2,FALSE)))</f>
        <v>200</v>
      </c>
      <c r="S10" s="81">
        <f t="shared" si="1"/>
        <v>14300</v>
      </c>
      <c r="U10">
        <v>21</v>
      </c>
      <c r="V10">
        <v>21</v>
      </c>
      <c r="W10">
        <v>4</v>
      </c>
    </row>
    <row r="11" spans="1:27">
      <c r="A11" s="6"/>
      <c r="B11" s="6" t="s">
        <v>328</v>
      </c>
      <c r="C11" s="214"/>
      <c r="D11" s="6" t="s">
        <v>713</v>
      </c>
      <c r="E11" s="218" t="s">
        <v>304</v>
      </c>
      <c r="F11" s="221" t="s">
        <v>298</v>
      </c>
      <c r="G11" s="7"/>
      <c r="H11" s="79" t="s">
        <v>50</v>
      </c>
      <c r="I11" s="219"/>
      <c r="J11" s="219">
        <v>7.5</v>
      </c>
      <c r="K11" s="219"/>
      <c r="L11" s="219"/>
      <c r="M11" s="219"/>
      <c r="Q11" s="81">
        <f t="shared" si="0"/>
        <v>7.5</v>
      </c>
      <c r="R11" s="81">
        <f>IF(G11="X",0,IF(H11="X",0,VLOOKUP(H11,'23'!$K$3:$L$16,2,FALSE)))</f>
        <v>12</v>
      </c>
      <c r="S11" s="81">
        <f t="shared" si="1"/>
        <v>90</v>
      </c>
    </row>
    <row r="12" spans="1:27">
      <c r="A12" s="6"/>
      <c r="B12" s="6" t="s">
        <v>328</v>
      </c>
      <c r="C12" s="215"/>
      <c r="D12" s="6" t="s">
        <v>713</v>
      </c>
      <c r="E12" s="218" t="s">
        <v>305</v>
      </c>
      <c r="F12" s="215" t="s">
        <v>312</v>
      </c>
      <c r="G12" s="7"/>
      <c r="H12" s="79" t="s">
        <v>51</v>
      </c>
      <c r="I12" s="232"/>
      <c r="J12" s="232">
        <v>97.5</v>
      </c>
      <c r="K12" s="219"/>
      <c r="L12" s="219"/>
      <c r="M12" s="219"/>
      <c r="Q12" s="81">
        <f t="shared" si="0"/>
        <v>97.5</v>
      </c>
      <c r="R12" s="81">
        <f>IF(G12="X",0,IF(H12="X",0,VLOOKUP(H12,'23'!$K$3:$L$16,2,FALSE)))</f>
        <v>200</v>
      </c>
      <c r="S12" s="81">
        <f t="shared" si="1"/>
        <v>19500</v>
      </c>
      <c r="U12">
        <v>32.75</v>
      </c>
      <c r="V12">
        <v>32.75</v>
      </c>
    </row>
    <row r="13" spans="1:27">
      <c r="A13" s="6"/>
      <c r="B13" s="6" t="s">
        <v>328</v>
      </c>
      <c r="C13" s="214"/>
      <c r="D13" s="6"/>
      <c r="E13" s="222" t="s">
        <v>531</v>
      </c>
      <c r="F13" s="221" t="s">
        <v>298</v>
      </c>
      <c r="G13" s="7"/>
      <c r="H13" s="79" t="s">
        <v>50</v>
      </c>
      <c r="I13" s="219"/>
      <c r="J13" s="219"/>
      <c r="K13" s="219"/>
      <c r="L13" s="219"/>
      <c r="M13" s="219"/>
      <c r="Q13" s="81">
        <f t="shared" si="0"/>
        <v>0</v>
      </c>
      <c r="R13" s="81">
        <f>IF(G13="X",0,IF(H13="X",0,VLOOKUP(H13,'23'!$K$3:$L$16,2,FALSE)))</f>
        <v>12</v>
      </c>
      <c r="S13" s="81">
        <f t="shared" si="1"/>
        <v>0</v>
      </c>
    </row>
    <row r="14" spans="1:27">
      <c r="A14" s="6"/>
      <c r="B14" s="6" t="s">
        <v>328</v>
      </c>
      <c r="C14" s="214"/>
      <c r="D14" s="6" t="s">
        <v>713</v>
      </c>
      <c r="E14" s="222" t="s">
        <v>303</v>
      </c>
      <c r="F14" s="221" t="s">
        <v>380</v>
      </c>
      <c r="G14" s="7"/>
      <c r="H14" s="79" t="s">
        <v>137</v>
      </c>
      <c r="I14" s="219"/>
      <c r="J14" s="219"/>
      <c r="K14" s="219"/>
      <c r="L14" s="219"/>
      <c r="M14" s="219">
        <v>19</v>
      </c>
      <c r="Q14" s="81">
        <f t="shared" si="0"/>
        <v>19</v>
      </c>
      <c r="R14" s="81">
        <f>IF(G14="X",0,IF(H14="X",0,VLOOKUP(H14,'23'!$K$3:$L$16,2,FALSE)))</f>
        <v>200</v>
      </c>
      <c r="S14" s="81">
        <f t="shared" si="1"/>
        <v>3800</v>
      </c>
      <c r="U14">
        <v>3.75</v>
      </c>
      <c r="V14">
        <v>3.75</v>
      </c>
      <c r="W14">
        <v>7.5</v>
      </c>
    </row>
    <row r="15" spans="1:27">
      <c r="A15" s="6"/>
      <c r="B15" s="6" t="s">
        <v>328</v>
      </c>
      <c r="C15" s="6"/>
      <c r="D15" s="6"/>
      <c r="E15" s="218" t="s">
        <v>301</v>
      </c>
      <c r="F15" s="215" t="s">
        <v>298</v>
      </c>
      <c r="G15" s="7"/>
      <c r="H15" s="79" t="s">
        <v>50</v>
      </c>
      <c r="I15" s="232"/>
      <c r="J15" s="232"/>
      <c r="K15" s="220"/>
      <c r="L15" s="220"/>
      <c r="M15" s="232"/>
      <c r="Q15" s="81">
        <f t="shared" si="0"/>
        <v>0</v>
      </c>
      <c r="R15" s="81">
        <f>IF(G15="X",0,IF(H15="X",0,VLOOKUP(H15,'23'!$K$3:$L$16,2,FALSE)))</f>
        <v>12</v>
      </c>
      <c r="S15" s="81">
        <f t="shared" si="1"/>
        <v>0</v>
      </c>
    </row>
    <row r="16" spans="1:27">
      <c r="A16" s="6"/>
      <c r="B16" s="6" t="s">
        <v>328</v>
      </c>
      <c r="C16" s="6"/>
      <c r="D16" s="6"/>
      <c r="E16" s="218" t="s">
        <v>332</v>
      </c>
      <c r="F16" s="214" t="s">
        <v>293</v>
      </c>
      <c r="G16" s="7"/>
      <c r="H16" s="79" t="s">
        <v>44</v>
      </c>
      <c r="I16" s="232"/>
      <c r="J16" s="232">
        <v>56</v>
      </c>
      <c r="K16" s="220"/>
      <c r="L16" s="220"/>
      <c r="M16" s="232">
        <v>4</v>
      </c>
      <c r="Q16" s="81">
        <f t="shared" si="0"/>
        <v>60</v>
      </c>
      <c r="R16" s="81">
        <f>IF(G16="X",0,IF(H16="X",0,VLOOKUP(H16,'23'!$K$3:$L$16,2,FALSE)))</f>
        <v>200</v>
      </c>
      <c r="S16" s="81">
        <f t="shared" si="1"/>
        <v>12000</v>
      </c>
      <c r="U16">
        <v>17</v>
      </c>
      <c r="V16">
        <v>17</v>
      </c>
      <c r="W16">
        <v>6.3</v>
      </c>
    </row>
    <row r="17" spans="1:24">
      <c r="A17" s="6"/>
      <c r="B17" s="6" t="s">
        <v>328</v>
      </c>
      <c r="C17" s="6"/>
      <c r="D17" s="6"/>
      <c r="E17" s="218" t="s">
        <v>299</v>
      </c>
      <c r="F17" s="214" t="s">
        <v>380</v>
      </c>
      <c r="G17" s="7"/>
      <c r="H17" s="79" t="s">
        <v>137</v>
      </c>
      <c r="I17" s="232"/>
      <c r="J17" s="232"/>
      <c r="K17" s="220"/>
      <c r="L17" s="220"/>
      <c r="M17" s="232">
        <v>6</v>
      </c>
      <c r="Q17" s="81">
        <f t="shared" si="0"/>
        <v>6</v>
      </c>
      <c r="R17" s="81">
        <f>IF(G17="X",0,IF(H17="X",0,VLOOKUP(H17,'23'!$K$3:$L$16,2,FALSE)))</f>
        <v>200</v>
      </c>
      <c r="S17" s="81">
        <f t="shared" si="1"/>
        <v>1200</v>
      </c>
    </row>
    <row r="18" spans="1:24">
      <c r="A18" s="6"/>
      <c r="B18" s="6" t="s">
        <v>328</v>
      </c>
      <c r="C18" s="6"/>
      <c r="D18" s="6"/>
      <c r="E18" s="218" t="s">
        <v>297</v>
      </c>
      <c r="F18" s="214" t="s">
        <v>298</v>
      </c>
      <c r="G18" s="7"/>
      <c r="H18" s="79" t="s">
        <v>50</v>
      </c>
      <c r="I18" s="232"/>
      <c r="J18" s="232">
        <v>16.5</v>
      </c>
      <c r="K18" s="220"/>
      <c r="L18" s="220"/>
      <c r="M18" s="232"/>
      <c r="Q18" s="81">
        <f t="shared" si="0"/>
        <v>16.5</v>
      </c>
      <c r="R18" s="81">
        <f>IF(G18="X",0,IF(H18="X",0,VLOOKUP(H18,'23'!$K$3:$L$16,2,FALSE)))</f>
        <v>12</v>
      </c>
      <c r="S18" s="81">
        <f t="shared" si="1"/>
        <v>198</v>
      </c>
      <c r="U18">
        <v>5.75</v>
      </c>
      <c r="V18">
        <v>5.75</v>
      </c>
      <c r="W18">
        <v>9.3000000000000007</v>
      </c>
    </row>
    <row r="19" spans="1:24">
      <c r="A19" s="6"/>
      <c r="B19" s="6" t="s">
        <v>328</v>
      </c>
      <c r="C19" s="6"/>
      <c r="D19" s="6"/>
      <c r="E19" s="218" t="s">
        <v>288</v>
      </c>
      <c r="F19" s="214" t="s">
        <v>293</v>
      </c>
      <c r="G19" s="7"/>
      <c r="H19" s="79" t="s">
        <v>44</v>
      </c>
      <c r="I19" s="232"/>
      <c r="J19" s="232">
        <v>71</v>
      </c>
      <c r="K19" s="220"/>
      <c r="L19" s="220"/>
      <c r="M19" s="232"/>
      <c r="Q19" s="81">
        <f t="shared" si="0"/>
        <v>71</v>
      </c>
      <c r="R19" s="81">
        <f>IF(G19="X",0,IF(H19="X",0,VLOOKUP(H19,'23'!$K$3:$L$16,2,FALSE)))</f>
        <v>200</v>
      </c>
      <c r="S19" s="81">
        <f t="shared" si="1"/>
        <v>14200</v>
      </c>
      <c r="U19">
        <v>10.8</v>
      </c>
      <c r="V19">
        <v>10.8</v>
      </c>
      <c r="W19">
        <v>6.2</v>
      </c>
    </row>
    <row r="20" spans="1:24">
      <c r="A20" s="6"/>
      <c r="B20" s="6" t="s">
        <v>328</v>
      </c>
      <c r="C20" s="6"/>
      <c r="D20" s="6"/>
      <c r="E20" s="218" t="s">
        <v>308</v>
      </c>
      <c r="F20" s="214" t="s">
        <v>319</v>
      </c>
      <c r="G20" s="7"/>
      <c r="H20" s="79" t="s">
        <v>50</v>
      </c>
      <c r="I20" s="232"/>
      <c r="J20" s="233"/>
      <c r="K20" s="220"/>
      <c r="L20" s="220"/>
      <c r="M20" s="232">
        <v>3.5</v>
      </c>
      <c r="Q20" s="81">
        <f t="shared" si="0"/>
        <v>3.5</v>
      </c>
      <c r="R20" s="81">
        <f>IF(G20="X",0,IF(H20="X",0,VLOOKUP(H20,'23'!$K$3:$L$16,2,FALSE)))</f>
        <v>12</v>
      </c>
      <c r="S20" s="81">
        <f t="shared" si="1"/>
        <v>42</v>
      </c>
      <c r="W20">
        <v>0.5</v>
      </c>
    </row>
    <row r="21" spans="1:24">
      <c r="A21" s="6"/>
      <c r="B21" s="6" t="s">
        <v>328</v>
      </c>
      <c r="C21" s="6"/>
      <c r="D21" s="6"/>
      <c r="E21" s="218" t="s">
        <v>292</v>
      </c>
      <c r="F21" s="214" t="s">
        <v>287</v>
      </c>
      <c r="G21" s="7"/>
      <c r="H21" s="79" t="s">
        <v>137</v>
      </c>
      <c r="I21" s="232"/>
      <c r="J21" s="233"/>
      <c r="K21" s="220"/>
      <c r="L21" s="220"/>
      <c r="M21" s="232">
        <v>5.5</v>
      </c>
      <c r="Q21" s="81">
        <f t="shared" si="0"/>
        <v>5.5</v>
      </c>
      <c r="R21" s="81">
        <f>IF(G21="X",0,IF(H21="X",0,VLOOKUP(H21,'23'!$K$3:$L$16,2,FALSE)))</f>
        <v>200</v>
      </c>
      <c r="S21" s="81">
        <f t="shared" si="1"/>
        <v>1100</v>
      </c>
      <c r="W21">
        <v>0.6</v>
      </c>
    </row>
    <row r="22" spans="1:24">
      <c r="A22" s="6"/>
      <c r="B22" s="6" t="s">
        <v>328</v>
      </c>
      <c r="C22" s="6"/>
      <c r="D22" s="6"/>
      <c r="E22" s="218" t="s">
        <v>294</v>
      </c>
      <c r="F22" s="214" t="s">
        <v>380</v>
      </c>
      <c r="G22" s="7"/>
      <c r="H22" s="79" t="s">
        <v>137</v>
      </c>
      <c r="I22" s="232"/>
      <c r="J22" s="233"/>
      <c r="K22" s="220"/>
      <c r="L22" s="220"/>
      <c r="M22" s="232">
        <v>5</v>
      </c>
      <c r="Q22" s="81">
        <f t="shared" si="0"/>
        <v>5</v>
      </c>
      <c r="R22" s="81">
        <f>IF(G22="X",0,IF(H22="X",0,VLOOKUP(H22,'23'!$K$3:$L$16,2,FALSE)))</f>
        <v>200</v>
      </c>
      <c r="S22" s="81">
        <f t="shared" si="1"/>
        <v>1000</v>
      </c>
      <c r="W22">
        <v>0.6</v>
      </c>
    </row>
    <row r="23" spans="1:24">
      <c r="A23" s="6"/>
      <c r="B23" s="6" t="s">
        <v>328</v>
      </c>
      <c r="C23" s="6"/>
      <c r="D23" s="6"/>
      <c r="E23" s="218" t="s">
        <v>317</v>
      </c>
      <c r="F23" s="214" t="s">
        <v>293</v>
      </c>
      <c r="G23" s="7"/>
      <c r="H23" s="79" t="s">
        <v>44</v>
      </c>
      <c r="I23" s="219"/>
      <c r="J23" s="219">
        <v>18</v>
      </c>
      <c r="K23" s="219"/>
      <c r="L23" s="219"/>
      <c r="M23" s="219"/>
      <c r="Q23" s="81">
        <f t="shared" si="0"/>
        <v>18</v>
      </c>
      <c r="R23" s="81">
        <f>IF(G23="X",0,IF(H23="X",0,VLOOKUP(H23,'23'!$K$3:$L$16,2,FALSE)))</f>
        <v>200</v>
      </c>
      <c r="S23" s="81">
        <f t="shared" si="1"/>
        <v>3600</v>
      </c>
      <c r="U23">
        <v>4.6500000000000004</v>
      </c>
      <c r="V23">
        <v>4.6500000000000004</v>
      </c>
      <c r="W23">
        <v>3</v>
      </c>
      <c r="X23">
        <v>2</v>
      </c>
    </row>
    <row r="24" spans="1:24">
      <c r="A24" s="6"/>
      <c r="B24" s="6" t="s">
        <v>328</v>
      </c>
      <c r="C24" s="6"/>
      <c r="D24" s="6"/>
      <c r="E24" s="222" t="s">
        <v>318</v>
      </c>
      <c r="F24" s="221" t="s">
        <v>293</v>
      </c>
      <c r="G24" s="7"/>
      <c r="H24" s="79" t="s">
        <v>44</v>
      </c>
      <c r="I24" s="219"/>
      <c r="J24" s="219">
        <v>55</v>
      </c>
      <c r="K24" s="219"/>
      <c r="L24" s="219"/>
      <c r="M24" s="219"/>
      <c r="Q24" s="81">
        <f t="shared" si="0"/>
        <v>55</v>
      </c>
      <c r="R24" s="81">
        <f>IF(G24="X",0,IF(H24="X",0,VLOOKUP(H24,'23'!$K$3:$L$16,2,FALSE)))</f>
        <v>200</v>
      </c>
      <c r="S24" s="81">
        <f t="shared" si="1"/>
        <v>11000</v>
      </c>
      <c r="U24">
        <v>10.8</v>
      </c>
      <c r="V24">
        <v>10.8</v>
      </c>
      <c r="W24">
        <v>6.2</v>
      </c>
    </row>
    <row r="25" spans="1:24">
      <c r="A25" s="6"/>
      <c r="B25" s="6" t="s">
        <v>328</v>
      </c>
      <c r="C25" s="6"/>
      <c r="D25" s="6"/>
      <c r="E25" s="222" t="s">
        <v>320</v>
      </c>
      <c r="F25" s="116" t="s">
        <v>298</v>
      </c>
      <c r="G25" s="7"/>
      <c r="H25" s="79" t="s">
        <v>50</v>
      </c>
      <c r="I25" s="219"/>
      <c r="J25" s="219">
        <v>27</v>
      </c>
      <c r="K25" s="219"/>
      <c r="L25" s="219"/>
      <c r="M25" s="219"/>
      <c r="Q25" s="81">
        <f t="shared" si="0"/>
        <v>27</v>
      </c>
      <c r="R25" s="81">
        <f>IF(G25="X",0,IF(H25="X",0,VLOOKUP(H25,'23'!$K$3:$L$16,2,FALSE)))</f>
        <v>12</v>
      </c>
      <c r="S25" s="81">
        <f t="shared" si="1"/>
        <v>324</v>
      </c>
      <c r="U25">
        <v>2.15</v>
      </c>
      <c r="V25">
        <v>2.15</v>
      </c>
      <c r="W25">
        <v>2</v>
      </c>
    </row>
    <row r="26" spans="1:24">
      <c r="A26" s="6"/>
      <c r="B26" s="6" t="s">
        <v>328</v>
      </c>
      <c r="C26" s="6"/>
      <c r="D26" s="6"/>
      <c r="E26" s="218" t="s">
        <v>322</v>
      </c>
      <c r="F26" s="214" t="s">
        <v>293</v>
      </c>
      <c r="G26" s="7"/>
      <c r="H26" s="79" t="s">
        <v>44</v>
      </c>
      <c r="I26" s="219"/>
      <c r="J26" s="219"/>
      <c r="K26" s="219"/>
      <c r="L26" s="219"/>
      <c r="M26" s="219"/>
      <c r="Q26" s="81">
        <f t="shared" si="0"/>
        <v>0</v>
      </c>
      <c r="R26" s="81">
        <f>IF(G26="X",0,IF(H26="X",0,VLOOKUP(H26,'23'!$K$3:$L$16,2,FALSE)))</f>
        <v>200</v>
      </c>
      <c r="S26" s="81">
        <f t="shared" si="1"/>
        <v>0</v>
      </c>
      <c r="U26">
        <v>10.8</v>
      </c>
      <c r="V26">
        <v>10.8</v>
      </c>
      <c r="W26">
        <v>4.8</v>
      </c>
    </row>
    <row r="27" spans="1:24">
      <c r="A27" s="6"/>
      <c r="B27" s="6" t="s">
        <v>328</v>
      </c>
      <c r="C27" s="6"/>
      <c r="D27" s="6"/>
      <c r="E27" s="215" t="s">
        <v>324</v>
      </c>
      <c r="F27" s="221" t="s">
        <v>437</v>
      </c>
      <c r="G27" s="7"/>
      <c r="H27" s="79" t="s">
        <v>47</v>
      </c>
      <c r="I27" s="219">
        <v>13</v>
      </c>
      <c r="J27" s="225"/>
      <c r="K27" s="219"/>
      <c r="L27" s="219"/>
      <c r="M27" s="219"/>
      <c r="Q27" s="81">
        <f t="shared" si="0"/>
        <v>13</v>
      </c>
      <c r="R27" s="81">
        <f>IF(G27="X",0,IF(H27="X",0,VLOOKUP(H27,'23'!$K$3:$L$16,2,FALSE)))</f>
        <v>200</v>
      </c>
      <c r="S27" s="81">
        <f t="shared" si="1"/>
        <v>2600</v>
      </c>
      <c r="U27">
        <v>3.75</v>
      </c>
      <c r="V27">
        <v>3.75</v>
      </c>
      <c r="W27">
        <v>1</v>
      </c>
    </row>
    <row r="28" spans="1:24">
      <c r="A28" s="6"/>
      <c r="B28" s="6" t="s">
        <v>328</v>
      </c>
      <c r="C28" s="6"/>
      <c r="D28" s="6"/>
      <c r="E28" s="215" t="s">
        <v>321</v>
      </c>
      <c r="F28" s="221" t="s">
        <v>298</v>
      </c>
      <c r="G28" s="7"/>
      <c r="H28" s="79" t="s">
        <v>50</v>
      </c>
      <c r="I28" s="219"/>
      <c r="J28" s="219">
        <v>7.5</v>
      </c>
      <c r="K28" s="219"/>
      <c r="L28" s="219"/>
      <c r="M28" s="219"/>
      <c r="Q28" s="81">
        <f t="shared" si="0"/>
        <v>7.5</v>
      </c>
      <c r="R28" s="81">
        <f>IF(G28="X",0,IF(H28="X",0,VLOOKUP(H28,'23'!$K$3:$L$16,2,FALSE)))</f>
        <v>12</v>
      </c>
      <c r="S28" s="81">
        <f t="shared" si="1"/>
        <v>90</v>
      </c>
      <c r="U28">
        <v>1.5</v>
      </c>
      <c r="V28">
        <v>1.5</v>
      </c>
      <c r="W28">
        <v>1</v>
      </c>
    </row>
    <row r="29" spans="1:24">
      <c r="A29" s="6"/>
      <c r="B29" s="6" t="s">
        <v>328</v>
      </c>
      <c r="C29" s="6"/>
      <c r="D29" s="6"/>
      <c r="E29" s="215" t="s">
        <v>286</v>
      </c>
      <c r="F29" s="221" t="s">
        <v>333</v>
      </c>
      <c r="G29" s="7"/>
      <c r="H29" s="79" t="s">
        <v>48</v>
      </c>
      <c r="I29" s="219">
        <v>19</v>
      </c>
      <c r="J29" s="225"/>
      <c r="K29" s="219"/>
      <c r="L29" s="219"/>
      <c r="M29" s="219"/>
      <c r="Q29" s="81">
        <f t="shared" si="0"/>
        <v>19</v>
      </c>
      <c r="R29" s="81">
        <f>IF(G29="X",0,IF(H29="X",0,VLOOKUP(H29,'23'!$K$3:$L$16,2,FALSE)))</f>
        <v>200</v>
      </c>
      <c r="S29" s="81">
        <f t="shared" si="1"/>
        <v>3800</v>
      </c>
      <c r="U29">
        <v>6.45</v>
      </c>
      <c r="V29">
        <v>6.45</v>
      </c>
      <c r="W29">
        <v>1</v>
      </c>
    </row>
    <row r="30" spans="1:24">
      <c r="A30" s="6"/>
      <c r="B30" s="6" t="s">
        <v>328</v>
      </c>
      <c r="C30" s="6"/>
      <c r="D30" s="6"/>
      <c r="E30" s="215" t="s">
        <v>290</v>
      </c>
      <c r="F30" s="221" t="s">
        <v>300</v>
      </c>
      <c r="G30" s="7"/>
      <c r="H30" s="79" t="s">
        <v>50</v>
      </c>
      <c r="I30" s="219"/>
      <c r="J30" s="225"/>
      <c r="K30" s="219"/>
      <c r="L30" s="219"/>
      <c r="M30" s="219">
        <v>3</v>
      </c>
      <c r="Q30" s="81">
        <f t="shared" si="0"/>
        <v>3</v>
      </c>
      <c r="R30" s="81">
        <f>IF(G30="X",0,IF(H30="X",0,VLOOKUP(H30,'23'!$K$3:$L$16,2,FALSE)))</f>
        <v>12</v>
      </c>
      <c r="S30" s="81">
        <f t="shared" si="1"/>
        <v>36</v>
      </c>
    </row>
    <row r="31" spans="1:24">
      <c r="A31" s="6"/>
      <c r="B31" s="6" t="s">
        <v>328</v>
      </c>
      <c r="C31" s="6"/>
      <c r="D31" s="6"/>
      <c r="E31" s="215" t="s">
        <v>326</v>
      </c>
      <c r="F31" s="221" t="s">
        <v>298</v>
      </c>
      <c r="G31" s="7"/>
      <c r="H31" s="79" t="s">
        <v>50</v>
      </c>
      <c r="I31" s="219"/>
      <c r="J31" s="225"/>
      <c r="K31" s="219"/>
      <c r="L31" s="219"/>
      <c r="M31" s="219">
        <v>5</v>
      </c>
      <c r="Q31" s="81">
        <f t="shared" si="0"/>
        <v>5</v>
      </c>
      <c r="R31" s="81">
        <f>IF(G31="X",0,IF(H31="X",0,VLOOKUP(H31,'23'!$K$3:$L$16,2,FALSE)))</f>
        <v>12</v>
      </c>
      <c r="S31" s="81">
        <f t="shared" si="1"/>
        <v>60</v>
      </c>
      <c r="W31">
        <v>1</v>
      </c>
    </row>
    <row r="32" spans="1:24">
      <c r="A32" s="6"/>
      <c r="B32" s="6" t="s">
        <v>328</v>
      </c>
      <c r="C32" s="6"/>
      <c r="D32" s="6"/>
      <c r="E32" s="215" t="s">
        <v>295</v>
      </c>
      <c r="F32" s="221" t="s">
        <v>380</v>
      </c>
      <c r="G32" s="7"/>
      <c r="H32" s="79" t="s">
        <v>137</v>
      </c>
      <c r="I32" s="219"/>
      <c r="J32" s="225"/>
      <c r="K32" s="219"/>
      <c r="L32" s="219"/>
      <c r="M32" s="219">
        <v>7</v>
      </c>
      <c r="Q32" s="81">
        <f t="shared" si="0"/>
        <v>7</v>
      </c>
      <c r="R32" s="81">
        <f>IF(G32="X",0,IF(H32="X",0,VLOOKUP(H32,'23'!$K$3:$L$16,2,FALSE)))</f>
        <v>200</v>
      </c>
      <c r="S32" s="81">
        <f t="shared" si="1"/>
        <v>1400</v>
      </c>
    </row>
    <row r="33" spans="1:24">
      <c r="A33" s="6"/>
      <c r="B33" s="6" t="s">
        <v>328</v>
      </c>
      <c r="C33" s="6"/>
      <c r="D33" s="6"/>
      <c r="E33" s="215" t="s">
        <v>316</v>
      </c>
      <c r="F33" s="221" t="s">
        <v>380</v>
      </c>
      <c r="G33" s="7"/>
      <c r="H33" s="79" t="s">
        <v>137</v>
      </c>
      <c r="I33" s="219"/>
      <c r="J33" s="225"/>
      <c r="K33" s="219"/>
      <c r="L33" s="219"/>
      <c r="M33" s="219">
        <v>7</v>
      </c>
      <c r="Q33" s="81">
        <f t="shared" si="0"/>
        <v>7</v>
      </c>
      <c r="R33" s="81">
        <f>IF(G33="X",0,IF(H33="X",0,VLOOKUP(H33,'23'!$K$3:$L$16,2,FALSE)))</f>
        <v>200</v>
      </c>
      <c r="S33" s="81">
        <f t="shared" si="1"/>
        <v>1400</v>
      </c>
      <c r="X33">
        <v>1</v>
      </c>
    </row>
    <row r="34" spans="1:24" hidden="1">
      <c r="A34" s="6"/>
      <c r="B34" s="6"/>
      <c r="C34" s="6"/>
      <c r="D34" s="6"/>
      <c r="E34" s="79"/>
      <c r="F34" s="7"/>
      <c r="G34" s="7"/>
      <c r="H34" s="79"/>
      <c r="I34" s="81"/>
      <c r="J34" s="81"/>
      <c r="K34" s="81"/>
      <c r="L34" s="81"/>
      <c r="M34" s="81"/>
      <c r="Q34" s="81"/>
      <c r="R34" s="81"/>
      <c r="S34" s="81"/>
    </row>
    <row r="35" spans="1:24" hidden="1">
      <c r="A35" s="6"/>
      <c r="B35" s="6"/>
      <c r="C35" s="6"/>
      <c r="D35" s="6"/>
      <c r="E35" s="79"/>
      <c r="F35" s="7"/>
      <c r="G35" s="7"/>
      <c r="H35" s="79"/>
      <c r="I35" s="81"/>
      <c r="J35" s="81"/>
      <c r="K35" s="81"/>
      <c r="L35" s="81"/>
      <c r="M35" s="81"/>
      <c r="Q35" s="81"/>
      <c r="R35" s="81"/>
      <c r="S35" s="81"/>
    </row>
    <row r="36" spans="1:24" hidden="1">
      <c r="A36" s="6"/>
      <c r="B36" s="6"/>
      <c r="C36" s="6"/>
      <c r="D36" s="6"/>
      <c r="E36" s="79"/>
      <c r="F36" s="7"/>
      <c r="G36" s="7"/>
      <c r="H36" s="79"/>
      <c r="I36" s="81"/>
      <c r="J36" s="81"/>
      <c r="K36" s="81"/>
      <c r="L36" s="81"/>
      <c r="M36" s="81"/>
      <c r="Q36" s="81"/>
      <c r="R36" s="81"/>
      <c r="S36" s="81"/>
    </row>
    <row r="37" spans="1:24" hidden="1">
      <c r="A37" s="6"/>
      <c r="B37" s="6"/>
      <c r="C37" s="6"/>
      <c r="D37" s="6"/>
      <c r="E37" s="79"/>
      <c r="F37" s="7"/>
      <c r="G37" s="7"/>
      <c r="H37" s="79"/>
      <c r="I37" s="81"/>
      <c r="J37" s="81"/>
      <c r="K37" s="81"/>
      <c r="L37" s="81"/>
      <c r="M37" s="81"/>
      <c r="Q37" s="81"/>
      <c r="R37" s="81"/>
      <c r="S37" s="81"/>
    </row>
    <row r="38" spans="1:24" hidden="1">
      <c r="A38" s="6"/>
      <c r="B38" s="6"/>
      <c r="C38" s="6"/>
      <c r="D38" s="6"/>
      <c r="E38" s="79"/>
      <c r="F38" s="7"/>
      <c r="G38" s="7"/>
      <c r="H38" s="79"/>
      <c r="I38" s="81"/>
      <c r="J38" s="81"/>
      <c r="K38" s="81"/>
      <c r="L38" s="81"/>
      <c r="M38" s="81"/>
      <c r="Q38" s="81"/>
      <c r="R38" s="81"/>
      <c r="S38" s="81"/>
    </row>
    <row r="39" spans="1:24" hidden="1">
      <c r="A39" s="6"/>
      <c r="B39" s="6"/>
      <c r="C39" s="6"/>
      <c r="D39" s="6"/>
      <c r="E39" s="79"/>
      <c r="F39" s="7"/>
      <c r="G39" s="7"/>
      <c r="H39" s="79"/>
      <c r="I39" s="81"/>
      <c r="J39" s="81"/>
      <c r="K39" s="81"/>
      <c r="L39" s="81"/>
      <c r="M39" s="81"/>
      <c r="Q39" s="81"/>
      <c r="R39" s="81"/>
      <c r="S39" s="81"/>
    </row>
    <row r="40" spans="1:24" hidden="1">
      <c r="A40" s="6"/>
      <c r="B40" s="6"/>
      <c r="C40" s="6"/>
      <c r="D40" s="6"/>
      <c r="E40" s="79"/>
      <c r="F40" s="7"/>
      <c r="G40" s="7"/>
      <c r="H40" s="79"/>
      <c r="I40" s="81"/>
      <c r="J40" s="81"/>
      <c r="K40" s="81"/>
      <c r="L40" s="81"/>
      <c r="M40" s="81"/>
      <c r="Q40" s="81"/>
      <c r="R40" s="81"/>
      <c r="S40" s="81"/>
    </row>
    <row r="41" spans="1:24" hidden="1">
      <c r="A41" s="6"/>
      <c r="B41" s="6"/>
      <c r="C41" s="6"/>
      <c r="D41" s="6"/>
      <c r="E41" s="79"/>
      <c r="F41" s="7"/>
      <c r="G41" s="7"/>
      <c r="H41" s="79"/>
      <c r="I41" s="81"/>
      <c r="J41" s="81"/>
      <c r="K41" s="81"/>
      <c r="L41" s="81"/>
      <c r="M41" s="81"/>
      <c r="Q41" s="81"/>
      <c r="R41" s="81"/>
      <c r="S41" s="81"/>
    </row>
    <row r="42" spans="1:24" hidden="1">
      <c r="A42" s="6"/>
      <c r="B42" s="6"/>
      <c r="C42" s="6"/>
      <c r="D42" s="6"/>
      <c r="E42" s="79"/>
      <c r="F42" s="7"/>
      <c r="G42" s="7"/>
      <c r="H42" s="79"/>
      <c r="I42" s="81"/>
      <c r="J42" s="81"/>
      <c r="K42" s="81"/>
      <c r="L42" s="81"/>
      <c r="M42" s="81"/>
      <c r="Q42" s="81"/>
      <c r="R42" s="81"/>
      <c r="S42" s="81"/>
    </row>
    <row r="43" spans="1:24" hidden="1">
      <c r="A43" s="6"/>
      <c r="B43" s="6"/>
      <c r="C43" s="6"/>
      <c r="D43" s="6"/>
      <c r="E43" s="79"/>
      <c r="F43" s="7"/>
      <c r="G43" s="7"/>
      <c r="H43" s="79"/>
      <c r="I43" s="81"/>
      <c r="J43" s="81"/>
      <c r="K43" s="81"/>
      <c r="L43" s="81"/>
      <c r="M43" s="81"/>
      <c r="Q43" s="81"/>
      <c r="R43" s="81"/>
      <c r="S43" s="81"/>
    </row>
    <row r="44" spans="1:24" hidden="1">
      <c r="A44" s="6"/>
      <c r="B44" s="6"/>
      <c r="C44" s="6"/>
      <c r="D44" s="6"/>
      <c r="E44" s="79"/>
      <c r="F44" s="7"/>
      <c r="G44" s="7"/>
      <c r="H44" s="79"/>
      <c r="I44" s="81"/>
      <c r="J44" s="81"/>
      <c r="K44" s="81"/>
      <c r="L44" s="81"/>
      <c r="M44" s="81"/>
      <c r="Q44" s="81"/>
      <c r="R44" s="81"/>
      <c r="S44" s="81"/>
    </row>
    <row r="45" spans="1:24" hidden="1">
      <c r="A45" s="6"/>
      <c r="B45" s="6"/>
      <c r="C45" s="6"/>
      <c r="D45" s="6"/>
      <c r="E45" s="79"/>
      <c r="F45" s="7"/>
      <c r="G45" s="7"/>
      <c r="H45" s="79"/>
      <c r="I45" s="81"/>
      <c r="J45" s="81"/>
      <c r="K45" s="81"/>
      <c r="L45" s="81"/>
      <c r="M45" s="81"/>
      <c r="Q45" s="81"/>
      <c r="R45" s="81"/>
      <c r="S45" s="81"/>
    </row>
    <row r="46" spans="1:24" hidden="1">
      <c r="A46" s="6"/>
      <c r="B46" s="6"/>
      <c r="C46" s="6"/>
      <c r="D46" s="6"/>
      <c r="E46" s="79"/>
      <c r="F46" s="7"/>
      <c r="G46" s="7"/>
      <c r="H46" s="79"/>
      <c r="I46" s="81"/>
      <c r="J46" s="81"/>
      <c r="K46" s="81"/>
      <c r="L46" s="81"/>
      <c r="M46" s="81"/>
      <c r="Q46" s="81"/>
      <c r="R46" s="81"/>
      <c r="S46" s="81"/>
    </row>
    <row r="47" spans="1:24" hidden="1">
      <c r="A47" s="6"/>
      <c r="B47" s="6"/>
      <c r="C47" s="6"/>
      <c r="D47" s="6"/>
      <c r="E47" s="79"/>
      <c r="F47" s="7"/>
      <c r="G47" s="7"/>
      <c r="H47" s="79"/>
      <c r="I47" s="81"/>
      <c r="J47" s="81"/>
      <c r="K47" s="81"/>
      <c r="L47" s="81"/>
      <c r="M47" s="81"/>
      <c r="Q47" s="81"/>
      <c r="R47" s="81"/>
      <c r="S47" s="81"/>
    </row>
    <row r="48" spans="1:24" hidden="1">
      <c r="A48" s="6"/>
      <c r="B48" s="6"/>
      <c r="C48" s="6"/>
      <c r="D48" s="6"/>
      <c r="E48" s="79"/>
      <c r="F48" s="7"/>
      <c r="G48" s="7"/>
      <c r="H48" s="79"/>
      <c r="I48" s="81"/>
      <c r="J48" s="81"/>
      <c r="K48" s="81"/>
      <c r="L48" s="81"/>
      <c r="M48" s="81"/>
      <c r="Q48" s="81"/>
      <c r="R48" s="81"/>
      <c r="S48" s="81"/>
    </row>
    <row r="49" spans="1:19" hidden="1">
      <c r="A49" s="6"/>
      <c r="B49" s="6"/>
      <c r="C49" s="6"/>
      <c r="D49" s="6"/>
      <c r="E49" s="79"/>
      <c r="F49" s="7"/>
      <c r="G49" s="7"/>
      <c r="H49" s="79"/>
      <c r="I49" s="81"/>
      <c r="J49" s="81"/>
      <c r="K49" s="81"/>
      <c r="L49" s="81"/>
      <c r="M49" s="81"/>
      <c r="Q49" s="81"/>
      <c r="R49" s="81"/>
      <c r="S49" s="81"/>
    </row>
    <row r="50" spans="1:19" hidden="1">
      <c r="A50" s="6"/>
      <c r="B50" s="6"/>
      <c r="C50" s="6"/>
      <c r="D50" s="6"/>
      <c r="E50" s="79"/>
      <c r="F50" s="7"/>
      <c r="G50" s="7"/>
      <c r="H50" s="79"/>
      <c r="I50" s="81"/>
      <c r="J50" s="81"/>
      <c r="K50" s="81"/>
      <c r="L50" s="81"/>
      <c r="M50" s="81"/>
      <c r="Q50" s="81"/>
      <c r="R50" s="81"/>
      <c r="S50" s="81"/>
    </row>
    <row r="51" spans="1:19" hidden="1">
      <c r="A51" s="6"/>
      <c r="B51" s="6"/>
      <c r="C51" s="6"/>
      <c r="D51" s="6"/>
      <c r="E51" s="79"/>
      <c r="F51" s="7"/>
      <c r="G51" s="7"/>
      <c r="H51" s="79"/>
      <c r="I51" s="81"/>
      <c r="J51" s="81"/>
      <c r="K51" s="81"/>
      <c r="L51" s="81"/>
      <c r="M51" s="81"/>
      <c r="Q51" s="81"/>
      <c r="R51" s="81"/>
      <c r="S51" s="81"/>
    </row>
    <row r="52" spans="1:19" hidden="1">
      <c r="A52" s="6"/>
      <c r="B52" s="6"/>
      <c r="C52" s="6"/>
      <c r="D52" s="6"/>
      <c r="E52" s="79"/>
      <c r="F52" s="7"/>
      <c r="G52" s="7"/>
      <c r="H52" s="79"/>
      <c r="I52" s="81"/>
      <c r="J52" s="81"/>
      <c r="K52" s="81"/>
      <c r="L52" s="81"/>
      <c r="M52" s="81"/>
      <c r="Q52" s="81"/>
      <c r="R52" s="81"/>
      <c r="S52" s="81"/>
    </row>
    <row r="53" spans="1:19" hidden="1">
      <c r="A53" s="6"/>
      <c r="B53" s="6"/>
      <c r="C53" s="6"/>
      <c r="D53" s="6"/>
      <c r="E53" s="79"/>
      <c r="F53" s="7"/>
      <c r="G53" s="7"/>
      <c r="H53" s="79"/>
      <c r="I53" s="81"/>
      <c r="J53" s="81"/>
      <c r="K53" s="81"/>
      <c r="L53" s="81"/>
      <c r="M53" s="81"/>
      <c r="Q53" s="81"/>
      <c r="R53" s="81"/>
      <c r="S53" s="81"/>
    </row>
    <row r="54" spans="1:19" hidden="1">
      <c r="A54" s="6"/>
      <c r="B54" s="6"/>
      <c r="C54" s="6"/>
      <c r="D54" s="6"/>
      <c r="E54" s="79"/>
      <c r="F54" s="7"/>
      <c r="G54" s="7"/>
      <c r="H54" s="79"/>
      <c r="I54" s="81"/>
      <c r="J54" s="81"/>
      <c r="K54" s="81"/>
      <c r="L54" s="81"/>
      <c r="M54" s="81"/>
      <c r="Q54" s="81"/>
      <c r="R54" s="81"/>
      <c r="S54" s="81"/>
    </row>
    <row r="55" spans="1:19" hidden="1">
      <c r="A55" s="6"/>
      <c r="B55" s="6"/>
      <c r="C55" s="6"/>
      <c r="D55" s="6"/>
      <c r="E55" s="79"/>
      <c r="F55" s="7"/>
      <c r="G55" s="7"/>
      <c r="H55" s="79"/>
      <c r="I55" s="81"/>
      <c r="J55" s="81"/>
      <c r="K55" s="81"/>
      <c r="L55" s="81"/>
      <c r="M55" s="81"/>
      <c r="Q55" s="81"/>
      <c r="R55" s="81"/>
      <c r="S55" s="81"/>
    </row>
    <row r="56" spans="1:19" hidden="1">
      <c r="A56" s="6"/>
      <c r="B56" s="6"/>
      <c r="C56" s="6"/>
      <c r="D56" s="6"/>
      <c r="E56" s="79"/>
      <c r="F56" s="7"/>
      <c r="G56" s="7"/>
      <c r="H56" s="79"/>
      <c r="I56" s="81"/>
      <c r="J56" s="81"/>
      <c r="K56" s="81"/>
      <c r="L56" s="81"/>
      <c r="M56" s="81"/>
      <c r="Q56" s="81"/>
      <c r="R56" s="81"/>
      <c r="S56" s="81"/>
    </row>
    <row r="57" spans="1:19" hidden="1">
      <c r="A57" s="6"/>
      <c r="B57" s="6"/>
      <c r="C57" s="6"/>
      <c r="D57" s="6"/>
      <c r="E57" s="79"/>
      <c r="F57" s="7"/>
      <c r="G57" s="7"/>
      <c r="H57" s="79"/>
      <c r="I57" s="81"/>
      <c r="J57" s="81"/>
      <c r="K57" s="81"/>
      <c r="L57" s="81"/>
      <c r="M57" s="81"/>
      <c r="Q57" s="81"/>
      <c r="R57" s="81"/>
      <c r="S57" s="81"/>
    </row>
    <row r="58" spans="1:19" hidden="1">
      <c r="A58" s="6"/>
      <c r="B58" s="6"/>
      <c r="C58" s="6"/>
      <c r="D58" s="6"/>
      <c r="E58" s="79"/>
      <c r="F58" s="7"/>
      <c r="G58" s="7"/>
      <c r="H58" s="79"/>
      <c r="I58" s="81"/>
      <c r="J58" s="81"/>
      <c r="K58" s="81"/>
      <c r="L58" s="81"/>
      <c r="M58" s="81"/>
      <c r="Q58" s="81"/>
      <c r="R58" s="81"/>
      <c r="S58" s="81"/>
    </row>
    <row r="59" spans="1:19" hidden="1">
      <c r="A59" s="6"/>
      <c r="B59" s="6"/>
      <c r="C59" s="6"/>
      <c r="D59" s="6"/>
      <c r="E59" s="79"/>
      <c r="F59" s="7"/>
      <c r="G59" s="7"/>
      <c r="H59" s="79"/>
      <c r="I59" s="81"/>
      <c r="J59" s="81"/>
      <c r="K59" s="81"/>
      <c r="L59" s="81"/>
      <c r="M59" s="81"/>
      <c r="Q59" s="81"/>
      <c r="R59" s="81"/>
      <c r="S59" s="81"/>
    </row>
    <row r="60" spans="1:19" hidden="1">
      <c r="A60" s="6"/>
      <c r="B60" s="6"/>
      <c r="C60" s="6"/>
      <c r="D60" s="6"/>
      <c r="E60" s="79"/>
      <c r="F60" s="7"/>
      <c r="G60" s="7"/>
      <c r="H60" s="79"/>
      <c r="I60" s="81"/>
      <c r="J60" s="81"/>
      <c r="K60" s="81"/>
      <c r="L60" s="81"/>
      <c r="M60" s="81"/>
      <c r="Q60" s="81"/>
      <c r="R60" s="81"/>
      <c r="S60" s="81"/>
    </row>
    <row r="61" spans="1:19" hidden="1">
      <c r="A61" s="6"/>
      <c r="B61" s="6"/>
      <c r="C61" s="6"/>
      <c r="D61" s="6"/>
      <c r="E61" s="79"/>
      <c r="F61" s="7"/>
      <c r="G61" s="7"/>
      <c r="H61" s="79"/>
      <c r="I61" s="81"/>
      <c r="J61" s="81"/>
      <c r="K61" s="81"/>
      <c r="L61" s="81"/>
      <c r="M61" s="81"/>
      <c r="Q61" s="81"/>
      <c r="R61" s="81"/>
      <c r="S61" s="81"/>
    </row>
    <row r="62" spans="1:19" hidden="1">
      <c r="A62" s="6"/>
      <c r="B62" s="6"/>
      <c r="C62" s="6"/>
      <c r="D62" s="6"/>
      <c r="E62" s="79"/>
      <c r="F62" s="7"/>
      <c r="G62" s="7"/>
      <c r="H62" s="79"/>
      <c r="I62" s="81"/>
      <c r="J62" s="81"/>
      <c r="K62" s="81"/>
      <c r="L62" s="81"/>
      <c r="M62" s="81"/>
      <c r="Q62" s="81"/>
      <c r="R62" s="81"/>
      <c r="S62" s="81"/>
    </row>
    <row r="63" spans="1:19" hidden="1">
      <c r="A63" s="6"/>
      <c r="B63" s="6"/>
      <c r="C63" s="6"/>
      <c r="D63" s="6"/>
      <c r="E63" s="79"/>
      <c r="F63" s="7"/>
      <c r="G63" s="7"/>
      <c r="H63" s="79"/>
      <c r="I63" s="81"/>
      <c r="J63" s="81"/>
      <c r="K63" s="81"/>
      <c r="L63" s="81"/>
      <c r="M63" s="81"/>
      <c r="Q63" s="81"/>
      <c r="R63" s="81"/>
      <c r="S63" s="81"/>
    </row>
    <row r="64" spans="1:19" hidden="1">
      <c r="A64" s="6"/>
      <c r="B64" s="6"/>
      <c r="C64" s="6"/>
      <c r="D64" s="6"/>
      <c r="E64" s="79"/>
      <c r="F64" s="7"/>
      <c r="G64" s="7"/>
      <c r="H64" s="79"/>
      <c r="I64" s="81"/>
      <c r="J64" s="81"/>
      <c r="K64" s="81"/>
      <c r="L64" s="81"/>
      <c r="M64" s="81"/>
      <c r="Q64" s="81"/>
      <c r="R64" s="81"/>
      <c r="S64" s="81"/>
    </row>
    <row r="65" spans="1:19" hidden="1">
      <c r="A65" s="6"/>
      <c r="B65" s="6"/>
      <c r="C65" s="6"/>
      <c r="D65" s="6"/>
      <c r="E65" s="79"/>
      <c r="F65" s="7"/>
      <c r="G65" s="7"/>
      <c r="H65" s="79"/>
      <c r="I65" s="81"/>
      <c r="J65" s="81"/>
      <c r="K65" s="81"/>
      <c r="L65" s="81"/>
      <c r="M65" s="81"/>
      <c r="Q65" s="81"/>
      <c r="R65" s="81"/>
      <c r="S65" s="81"/>
    </row>
    <row r="66" spans="1:19" hidden="1">
      <c r="A66" s="6"/>
      <c r="B66" s="6"/>
      <c r="C66" s="6"/>
      <c r="D66" s="6"/>
      <c r="E66" s="79"/>
      <c r="F66" s="7"/>
      <c r="G66" s="7"/>
      <c r="H66" s="79"/>
      <c r="I66" s="81"/>
      <c r="J66" s="81"/>
      <c r="K66" s="81"/>
      <c r="L66" s="81"/>
      <c r="M66" s="81"/>
      <c r="Q66" s="81"/>
      <c r="R66" s="81"/>
      <c r="S66" s="81"/>
    </row>
    <row r="67" spans="1:19" hidden="1">
      <c r="A67" s="6"/>
      <c r="B67" s="6"/>
      <c r="C67" s="6"/>
      <c r="D67" s="6"/>
      <c r="E67" s="79"/>
      <c r="F67" s="7"/>
      <c r="G67" s="7"/>
      <c r="H67" s="79"/>
      <c r="I67" s="81"/>
      <c r="J67" s="81"/>
      <c r="K67" s="81"/>
      <c r="L67" s="81"/>
      <c r="M67" s="81"/>
      <c r="Q67" s="81"/>
      <c r="R67" s="81"/>
      <c r="S67" s="81"/>
    </row>
    <row r="68" spans="1:19" hidden="1">
      <c r="A68" s="6"/>
      <c r="B68" s="6"/>
      <c r="C68" s="6"/>
      <c r="D68" s="6"/>
      <c r="E68" s="79"/>
      <c r="F68" s="7"/>
      <c r="G68" s="7"/>
      <c r="H68" s="79"/>
      <c r="I68" s="81"/>
      <c r="J68" s="81"/>
      <c r="K68" s="81"/>
      <c r="L68" s="81"/>
      <c r="M68" s="81"/>
      <c r="Q68" s="81"/>
      <c r="R68" s="81"/>
      <c r="S68" s="81"/>
    </row>
    <row r="69" spans="1:19" hidden="1">
      <c r="A69" s="6"/>
      <c r="B69" s="6"/>
      <c r="C69" s="6"/>
      <c r="D69" s="6"/>
      <c r="E69" s="79"/>
      <c r="F69" s="7"/>
      <c r="G69" s="7"/>
      <c r="H69" s="79"/>
      <c r="I69" s="81"/>
      <c r="J69" s="81"/>
      <c r="K69" s="81"/>
      <c r="L69" s="81"/>
      <c r="M69" s="81"/>
      <c r="Q69" s="81"/>
      <c r="R69" s="81"/>
      <c r="S69" s="81"/>
    </row>
    <row r="70" spans="1:19" hidden="1">
      <c r="A70" s="6"/>
      <c r="B70" s="6"/>
      <c r="C70" s="6"/>
      <c r="D70" s="6"/>
      <c r="E70" s="79"/>
      <c r="F70" s="7"/>
      <c r="G70" s="7"/>
      <c r="H70" s="79"/>
      <c r="I70" s="81"/>
      <c r="J70" s="81"/>
      <c r="K70" s="81"/>
      <c r="L70" s="81"/>
      <c r="M70" s="81"/>
      <c r="Q70" s="81"/>
      <c r="R70" s="81"/>
      <c r="S70" s="81"/>
    </row>
    <row r="71" spans="1:19" hidden="1">
      <c r="A71" s="6"/>
      <c r="B71" s="6"/>
      <c r="C71" s="6"/>
      <c r="D71" s="6"/>
      <c r="E71" s="79"/>
      <c r="F71" s="7"/>
      <c r="G71" s="7"/>
      <c r="H71" s="79"/>
      <c r="I71" s="81"/>
      <c r="J71" s="81"/>
      <c r="K71" s="81"/>
      <c r="L71" s="81"/>
      <c r="M71" s="81"/>
      <c r="Q71" s="81"/>
      <c r="R71" s="81"/>
      <c r="S71" s="81"/>
    </row>
    <row r="72" spans="1:19" hidden="1">
      <c r="A72" s="6"/>
      <c r="B72" s="6"/>
      <c r="C72" s="6"/>
      <c r="D72" s="6"/>
      <c r="E72" s="79"/>
      <c r="F72" s="7"/>
      <c r="G72" s="7"/>
      <c r="H72" s="79"/>
      <c r="I72" s="81"/>
      <c r="J72" s="81"/>
      <c r="K72" s="81"/>
      <c r="L72" s="81"/>
      <c r="M72" s="81"/>
      <c r="Q72" s="81"/>
      <c r="R72" s="81"/>
      <c r="S72" s="81"/>
    </row>
    <row r="73" spans="1:19" hidden="1">
      <c r="A73" s="6"/>
      <c r="B73" s="6"/>
      <c r="C73" s="6"/>
      <c r="D73" s="6"/>
      <c r="E73" s="79"/>
      <c r="F73" s="7"/>
      <c r="G73" s="7"/>
      <c r="H73" s="79"/>
      <c r="I73" s="81"/>
      <c r="J73" s="81"/>
      <c r="K73" s="81"/>
      <c r="L73" s="81"/>
      <c r="M73" s="81"/>
      <c r="Q73" s="81"/>
      <c r="R73" s="81"/>
      <c r="S73" s="81"/>
    </row>
    <row r="74" spans="1:19" hidden="1">
      <c r="A74" s="6"/>
      <c r="B74" s="6"/>
      <c r="C74" s="6"/>
      <c r="D74" s="6"/>
      <c r="E74" s="79"/>
      <c r="F74" s="89"/>
      <c r="G74" s="89"/>
      <c r="H74" s="90"/>
      <c r="I74" s="91"/>
      <c r="J74" s="91"/>
      <c r="K74" s="91"/>
      <c r="L74" s="91"/>
      <c r="M74" s="91"/>
      <c r="N74" s="91"/>
      <c r="O74" s="91"/>
      <c r="P74" s="91"/>
      <c r="Q74" s="81"/>
      <c r="R74" s="81"/>
      <c r="S74" s="81"/>
    </row>
    <row r="75" spans="1:19" hidden="1">
      <c r="A75" s="6"/>
      <c r="B75" s="6"/>
      <c r="C75" s="6"/>
      <c r="D75" s="6"/>
      <c r="E75" s="79"/>
      <c r="F75" s="7"/>
      <c r="G75" s="7"/>
      <c r="H75" s="79"/>
      <c r="I75" s="81"/>
      <c r="J75" s="81"/>
      <c r="K75" s="81"/>
      <c r="L75" s="81"/>
      <c r="M75" s="81"/>
      <c r="Q75" s="81"/>
      <c r="R75" s="81"/>
      <c r="S75" s="81"/>
    </row>
    <row r="76" spans="1:19" hidden="1">
      <c r="A76" s="6"/>
      <c r="B76" s="6"/>
      <c r="C76" s="6"/>
      <c r="D76" s="6"/>
      <c r="E76" s="79"/>
      <c r="F76" s="80"/>
      <c r="G76" s="7"/>
      <c r="H76" s="79"/>
      <c r="I76" s="81"/>
      <c r="J76" s="81"/>
      <c r="K76" s="81"/>
      <c r="L76" s="81"/>
      <c r="M76" s="81"/>
      <c r="Q76" s="81"/>
      <c r="R76" s="81"/>
      <c r="S76" s="81"/>
    </row>
    <row r="77" spans="1:19" hidden="1">
      <c r="A77" s="6"/>
      <c r="B77" s="6"/>
      <c r="C77" s="6"/>
      <c r="D77" s="6"/>
      <c r="E77" s="79"/>
      <c r="F77" s="7"/>
      <c r="G77" s="7"/>
      <c r="H77" s="79"/>
      <c r="I77" s="81"/>
      <c r="J77" s="81"/>
      <c r="K77" s="81"/>
      <c r="L77" s="81"/>
      <c r="M77" s="81"/>
      <c r="Q77" s="81"/>
      <c r="R77" s="81"/>
      <c r="S77" s="81"/>
    </row>
    <row r="78" spans="1:19" hidden="1">
      <c r="A78" s="6"/>
      <c r="B78" s="6"/>
      <c r="C78" s="6"/>
      <c r="D78" s="6"/>
      <c r="E78" s="79"/>
      <c r="F78" s="7"/>
      <c r="G78" s="7"/>
      <c r="H78" s="79"/>
      <c r="I78" s="81"/>
      <c r="J78" s="81"/>
      <c r="K78" s="81"/>
      <c r="L78" s="81"/>
      <c r="M78" s="81"/>
      <c r="Q78" s="81"/>
      <c r="R78" s="81"/>
      <c r="S78" s="81"/>
    </row>
    <row r="79" spans="1:19" hidden="1">
      <c r="A79" s="6"/>
      <c r="B79" s="6"/>
      <c r="C79" s="6"/>
      <c r="D79" s="6"/>
      <c r="E79" s="79"/>
      <c r="F79" s="7"/>
      <c r="G79" s="7"/>
      <c r="H79" s="79"/>
      <c r="I79" s="81"/>
      <c r="J79" s="81"/>
      <c r="K79" s="81"/>
      <c r="L79" s="81"/>
      <c r="M79" s="81"/>
      <c r="Q79" s="81"/>
      <c r="R79" s="81"/>
      <c r="S79" s="81"/>
    </row>
    <row r="80" spans="1:19" hidden="1">
      <c r="A80" s="6"/>
      <c r="B80" s="6"/>
      <c r="C80" s="6"/>
      <c r="D80" s="6"/>
      <c r="E80" s="79"/>
      <c r="F80" s="7"/>
      <c r="G80" s="7"/>
      <c r="H80" s="79"/>
      <c r="I80" s="81"/>
      <c r="J80" s="81"/>
      <c r="K80" s="81"/>
      <c r="L80" s="81"/>
      <c r="M80" s="81"/>
      <c r="Q80" s="81"/>
      <c r="R80" s="81"/>
      <c r="S80" s="81"/>
    </row>
    <row r="81" spans="1:19" hidden="1">
      <c r="A81" s="6"/>
      <c r="B81" s="6"/>
      <c r="C81" s="6"/>
      <c r="D81" s="6"/>
      <c r="E81" s="79"/>
      <c r="F81" s="7"/>
      <c r="G81" s="7"/>
      <c r="H81" s="79"/>
      <c r="I81" s="81"/>
      <c r="J81" s="81"/>
      <c r="K81" s="81"/>
      <c r="L81" s="81"/>
      <c r="M81" s="81"/>
      <c r="Q81" s="81"/>
      <c r="R81" s="81"/>
      <c r="S81" s="81"/>
    </row>
    <row r="82" spans="1:19" hidden="1">
      <c r="A82" s="6"/>
      <c r="B82" s="6"/>
      <c r="C82" s="6"/>
      <c r="D82" s="6"/>
      <c r="E82" s="79"/>
      <c r="F82" s="7"/>
      <c r="G82" s="7"/>
      <c r="H82" s="79"/>
      <c r="I82" s="81"/>
      <c r="J82" s="81"/>
      <c r="K82" s="81"/>
      <c r="L82" s="81"/>
      <c r="M82" s="81"/>
      <c r="Q82" s="81"/>
      <c r="R82" s="81"/>
      <c r="S82" s="81"/>
    </row>
    <row r="83" spans="1:19" hidden="1">
      <c r="A83" s="6"/>
      <c r="B83" s="6"/>
      <c r="C83" s="6"/>
      <c r="D83" s="6"/>
      <c r="E83" s="79"/>
      <c r="F83" s="7"/>
      <c r="G83" s="7"/>
      <c r="H83" s="79"/>
      <c r="I83" s="81"/>
      <c r="J83" s="81"/>
      <c r="K83" s="81"/>
      <c r="L83" s="81"/>
      <c r="M83" s="81"/>
      <c r="Q83" s="81"/>
      <c r="R83" s="81"/>
      <c r="S83" s="81"/>
    </row>
    <row r="84" spans="1:19" hidden="1">
      <c r="A84" s="6"/>
      <c r="B84" s="6"/>
      <c r="C84" s="6"/>
      <c r="D84" s="6"/>
      <c r="E84" s="79"/>
      <c r="F84" s="7"/>
      <c r="G84" s="7"/>
      <c r="H84" s="79"/>
      <c r="I84" s="81"/>
      <c r="J84" s="81"/>
      <c r="K84" s="81"/>
      <c r="L84" s="81"/>
      <c r="M84" s="81"/>
      <c r="Q84" s="81"/>
      <c r="R84" s="81"/>
      <c r="S84" s="81"/>
    </row>
    <row r="85" spans="1:19" hidden="1">
      <c r="A85" s="6"/>
      <c r="B85" s="6"/>
      <c r="C85" s="6"/>
      <c r="D85" s="6"/>
      <c r="E85" s="79"/>
      <c r="F85" s="7"/>
      <c r="G85" s="7"/>
      <c r="H85" s="79"/>
      <c r="I85" s="81"/>
      <c r="J85" s="81"/>
      <c r="K85" s="81"/>
      <c r="L85" s="81"/>
      <c r="M85" s="81"/>
      <c r="Q85" s="81"/>
      <c r="R85" s="81"/>
      <c r="S85" s="81"/>
    </row>
    <row r="86" spans="1:19" hidden="1">
      <c r="A86" s="6"/>
      <c r="B86" s="6"/>
      <c r="C86" s="6"/>
      <c r="D86" s="6"/>
      <c r="E86" s="79"/>
      <c r="F86" s="7"/>
      <c r="G86" s="7"/>
      <c r="H86" s="79"/>
      <c r="I86" s="81"/>
      <c r="J86" s="81"/>
      <c r="K86" s="81"/>
      <c r="L86" s="81"/>
      <c r="M86" s="81"/>
      <c r="Q86" s="81"/>
      <c r="R86" s="81"/>
      <c r="S86" s="81"/>
    </row>
    <row r="87" spans="1:19" hidden="1">
      <c r="A87" s="6"/>
      <c r="B87" s="6"/>
      <c r="C87" s="6"/>
      <c r="D87" s="6"/>
      <c r="E87" s="79"/>
      <c r="F87" s="7"/>
      <c r="G87" s="7"/>
      <c r="H87" s="79"/>
      <c r="I87" s="81"/>
      <c r="J87" s="81"/>
      <c r="K87" s="81"/>
      <c r="L87" s="81"/>
      <c r="M87" s="81"/>
      <c r="Q87" s="81"/>
      <c r="R87" s="81"/>
      <c r="S87" s="81"/>
    </row>
    <row r="88" spans="1:19" hidden="1">
      <c r="A88" s="6"/>
      <c r="B88" s="6"/>
      <c r="C88" s="6"/>
      <c r="D88" s="6"/>
      <c r="E88" s="79"/>
      <c r="F88" s="7"/>
      <c r="G88" s="7"/>
      <c r="H88" s="79"/>
      <c r="I88" s="81"/>
      <c r="J88" s="81"/>
      <c r="K88" s="81"/>
      <c r="L88" s="81"/>
      <c r="M88" s="81"/>
      <c r="Q88" s="81"/>
      <c r="R88" s="81"/>
      <c r="S88" s="81"/>
    </row>
    <row r="89" spans="1:19" hidden="1">
      <c r="A89" s="6"/>
      <c r="B89" s="6"/>
      <c r="C89" s="6"/>
      <c r="D89" s="6"/>
      <c r="E89" s="79"/>
      <c r="F89" s="7"/>
      <c r="G89" s="7"/>
      <c r="H89" s="79"/>
      <c r="I89" s="81"/>
      <c r="J89" s="81"/>
      <c r="K89" s="81"/>
      <c r="L89" s="81"/>
      <c r="M89" s="81"/>
      <c r="Q89" s="81"/>
      <c r="R89" s="81"/>
      <c r="S89" s="81"/>
    </row>
    <row r="90" spans="1:19" hidden="1">
      <c r="A90" s="6"/>
      <c r="B90" s="6"/>
      <c r="C90" s="6"/>
      <c r="D90" s="6"/>
      <c r="E90" s="79"/>
      <c r="F90" s="7"/>
      <c r="G90" s="7"/>
      <c r="H90" s="79"/>
      <c r="I90" s="81"/>
      <c r="J90" s="81"/>
      <c r="K90" s="81"/>
      <c r="L90" s="81"/>
      <c r="M90" s="81"/>
      <c r="Q90" s="81"/>
      <c r="R90" s="81"/>
      <c r="S90" s="81"/>
    </row>
    <row r="91" spans="1:19" hidden="1">
      <c r="A91" s="6"/>
      <c r="B91" s="6"/>
      <c r="C91" s="6"/>
      <c r="D91" s="6"/>
      <c r="E91" s="79"/>
      <c r="F91" s="7"/>
      <c r="G91" s="7"/>
      <c r="H91" s="79"/>
      <c r="I91" s="81"/>
      <c r="J91" s="81"/>
      <c r="K91" s="81"/>
      <c r="L91" s="81"/>
      <c r="M91" s="81"/>
      <c r="Q91" s="81"/>
      <c r="R91" s="81"/>
      <c r="S91" s="81"/>
    </row>
    <row r="92" spans="1:19" hidden="1">
      <c r="A92" s="6"/>
      <c r="B92" s="6"/>
      <c r="C92" s="6"/>
      <c r="D92" s="6"/>
      <c r="E92" s="79"/>
      <c r="F92" s="7"/>
      <c r="G92" s="7"/>
      <c r="H92" s="79"/>
      <c r="I92" s="81"/>
      <c r="J92" s="81"/>
      <c r="K92" s="81"/>
      <c r="L92" s="81"/>
      <c r="M92" s="81"/>
      <c r="Q92" s="81"/>
      <c r="R92" s="81"/>
      <c r="S92" s="81"/>
    </row>
    <row r="93" spans="1:19" hidden="1">
      <c r="A93" s="6"/>
      <c r="B93" s="6"/>
      <c r="C93" s="6"/>
      <c r="D93" s="6"/>
      <c r="E93" s="79"/>
      <c r="F93" s="7"/>
      <c r="G93" s="7"/>
      <c r="H93" s="79"/>
      <c r="I93" s="81"/>
      <c r="J93" s="81"/>
      <c r="K93" s="81"/>
      <c r="L93" s="81"/>
      <c r="M93" s="81"/>
      <c r="Q93" s="81"/>
      <c r="R93" s="81"/>
      <c r="S93" s="81"/>
    </row>
    <row r="94" spans="1:19" hidden="1">
      <c r="A94" s="6"/>
      <c r="B94" s="6"/>
      <c r="C94" s="6"/>
      <c r="D94" s="6"/>
      <c r="E94" s="79"/>
      <c r="F94" s="7"/>
      <c r="G94" s="7"/>
      <c r="H94" s="79"/>
      <c r="I94" s="81"/>
      <c r="J94" s="81"/>
      <c r="K94" s="81"/>
      <c r="L94" s="81"/>
      <c r="M94" s="81"/>
      <c r="Q94" s="81"/>
      <c r="R94" s="81"/>
      <c r="S94" s="81"/>
    </row>
    <row r="95" spans="1:19" hidden="1">
      <c r="A95" s="6"/>
      <c r="B95" s="6"/>
      <c r="C95" s="6"/>
      <c r="D95" s="6"/>
      <c r="E95" s="79"/>
      <c r="F95" s="7"/>
      <c r="G95" s="7"/>
      <c r="H95" s="79"/>
      <c r="I95" s="81"/>
      <c r="J95" s="81"/>
      <c r="K95" s="81"/>
      <c r="L95" s="81"/>
      <c r="M95" s="81"/>
      <c r="Q95" s="81"/>
      <c r="R95" s="81"/>
      <c r="S95" s="81"/>
    </row>
    <row r="96" spans="1:19" hidden="1">
      <c r="A96" s="6"/>
      <c r="B96" s="6"/>
      <c r="C96" s="6"/>
      <c r="D96" s="6"/>
      <c r="E96" s="79"/>
      <c r="F96" s="7"/>
      <c r="G96" s="7"/>
      <c r="H96" s="79"/>
      <c r="I96" s="81"/>
      <c r="J96" s="81"/>
      <c r="K96" s="81"/>
      <c r="L96" s="81"/>
      <c r="M96" s="81"/>
      <c r="Q96" s="81"/>
      <c r="R96" s="81"/>
      <c r="S96" s="81"/>
    </row>
    <row r="97" spans="1:19" hidden="1">
      <c r="A97" s="6"/>
      <c r="B97" s="6"/>
      <c r="C97" s="6"/>
      <c r="D97" s="6"/>
      <c r="E97" s="79"/>
      <c r="F97" s="7"/>
      <c r="G97" s="7"/>
      <c r="H97" s="79"/>
      <c r="I97" s="81"/>
      <c r="J97" s="81"/>
      <c r="K97" s="81"/>
      <c r="L97" s="81"/>
      <c r="M97" s="81"/>
      <c r="Q97" s="81"/>
      <c r="R97" s="81"/>
      <c r="S97" s="81"/>
    </row>
    <row r="98" spans="1:19" hidden="1">
      <c r="A98" s="6"/>
      <c r="B98" s="6"/>
      <c r="C98" s="6"/>
      <c r="D98" s="6"/>
      <c r="E98" s="79"/>
      <c r="F98" s="7"/>
      <c r="G98" s="7"/>
      <c r="H98" s="79"/>
      <c r="I98" s="81"/>
      <c r="J98" s="81"/>
      <c r="K98" s="81"/>
      <c r="L98" s="81"/>
      <c r="M98" s="81"/>
      <c r="Q98" s="81"/>
      <c r="R98" s="81"/>
      <c r="S98" s="81"/>
    </row>
    <row r="99" spans="1:19" hidden="1">
      <c r="A99" s="6"/>
      <c r="B99" s="6"/>
      <c r="C99" s="6"/>
      <c r="D99" s="6"/>
      <c r="E99" s="79"/>
      <c r="F99" s="7"/>
      <c r="G99" s="7"/>
      <c r="H99" s="79"/>
      <c r="I99" s="81"/>
      <c r="J99" s="81"/>
      <c r="K99" s="81"/>
      <c r="L99" s="81"/>
      <c r="M99" s="81"/>
      <c r="Q99" s="81"/>
      <c r="R99" s="81"/>
      <c r="S99" s="81"/>
    </row>
    <row r="100" spans="1:19" hidden="1">
      <c r="A100" s="6"/>
      <c r="B100" s="6"/>
      <c r="C100" s="6"/>
      <c r="D100" s="6"/>
      <c r="E100" s="79"/>
      <c r="F100" s="7"/>
      <c r="G100" s="7"/>
      <c r="H100" s="79"/>
      <c r="I100" s="81"/>
      <c r="J100" s="81"/>
      <c r="K100" s="81"/>
      <c r="L100" s="81"/>
      <c r="M100" s="81"/>
      <c r="Q100" s="81"/>
      <c r="R100" s="81"/>
      <c r="S100" s="81"/>
    </row>
    <row r="101" spans="1:19" hidden="1">
      <c r="A101" s="6"/>
      <c r="B101" s="6"/>
      <c r="C101" s="6"/>
      <c r="D101" s="6"/>
      <c r="E101" s="79"/>
      <c r="F101" s="7"/>
      <c r="G101" s="7"/>
      <c r="H101" s="79"/>
      <c r="I101" s="81"/>
      <c r="J101" s="81"/>
      <c r="K101" s="81"/>
      <c r="L101" s="81"/>
      <c r="M101" s="81"/>
      <c r="Q101" s="81"/>
      <c r="R101" s="81"/>
      <c r="S101" s="81"/>
    </row>
    <row r="102" spans="1:19" hidden="1">
      <c r="A102" s="6"/>
      <c r="B102" s="6"/>
      <c r="C102" s="6"/>
      <c r="D102" s="6"/>
      <c r="E102" s="79"/>
      <c r="F102" s="7"/>
      <c r="G102" s="7"/>
      <c r="H102" s="79"/>
      <c r="I102" s="81"/>
      <c r="J102" s="81"/>
      <c r="K102" s="81"/>
      <c r="L102" s="81"/>
      <c r="M102" s="81"/>
      <c r="Q102" s="81"/>
      <c r="R102" s="81"/>
      <c r="S102" s="81"/>
    </row>
    <row r="103" spans="1:19" hidden="1">
      <c r="A103" s="6"/>
      <c r="B103" s="6"/>
      <c r="C103" s="6"/>
      <c r="D103" s="6"/>
      <c r="E103" s="79"/>
      <c r="F103" s="7"/>
      <c r="G103" s="7"/>
      <c r="H103" s="79"/>
      <c r="I103" s="81"/>
      <c r="J103" s="81"/>
      <c r="K103" s="81"/>
      <c r="L103" s="81"/>
      <c r="M103" s="81"/>
      <c r="Q103" s="81"/>
      <c r="R103" s="81"/>
      <c r="S103" s="81"/>
    </row>
    <row r="104" spans="1:19" hidden="1">
      <c r="A104" s="6"/>
      <c r="B104" s="6"/>
      <c r="C104" s="6"/>
      <c r="D104" s="6"/>
      <c r="E104" s="79"/>
      <c r="F104" s="7"/>
      <c r="G104" s="7"/>
      <c r="H104" s="79"/>
      <c r="I104" s="81"/>
      <c r="J104" s="81"/>
      <c r="K104" s="81"/>
      <c r="L104" s="81"/>
      <c r="M104" s="81"/>
      <c r="Q104" s="81"/>
      <c r="R104" s="81"/>
      <c r="S104" s="81"/>
    </row>
    <row r="105" spans="1:19" hidden="1">
      <c r="A105" s="6"/>
      <c r="B105" s="6"/>
      <c r="C105" s="6"/>
      <c r="D105" s="6"/>
      <c r="E105" s="79"/>
      <c r="F105" s="7"/>
      <c r="G105" s="7"/>
      <c r="H105" s="79"/>
      <c r="I105" s="81"/>
      <c r="J105" s="81"/>
      <c r="K105" s="81"/>
      <c r="L105" s="81"/>
      <c r="M105" s="81"/>
      <c r="Q105" s="81"/>
      <c r="R105" s="81"/>
      <c r="S105" s="81"/>
    </row>
    <row r="106" spans="1:19" hidden="1">
      <c r="A106" s="6"/>
      <c r="B106" s="6"/>
      <c r="C106" s="6"/>
      <c r="D106" s="6"/>
      <c r="E106" s="79"/>
      <c r="F106" s="7"/>
      <c r="G106" s="7"/>
      <c r="H106" s="79"/>
      <c r="I106" s="81"/>
      <c r="J106" s="81"/>
      <c r="K106" s="81"/>
      <c r="L106" s="81"/>
      <c r="M106" s="81"/>
      <c r="Q106" s="81"/>
      <c r="R106" s="81"/>
      <c r="S106" s="81"/>
    </row>
    <row r="107" spans="1:19" hidden="1">
      <c r="A107" s="6"/>
      <c r="B107" s="6"/>
      <c r="C107" s="6"/>
      <c r="D107" s="6"/>
      <c r="E107" s="79"/>
      <c r="F107" s="7"/>
      <c r="G107" s="7"/>
      <c r="H107" s="79"/>
      <c r="I107" s="81"/>
      <c r="J107" s="81"/>
      <c r="K107" s="81"/>
      <c r="L107" s="81"/>
      <c r="M107" s="81"/>
      <c r="Q107" s="81"/>
      <c r="R107" s="81"/>
      <c r="S107" s="81"/>
    </row>
    <row r="108" spans="1:19" hidden="1">
      <c r="A108" s="6"/>
      <c r="B108" s="6"/>
      <c r="C108" s="6"/>
      <c r="D108" s="6"/>
      <c r="E108" s="79"/>
      <c r="F108" s="7"/>
      <c r="G108" s="7"/>
      <c r="H108" s="79"/>
      <c r="I108" s="81"/>
      <c r="J108" s="81"/>
      <c r="K108" s="81"/>
      <c r="L108" s="81"/>
      <c r="M108" s="81"/>
      <c r="Q108" s="81"/>
      <c r="R108" s="81"/>
      <c r="S108" s="81"/>
    </row>
    <row r="109" spans="1:19" hidden="1">
      <c r="A109" s="6"/>
      <c r="B109" s="6"/>
      <c r="C109" s="6"/>
      <c r="D109" s="6"/>
      <c r="E109" s="79"/>
      <c r="F109" s="7"/>
      <c r="G109" s="7"/>
      <c r="H109" s="79"/>
      <c r="I109" s="81"/>
      <c r="J109" s="81"/>
      <c r="K109" s="81"/>
      <c r="L109" s="81"/>
      <c r="M109" s="81"/>
      <c r="Q109" s="81"/>
      <c r="R109" s="81"/>
      <c r="S109" s="81"/>
    </row>
    <row r="110" spans="1:19" hidden="1">
      <c r="A110" s="6"/>
      <c r="B110" s="6"/>
      <c r="C110" s="6"/>
      <c r="D110" s="6"/>
      <c r="E110" s="79"/>
      <c r="F110" s="7"/>
      <c r="G110" s="7"/>
      <c r="H110" s="79"/>
      <c r="I110" s="81"/>
      <c r="J110" s="81"/>
      <c r="K110" s="81"/>
      <c r="L110" s="81"/>
      <c r="M110" s="81"/>
      <c r="Q110" s="81"/>
      <c r="R110" s="81"/>
      <c r="S110" s="81"/>
    </row>
    <row r="111" spans="1:19" hidden="1">
      <c r="A111" s="6"/>
      <c r="B111" s="6"/>
      <c r="C111" s="6"/>
      <c r="D111" s="6"/>
      <c r="E111" s="79"/>
      <c r="F111" s="7"/>
      <c r="G111" s="7"/>
      <c r="H111" s="79"/>
      <c r="I111" s="81"/>
      <c r="J111" s="81"/>
      <c r="K111" s="81"/>
      <c r="L111" s="81"/>
      <c r="M111" s="81"/>
      <c r="Q111" s="81"/>
      <c r="R111" s="81"/>
      <c r="S111" s="81"/>
    </row>
    <row r="112" spans="1:19" hidden="1">
      <c r="A112" s="6"/>
      <c r="B112" s="6"/>
      <c r="C112" s="6"/>
      <c r="D112" s="6"/>
      <c r="E112" s="79"/>
      <c r="F112" s="7"/>
      <c r="G112" s="7"/>
      <c r="H112" s="79"/>
      <c r="I112" s="81"/>
      <c r="J112" s="81"/>
      <c r="K112" s="81"/>
      <c r="L112" s="81"/>
      <c r="M112" s="81"/>
      <c r="Q112" s="81"/>
      <c r="R112" s="81"/>
      <c r="S112" s="81"/>
    </row>
    <row r="113" spans="1:19" hidden="1">
      <c r="A113" s="6"/>
      <c r="B113" s="6"/>
      <c r="C113" s="6"/>
      <c r="D113" s="6"/>
      <c r="E113" s="79"/>
      <c r="F113" s="7"/>
      <c r="G113" s="7"/>
      <c r="H113" s="79"/>
      <c r="I113" s="81"/>
      <c r="J113" s="81"/>
      <c r="K113" s="81"/>
      <c r="L113" s="81"/>
      <c r="M113" s="81"/>
      <c r="Q113" s="81"/>
      <c r="R113" s="81"/>
      <c r="S113" s="81"/>
    </row>
    <row r="114" spans="1:19" hidden="1">
      <c r="A114" s="6"/>
      <c r="B114" s="6"/>
      <c r="C114" s="6"/>
      <c r="D114" s="6"/>
      <c r="E114" s="79"/>
      <c r="F114" s="7"/>
      <c r="G114" s="7"/>
      <c r="H114" s="79"/>
      <c r="I114" s="81"/>
      <c r="J114" s="81"/>
      <c r="K114" s="81"/>
      <c r="L114" s="81"/>
      <c r="M114" s="81"/>
      <c r="Q114" s="81"/>
      <c r="R114" s="81"/>
      <c r="S114" s="81"/>
    </row>
    <row r="115" spans="1:19" hidden="1">
      <c r="A115" s="6"/>
      <c r="B115" s="6"/>
      <c r="C115" s="6"/>
      <c r="D115" s="6"/>
      <c r="E115" s="79"/>
      <c r="F115" s="7"/>
      <c r="G115" s="7"/>
      <c r="H115" s="79"/>
      <c r="I115" s="81"/>
      <c r="J115" s="81"/>
      <c r="K115" s="81"/>
      <c r="L115" s="81"/>
      <c r="M115" s="81"/>
      <c r="Q115" s="81"/>
      <c r="R115" s="81"/>
      <c r="S115" s="81"/>
    </row>
    <row r="116" spans="1:19" hidden="1">
      <c r="A116" s="6"/>
      <c r="B116" s="6"/>
      <c r="C116" s="6"/>
      <c r="D116" s="6"/>
      <c r="E116" s="79"/>
      <c r="F116" s="7"/>
      <c r="G116" s="7"/>
      <c r="H116" s="79"/>
      <c r="I116" s="81"/>
      <c r="J116" s="81"/>
      <c r="K116" s="81"/>
      <c r="L116" s="81"/>
      <c r="M116" s="81"/>
      <c r="Q116" s="81"/>
      <c r="R116" s="81"/>
      <c r="S116" s="81"/>
    </row>
    <row r="117" spans="1:19" hidden="1">
      <c r="A117" s="6"/>
      <c r="B117" s="6"/>
      <c r="C117" s="6"/>
      <c r="D117" s="6"/>
      <c r="E117" s="79"/>
      <c r="F117" s="89"/>
      <c r="G117" s="89"/>
      <c r="H117" s="90"/>
      <c r="I117" s="91"/>
      <c r="J117" s="91"/>
      <c r="K117" s="91"/>
      <c r="L117" s="91"/>
      <c r="M117" s="91"/>
      <c r="N117" s="91"/>
      <c r="O117" s="91"/>
      <c r="P117" s="91"/>
      <c r="Q117" s="81"/>
      <c r="R117" s="81"/>
      <c r="S117" s="81"/>
    </row>
    <row r="118" spans="1:19" hidden="1">
      <c r="A118" s="83"/>
      <c r="B118" s="83"/>
      <c r="C118" s="83"/>
      <c r="D118" s="83"/>
      <c r="E118" s="79"/>
      <c r="F118" s="7"/>
      <c r="G118" s="7"/>
      <c r="H118" s="79"/>
      <c r="I118" s="81"/>
      <c r="J118" s="81"/>
      <c r="K118" s="81"/>
      <c r="L118" s="81"/>
      <c r="M118" s="81"/>
      <c r="Q118" s="81"/>
      <c r="R118" s="81"/>
      <c r="S118" s="81"/>
    </row>
    <row r="119" spans="1:19" hidden="1">
      <c r="A119" s="83"/>
      <c r="B119" s="83"/>
      <c r="C119" s="83"/>
      <c r="D119" s="83"/>
      <c r="E119" s="79"/>
      <c r="F119" s="80"/>
      <c r="G119" s="7"/>
      <c r="H119" s="79"/>
      <c r="I119" s="81"/>
      <c r="J119" s="81"/>
      <c r="K119" s="81"/>
      <c r="L119" s="81"/>
      <c r="M119" s="81"/>
      <c r="Q119" s="81"/>
      <c r="R119" s="81"/>
      <c r="S119" s="81"/>
    </row>
    <row r="120" spans="1:19" hidden="1">
      <c r="A120" s="83"/>
      <c r="B120" s="83"/>
      <c r="C120" s="83"/>
      <c r="D120" s="83"/>
      <c r="E120" s="79"/>
      <c r="F120" s="7"/>
      <c r="G120" s="7"/>
      <c r="H120" s="79"/>
      <c r="I120" s="81"/>
      <c r="J120" s="81"/>
      <c r="K120" s="81"/>
      <c r="L120" s="81"/>
      <c r="M120" s="81"/>
      <c r="Q120" s="81"/>
      <c r="R120" s="81"/>
      <c r="S120" s="81"/>
    </row>
    <row r="121" spans="1:19" hidden="1">
      <c r="A121" s="83"/>
      <c r="B121" s="83"/>
      <c r="C121" s="83"/>
      <c r="D121" s="83"/>
      <c r="E121" s="79"/>
      <c r="F121" s="7"/>
      <c r="G121" s="7"/>
      <c r="H121" s="79"/>
      <c r="I121" s="81"/>
      <c r="J121" s="81"/>
      <c r="K121" s="81"/>
      <c r="L121" s="81"/>
      <c r="M121" s="81"/>
      <c r="Q121" s="81"/>
      <c r="R121" s="81"/>
      <c r="S121" s="81"/>
    </row>
    <row r="122" spans="1:19" hidden="1">
      <c r="A122" s="83"/>
      <c r="B122" s="83"/>
      <c r="C122" s="83"/>
      <c r="D122" s="83"/>
      <c r="E122" s="79"/>
      <c r="F122" s="7"/>
      <c r="G122" s="7"/>
      <c r="H122" s="79"/>
      <c r="I122" s="81"/>
      <c r="J122" s="81"/>
      <c r="K122" s="81"/>
      <c r="L122" s="81"/>
      <c r="M122" s="81"/>
      <c r="Q122" s="81"/>
      <c r="R122" s="81"/>
      <c r="S122" s="81"/>
    </row>
    <row r="123" spans="1:19" hidden="1">
      <c r="A123" s="83"/>
      <c r="B123" s="83"/>
      <c r="C123" s="83"/>
      <c r="D123" s="83"/>
      <c r="E123" s="79"/>
      <c r="F123" s="7"/>
      <c r="G123" s="7"/>
      <c r="H123" s="79"/>
      <c r="I123" s="81"/>
      <c r="J123" s="81"/>
      <c r="K123" s="81"/>
      <c r="L123" s="81"/>
      <c r="M123" s="81"/>
      <c r="Q123" s="81"/>
      <c r="R123" s="81"/>
      <c r="S123" s="81"/>
    </row>
    <row r="124" spans="1:19" hidden="1">
      <c r="A124" s="83"/>
      <c r="B124" s="83"/>
      <c r="C124" s="83"/>
      <c r="D124" s="83"/>
      <c r="E124" s="79"/>
      <c r="F124" s="7"/>
      <c r="G124" s="7"/>
      <c r="H124" s="79"/>
      <c r="I124" s="81"/>
      <c r="J124" s="81"/>
      <c r="K124" s="81"/>
      <c r="L124" s="81"/>
      <c r="M124" s="81"/>
      <c r="Q124" s="81"/>
      <c r="R124" s="81"/>
      <c r="S124" s="81"/>
    </row>
    <row r="125" spans="1:19" hidden="1">
      <c r="A125" s="83"/>
      <c r="B125" s="83"/>
      <c r="C125" s="83"/>
      <c r="D125" s="83"/>
      <c r="E125" s="79"/>
      <c r="F125" s="7"/>
      <c r="G125" s="7"/>
      <c r="H125" s="79"/>
      <c r="I125" s="81"/>
      <c r="J125" s="81"/>
      <c r="K125" s="81"/>
      <c r="L125" s="81"/>
      <c r="M125" s="81"/>
      <c r="Q125" s="81"/>
      <c r="R125" s="81"/>
      <c r="S125" s="81"/>
    </row>
    <row r="126" spans="1:19" hidden="1">
      <c r="A126" s="83"/>
      <c r="B126" s="83"/>
      <c r="C126" s="83"/>
      <c r="D126" s="83"/>
      <c r="E126" s="79"/>
      <c r="F126" s="89"/>
      <c r="G126" s="89"/>
      <c r="H126" s="89"/>
      <c r="I126" s="91"/>
      <c r="J126" s="91"/>
      <c r="K126" s="91"/>
      <c r="L126" s="91"/>
      <c r="M126" s="91"/>
      <c r="N126" s="91"/>
      <c r="O126" s="91"/>
      <c r="P126" s="91"/>
      <c r="Q126" s="81"/>
      <c r="R126" s="81"/>
      <c r="S126" s="81"/>
    </row>
    <row r="127" spans="1:19" hidden="1">
      <c r="Q127" s="81"/>
      <c r="R127" s="81"/>
      <c r="S127" s="81"/>
    </row>
    <row r="128" spans="1:19" hidden="1">
      <c r="Q128" s="81"/>
      <c r="R128" s="81"/>
      <c r="S128" s="81"/>
    </row>
    <row r="129" spans="17:19" hidden="1">
      <c r="Q129" s="81"/>
      <c r="R129" s="81"/>
      <c r="S129" s="81"/>
    </row>
    <row r="130" spans="17:19" hidden="1">
      <c r="Q130" s="81"/>
      <c r="R130" s="81"/>
      <c r="S130" s="81"/>
    </row>
    <row r="131" spans="17:19" hidden="1">
      <c r="Q131" s="81"/>
      <c r="R131" s="81"/>
      <c r="S131" s="81"/>
    </row>
    <row r="132" spans="17:19" hidden="1">
      <c r="Q132" s="81"/>
      <c r="R132" s="81"/>
      <c r="S132" s="81"/>
    </row>
    <row r="133" spans="17:19" hidden="1">
      <c r="Q133" s="81"/>
      <c r="R133" s="81"/>
      <c r="S133" s="81"/>
    </row>
    <row r="134" spans="17:19" hidden="1">
      <c r="Q134" s="81"/>
      <c r="R134" s="81"/>
      <c r="S134" s="81"/>
    </row>
    <row r="135" spans="17:19" hidden="1">
      <c r="Q135" s="81"/>
      <c r="R135" s="81"/>
      <c r="S135" s="81"/>
    </row>
    <row r="136" spans="17:19" hidden="1">
      <c r="Q136" s="81"/>
      <c r="R136" s="81"/>
      <c r="S136" s="81"/>
    </row>
    <row r="137" spans="17:19" hidden="1">
      <c r="Q137" s="81"/>
      <c r="R137" s="81"/>
      <c r="S137" s="81"/>
    </row>
    <row r="138" spans="17:19" hidden="1">
      <c r="Q138" s="81"/>
      <c r="R138" s="81"/>
      <c r="S138" s="81"/>
    </row>
    <row r="139" spans="17:19" hidden="1">
      <c r="Q139" s="81"/>
      <c r="R139" s="81"/>
      <c r="S139" s="81"/>
    </row>
    <row r="140" spans="17:19" hidden="1">
      <c r="Q140" s="81"/>
      <c r="R140" s="81"/>
      <c r="S140" s="81"/>
    </row>
    <row r="141" spans="17:19" hidden="1">
      <c r="Q141" s="81"/>
      <c r="R141" s="81"/>
      <c r="S141" s="81"/>
    </row>
    <row r="142" spans="17:19" hidden="1">
      <c r="Q142" s="81"/>
      <c r="R142" s="81"/>
      <c r="S142" s="81"/>
    </row>
    <row r="143" spans="17:19" hidden="1">
      <c r="Q143" s="81"/>
      <c r="R143" s="81"/>
      <c r="S143" s="81"/>
    </row>
    <row r="144" spans="17:19" hidden="1">
      <c r="Q144" s="81"/>
      <c r="R144" s="81"/>
      <c r="S144" s="81"/>
    </row>
    <row r="145" spans="17:19" hidden="1">
      <c r="Q145" s="81"/>
      <c r="R145" s="81"/>
      <c r="S145" s="81"/>
    </row>
    <row r="146" spans="17:19" hidden="1">
      <c r="Q146" s="81"/>
      <c r="R146" s="81"/>
      <c r="S146" s="81"/>
    </row>
    <row r="147" spans="17:19" hidden="1">
      <c r="Q147" s="81"/>
      <c r="R147" s="81"/>
      <c r="S147" s="81"/>
    </row>
    <row r="148" spans="17:19" hidden="1">
      <c r="Q148" s="81"/>
      <c r="R148" s="81"/>
      <c r="S148" s="81"/>
    </row>
    <row r="149" spans="17:19" hidden="1">
      <c r="Q149" s="81"/>
      <c r="R149" s="81"/>
      <c r="S149" s="81"/>
    </row>
    <row r="150" spans="17:19" hidden="1">
      <c r="Q150" s="81"/>
      <c r="R150" s="81"/>
      <c r="S150" s="81"/>
    </row>
    <row r="151" spans="17:19" hidden="1">
      <c r="Q151" s="81"/>
      <c r="R151" s="81"/>
      <c r="S151" s="81"/>
    </row>
    <row r="152" spans="17:19" hidden="1">
      <c r="Q152" s="81"/>
      <c r="R152" s="81"/>
      <c r="S152" s="81"/>
    </row>
    <row r="153" spans="17:19" hidden="1">
      <c r="Q153" s="81"/>
      <c r="R153" s="81"/>
      <c r="S153" s="81"/>
    </row>
    <row r="154" spans="17:19" hidden="1">
      <c r="Q154" s="81"/>
      <c r="R154" s="81"/>
      <c r="S154" s="81"/>
    </row>
    <row r="155" spans="17:19" hidden="1">
      <c r="Q155" s="81"/>
      <c r="R155" s="81"/>
      <c r="S155" s="81"/>
    </row>
    <row r="156" spans="17:19" hidden="1">
      <c r="Q156" s="81"/>
      <c r="R156" s="81"/>
      <c r="S156" s="81"/>
    </row>
    <row r="157" spans="17:19" hidden="1">
      <c r="Q157" s="81"/>
      <c r="R157" s="81"/>
      <c r="S157" s="81"/>
    </row>
    <row r="158" spans="17:19" hidden="1">
      <c r="Q158" s="81"/>
      <c r="R158" s="81"/>
      <c r="S158" s="81"/>
    </row>
    <row r="159" spans="17:19" hidden="1">
      <c r="Q159" s="81"/>
      <c r="R159" s="81"/>
      <c r="S159" s="81"/>
    </row>
    <row r="160" spans="17:19" hidden="1">
      <c r="Q160" s="81"/>
      <c r="R160" s="81"/>
      <c r="S160" s="81"/>
    </row>
    <row r="161" spans="17:19" hidden="1">
      <c r="Q161" s="81"/>
      <c r="R161" s="81"/>
      <c r="S161" s="81"/>
    </row>
    <row r="162" spans="17:19" hidden="1">
      <c r="Q162" s="81"/>
      <c r="R162" s="81"/>
      <c r="S162" s="81"/>
    </row>
    <row r="163" spans="17:19" hidden="1">
      <c r="Q163" s="81"/>
      <c r="R163" s="81"/>
      <c r="S163" s="81"/>
    </row>
    <row r="164" spans="17:19" hidden="1">
      <c r="Q164" s="81"/>
      <c r="R164" s="81"/>
      <c r="S164" s="81"/>
    </row>
    <row r="165" spans="17:19" hidden="1">
      <c r="Q165" s="81"/>
      <c r="R165" s="81"/>
      <c r="S165" s="81"/>
    </row>
    <row r="166" spans="17:19" hidden="1">
      <c r="Q166" s="81"/>
      <c r="R166" s="81"/>
      <c r="S166" s="81"/>
    </row>
    <row r="167" spans="17:19" hidden="1">
      <c r="Q167" s="81"/>
      <c r="R167" s="81"/>
      <c r="S167" s="81"/>
    </row>
    <row r="168" spans="17:19" hidden="1">
      <c r="Q168" s="81"/>
      <c r="R168" s="81"/>
      <c r="S168" s="81"/>
    </row>
    <row r="169" spans="17:19" hidden="1">
      <c r="Q169" s="81"/>
      <c r="R169" s="81"/>
      <c r="S169" s="81"/>
    </row>
    <row r="170" spans="17:19" hidden="1">
      <c r="Q170" s="81"/>
      <c r="R170" s="81"/>
      <c r="S170" s="81"/>
    </row>
    <row r="171" spans="17:19" hidden="1">
      <c r="Q171" s="81"/>
      <c r="R171" s="81"/>
      <c r="S171" s="81"/>
    </row>
    <row r="172" spans="17:19" hidden="1">
      <c r="Q172" s="81"/>
      <c r="R172" s="81"/>
      <c r="S172" s="81"/>
    </row>
    <row r="173" spans="17:19" hidden="1">
      <c r="Q173" s="81"/>
      <c r="R173" s="81"/>
      <c r="S173" s="81"/>
    </row>
    <row r="174" spans="17:19" hidden="1">
      <c r="Q174" s="81"/>
      <c r="R174" s="81"/>
      <c r="S174" s="81"/>
    </row>
    <row r="175" spans="17:19" hidden="1">
      <c r="Q175" s="81"/>
      <c r="R175" s="81"/>
      <c r="S175" s="81"/>
    </row>
    <row r="176" spans="17:19" hidden="1">
      <c r="Q176" s="81"/>
      <c r="R176" s="81"/>
      <c r="S176" s="81"/>
    </row>
    <row r="177" spans="17:19" hidden="1">
      <c r="Q177" s="81"/>
      <c r="R177" s="81"/>
      <c r="S177" s="81"/>
    </row>
    <row r="178" spans="17:19" hidden="1">
      <c r="Q178" s="81"/>
      <c r="R178" s="81"/>
      <c r="S178" s="81"/>
    </row>
    <row r="179" spans="17:19" hidden="1">
      <c r="Q179" s="81"/>
      <c r="R179" s="81"/>
      <c r="S179" s="81"/>
    </row>
    <row r="180" spans="17:19" hidden="1">
      <c r="Q180" s="81"/>
      <c r="R180" s="81"/>
      <c r="S180" s="81"/>
    </row>
    <row r="181" spans="17:19" hidden="1">
      <c r="Q181" s="81"/>
      <c r="R181" s="81"/>
      <c r="S181" s="81"/>
    </row>
    <row r="182" spans="17:19" hidden="1">
      <c r="Q182" s="81"/>
      <c r="R182" s="81"/>
      <c r="S182" s="81"/>
    </row>
    <row r="183" spans="17:19" hidden="1">
      <c r="Q183" s="81"/>
      <c r="R183" s="81"/>
      <c r="S183" s="81"/>
    </row>
    <row r="184" spans="17:19" hidden="1">
      <c r="Q184" s="81"/>
      <c r="R184" s="81"/>
      <c r="S184" s="81"/>
    </row>
    <row r="185" spans="17:19" hidden="1">
      <c r="Q185" s="81"/>
      <c r="R185" s="81"/>
      <c r="S185" s="81"/>
    </row>
    <row r="186" spans="17:19" hidden="1">
      <c r="Q186" s="81"/>
      <c r="R186" s="81"/>
      <c r="S186" s="81"/>
    </row>
    <row r="187" spans="17:19" hidden="1">
      <c r="Q187" s="81"/>
      <c r="R187" s="81"/>
      <c r="S187" s="81"/>
    </row>
    <row r="188" spans="17:19" hidden="1">
      <c r="Q188" s="81"/>
      <c r="R188" s="81"/>
      <c r="S188" s="81"/>
    </row>
    <row r="189" spans="17:19" hidden="1">
      <c r="Q189" s="81"/>
      <c r="R189" s="81"/>
      <c r="S189" s="81"/>
    </row>
    <row r="190" spans="17:19" hidden="1">
      <c r="Q190" s="81"/>
      <c r="R190" s="81"/>
      <c r="S190" s="81"/>
    </row>
    <row r="191" spans="17:19" hidden="1">
      <c r="Q191" s="81"/>
      <c r="R191" s="81"/>
      <c r="S191" s="81"/>
    </row>
    <row r="192" spans="17:19" hidden="1">
      <c r="Q192" s="81"/>
      <c r="R192" s="81"/>
      <c r="S192" s="81"/>
    </row>
    <row r="193" spans="17:19" hidden="1">
      <c r="Q193" s="81"/>
      <c r="R193" s="81"/>
      <c r="S193" s="81"/>
    </row>
    <row r="194" spans="17:19" hidden="1">
      <c r="Q194" s="81"/>
      <c r="R194" s="81"/>
      <c r="S194" s="81"/>
    </row>
    <row r="195" spans="17:19" hidden="1">
      <c r="Q195" s="81"/>
      <c r="R195" s="81"/>
      <c r="S195" s="81"/>
    </row>
    <row r="196" spans="17:19" hidden="1">
      <c r="Q196" s="81"/>
      <c r="R196" s="81"/>
      <c r="S196" s="81"/>
    </row>
    <row r="197" spans="17:19" hidden="1">
      <c r="Q197" s="81"/>
      <c r="R197" s="81"/>
      <c r="S197" s="81"/>
    </row>
    <row r="198" spans="17:19" hidden="1">
      <c r="Q198" s="81"/>
      <c r="R198" s="81"/>
      <c r="S198" s="81"/>
    </row>
    <row r="199" spans="17:19" hidden="1">
      <c r="Q199" s="81"/>
      <c r="R199" s="81"/>
      <c r="S199" s="81"/>
    </row>
    <row r="200" spans="17:19" hidden="1">
      <c r="Q200" s="81"/>
      <c r="R200" s="81"/>
      <c r="S200" s="81"/>
    </row>
    <row r="201" spans="17:19" hidden="1">
      <c r="Q201" s="81"/>
      <c r="R201" s="81"/>
      <c r="S201" s="81"/>
    </row>
    <row r="202" spans="17:19" hidden="1">
      <c r="Q202" s="81"/>
      <c r="R202" s="81"/>
      <c r="S202" s="81"/>
    </row>
    <row r="203" spans="17:19" hidden="1">
      <c r="Q203" s="81"/>
      <c r="R203" s="81"/>
      <c r="S203" s="81"/>
    </row>
    <row r="204" spans="17:19" hidden="1">
      <c r="Q204" s="81"/>
      <c r="R204" s="81"/>
      <c r="S204" s="81"/>
    </row>
    <row r="205" spans="17:19" hidden="1">
      <c r="Q205" s="81"/>
      <c r="R205" s="81"/>
      <c r="S205" s="81"/>
    </row>
    <row r="206" spans="17:19" hidden="1">
      <c r="Q206" s="81"/>
      <c r="R206" s="81"/>
      <c r="S206" s="81"/>
    </row>
    <row r="207" spans="17:19" hidden="1">
      <c r="Q207" s="81"/>
      <c r="R207" s="81"/>
      <c r="S207" s="81"/>
    </row>
    <row r="208" spans="17:19" hidden="1">
      <c r="Q208" s="81"/>
      <c r="R208" s="81"/>
      <c r="S208" s="81"/>
    </row>
    <row r="209" spans="17:19" hidden="1">
      <c r="Q209" s="81"/>
      <c r="R209" s="81"/>
      <c r="S209" s="81"/>
    </row>
    <row r="210" spans="17:19" hidden="1">
      <c r="Q210" s="81"/>
      <c r="R210" s="81"/>
      <c r="S210" s="81"/>
    </row>
    <row r="211" spans="17:19" hidden="1">
      <c r="Q211" s="81"/>
      <c r="R211" s="81"/>
      <c r="S211" s="81"/>
    </row>
    <row r="212" spans="17:19" hidden="1">
      <c r="Q212" s="81"/>
      <c r="R212" s="81"/>
      <c r="S212" s="81"/>
    </row>
    <row r="213" spans="17:19" hidden="1">
      <c r="Q213" s="81"/>
      <c r="R213" s="81"/>
      <c r="S213" s="81"/>
    </row>
    <row r="214" spans="17:19" hidden="1">
      <c r="Q214" s="81"/>
      <c r="R214" s="81"/>
      <c r="S214" s="81"/>
    </row>
    <row r="215" spans="17:19" hidden="1">
      <c r="Q215" s="81"/>
      <c r="R215" s="81"/>
      <c r="S215" s="81"/>
    </row>
    <row r="216" spans="17:19" hidden="1">
      <c r="Q216" s="81"/>
      <c r="R216" s="81"/>
      <c r="S216" s="81"/>
    </row>
    <row r="217" spans="17:19" hidden="1">
      <c r="Q217" s="81"/>
      <c r="R217" s="81"/>
      <c r="S217" s="81"/>
    </row>
    <row r="218" spans="17:19" hidden="1">
      <c r="Q218" s="81"/>
      <c r="R218" s="81"/>
      <c r="S218" s="81"/>
    </row>
    <row r="219" spans="17:19" hidden="1">
      <c r="Q219" s="81"/>
      <c r="R219" s="81"/>
      <c r="S219" s="81"/>
    </row>
    <row r="220" spans="17:19" hidden="1">
      <c r="Q220" s="81"/>
      <c r="R220" s="81"/>
      <c r="S220" s="81"/>
    </row>
    <row r="221" spans="17:19" hidden="1">
      <c r="Q221" s="81"/>
      <c r="R221" s="81"/>
      <c r="S221" s="81"/>
    </row>
    <row r="222" spans="17:19" hidden="1">
      <c r="Q222" s="81"/>
      <c r="R222" s="81"/>
      <c r="S222" s="81"/>
    </row>
    <row r="223" spans="17:19" hidden="1">
      <c r="Q223" s="81"/>
      <c r="R223" s="81"/>
      <c r="S223" s="81"/>
    </row>
    <row r="224" spans="17:19" hidden="1">
      <c r="Q224" s="81"/>
      <c r="R224" s="81"/>
      <c r="S224" s="81"/>
    </row>
    <row r="225" spans="17:19" hidden="1">
      <c r="Q225" s="81"/>
      <c r="R225" s="81"/>
      <c r="S225" s="81"/>
    </row>
    <row r="226" spans="17:19" hidden="1">
      <c r="Q226" s="81"/>
      <c r="R226" s="81"/>
      <c r="S226" s="81"/>
    </row>
    <row r="227" spans="17:19" hidden="1">
      <c r="Q227" s="81"/>
      <c r="R227" s="81"/>
      <c r="S227" s="81"/>
    </row>
    <row r="228" spans="17:19" hidden="1">
      <c r="Q228" s="81"/>
      <c r="R228" s="81"/>
      <c r="S228" s="81"/>
    </row>
    <row r="229" spans="17:19" hidden="1">
      <c r="Q229" s="81"/>
      <c r="R229" s="81"/>
      <c r="S229" s="81"/>
    </row>
    <row r="230" spans="17:19" hidden="1">
      <c r="Q230" s="81"/>
      <c r="R230" s="81"/>
      <c r="S230" s="81"/>
    </row>
    <row r="231" spans="17:19" hidden="1">
      <c r="Q231" s="81"/>
      <c r="R231" s="81"/>
      <c r="S231" s="81"/>
    </row>
    <row r="232" spans="17:19" hidden="1">
      <c r="Q232" s="81"/>
      <c r="R232" s="81"/>
      <c r="S232" s="81"/>
    </row>
    <row r="233" spans="17:19" hidden="1">
      <c r="Q233" s="81"/>
      <c r="R233" s="81"/>
      <c r="S233" s="81"/>
    </row>
    <row r="234" spans="17:19" hidden="1">
      <c r="Q234" s="81"/>
      <c r="R234" s="81"/>
      <c r="S234" s="81"/>
    </row>
    <row r="235" spans="17:19" hidden="1">
      <c r="Q235" s="81"/>
      <c r="R235" s="81"/>
      <c r="S235" s="81"/>
    </row>
    <row r="236" spans="17:19" hidden="1">
      <c r="Q236" s="81"/>
      <c r="R236" s="81"/>
      <c r="S236" s="81"/>
    </row>
    <row r="237" spans="17:19" hidden="1">
      <c r="Q237" s="81"/>
      <c r="R237" s="81"/>
      <c r="S237" s="81"/>
    </row>
    <row r="238" spans="17:19" hidden="1">
      <c r="Q238" s="81"/>
      <c r="R238" s="81"/>
      <c r="S238" s="81"/>
    </row>
    <row r="239" spans="17:19" hidden="1">
      <c r="Q239" s="81"/>
      <c r="R239" s="81"/>
      <c r="S239" s="81"/>
    </row>
    <row r="240" spans="17:19" hidden="1">
      <c r="Q240" s="81"/>
      <c r="R240" s="81"/>
      <c r="S240" s="81"/>
    </row>
    <row r="241" spans="17:19" hidden="1">
      <c r="Q241" s="81"/>
      <c r="R241" s="81"/>
      <c r="S241" s="81"/>
    </row>
    <row r="242" spans="17:19" hidden="1">
      <c r="Q242" s="81"/>
      <c r="R242" s="81"/>
      <c r="S242" s="81"/>
    </row>
    <row r="243" spans="17:19" hidden="1">
      <c r="Q243" s="81"/>
      <c r="R243" s="81"/>
      <c r="S243" s="81"/>
    </row>
    <row r="244" spans="17:19" hidden="1">
      <c r="Q244" s="81"/>
      <c r="R244" s="81"/>
      <c r="S244" s="81"/>
    </row>
    <row r="245" spans="17:19" hidden="1">
      <c r="Q245" s="81"/>
      <c r="R245" s="81"/>
      <c r="S245" s="81"/>
    </row>
    <row r="246" spans="17:19" hidden="1">
      <c r="Q246" s="81"/>
      <c r="R246" s="81"/>
      <c r="S246" s="81"/>
    </row>
    <row r="247" spans="17:19" hidden="1">
      <c r="Q247" s="81"/>
      <c r="R247" s="81"/>
      <c r="S247" s="81"/>
    </row>
    <row r="248" spans="17:19" hidden="1">
      <c r="Q248" s="81"/>
      <c r="R248" s="81"/>
      <c r="S248" s="81"/>
    </row>
    <row r="249" spans="17:19" hidden="1">
      <c r="Q249" s="81"/>
      <c r="R249" s="81"/>
      <c r="S249" s="81"/>
    </row>
    <row r="250" spans="17:19" hidden="1">
      <c r="Q250" s="81"/>
      <c r="R250" s="81"/>
      <c r="S250" s="81"/>
    </row>
    <row r="251" spans="17:19" hidden="1">
      <c r="Q251" s="81"/>
      <c r="R251" s="81"/>
      <c r="S251" s="81"/>
    </row>
    <row r="252" spans="17:19" hidden="1">
      <c r="Q252" s="81"/>
      <c r="R252" s="81"/>
      <c r="S252" s="81"/>
    </row>
    <row r="253" spans="17:19" hidden="1">
      <c r="Q253" s="81"/>
      <c r="R253" s="81"/>
      <c r="S253" s="81"/>
    </row>
    <row r="254" spans="17:19" hidden="1">
      <c r="Q254" s="81"/>
      <c r="R254" s="81"/>
      <c r="S254" s="81"/>
    </row>
    <row r="255" spans="17:19" hidden="1">
      <c r="Q255" s="81"/>
      <c r="R255" s="81"/>
      <c r="S255" s="81"/>
    </row>
    <row r="256" spans="17:19" hidden="1">
      <c r="Q256" s="81"/>
      <c r="R256" s="81"/>
      <c r="S256" s="81"/>
    </row>
    <row r="257" spans="17:19" hidden="1">
      <c r="Q257" s="81"/>
      <c r="R257" s="81"/>
      <c r="S257" s="81"/>
    </row>
    <row r="258" spans="17:19" hidden="1">
      <c r="Q258" s="81"/>
      <c r="R258" s="81"/>
      <c r="S258" s="81"/>
    </row>
    <row r="259" spans="17:19" hidden="1">
      <c r="Q259" s="81"/>
      <c r="R259" s="81"/>
      <c r="S259" s="81"/>
    </row>
    <row r="260" spans="17:19" hidden="1">
      <c r="Q260" s="81"/>
      <c r="R260" s="81"/>
      <c r="S260" s="81"/>
    </row>
    <row r="261" spans="17:19" hidden="1">
      <c r="Q261" s="81"/>
      <c r="R261" s="81"/>
      <c r="S261" s="81"/>
    </row>
    <row r="262" spans="17:19" hidden="1">
      <c r="Q262" s="81"/>
      <c r="R262" s="81"/>
      <c r="S262" s="81"/>
    </row>
    <row r="263" spans="17:19" hidden="1">
      <c r="Q263" s="81"/>
      <c r="R263" s="81"/>
      <c r="S263" s="81"/>
    </row>
    <row r="264" spans="17:19" hidden="1">
      <c r="Q264" s="81"/>
      <c r="R264" s="81"/>
      <c r="S264" s="81"/>
    </row>
    <row r="265" spans="17:19" hidden="1">
      <c r="Q265" s="81"/>
      <c r="R265" s="81"/>
      <c r="S265" s="81"/>
    </row>
    <row r="266" spans="17:19" hidden="1">
      <c r="Q266" s="81"/>
      <c r="R266" s="81"/>
      <c r="S266" s="81"/>
    </row>
    <row r="267" spans="17:19" hidden="1">
      <c r="Q267" s="81"/>
      <c r="R267" s="81"/>
      <c r="S267" s="81"/>
    </row>
    <row r="268" spans="17:19" hidden="1">
      <c r="Q268" s="81"/>
      <c r="R268" s="81"/>
      <c r="S268" s="81"/>
    </row>
    <row r="269" spans="17:19" hidden="1">
      <c r="Q269" s="81"/>
      <c r="R269" s="81"/>
      <c r="S269" s="81"/>
    </row>
    <row r="270" spans="17:19" hidden="1">
      <c r="Q270" s="81"/>
      <c r="R270" s="81"/>
      <c r="S270" s="81"/>
    </row>
    <row r="271" spans="17:19" hidden="1">
      <c r="Q271" s="81"/>
      <c r="R271" s="81"/>
      <c r="S271" s="81"/>
    </row>
    <row r="272" spans="17:19" hidden="1">
      <c r="Q272" s="81"/>
      <c r="R272" s="81"/>
      <c r="S272" s="81"/>
    </row>
    <row r="273" spans="17:19" hidden="1">
      <c r="Q273" s="81"/>
      <c r="R273" s="81"/>
      <c r="S273" s="81"/>
    </row>
    <row r="274" spans="17:19" hidden="1">
      <c r="Q274" s="81"/>
      <c r="R274" s="81"/>
      <c r="S274" s="81"/>
    </row>
    <row r="275" spans="17:19" hidden="1">
      <c r="Q275" s="81"/>
      <c r="R275" s="81"/>
      <c r="S275" s="81"/>
    </row>
    <row r="276" spans="17:19" hidden="1">
      <c r="Q276" s="81"/>
      <c r="R276" s="81"/>
      <c r="S276" s="81"/>
    </row>
    <row r="277" spans="17:19" hidden="1">
      <c r="Q277" s="81"/>
      <c r="R277" s="81"/>
      <c r="S277" s="81"/>
    </row>
    <row r="278" spans="17:19" hidden="1">
      <c r="Q278" s="81"/>
      <c r="R278" s="81"/>
      <c r="S278" s="81"/>
    </row>
    <row r="279" spans="17:19" hidden="1">
      <c r="Q279" s="81"/>
      <c r="R279" s="81"/>
      <c r="S279" s="81"/>
    </row>
    <row r="280" spans="17:19" hidden="1">
      <c r="Q280" s="81"/>
      <c r="R280" s="81"/>
      <c r="S280" s="81"/>
    </row>
    <row r="281" spans="17:19" hidden="1">
      <c r="Q281" s="81"/>
      <c r="R281" s="81"/>
      <c r="S281" s="81"/>
    </row>
    <row r="282" spans="17:19" hidden="1">
      <c r="Q282" s="81"/>
      <c r="R282" s="81"/>
      <c r="S282" s="81"/>
    </row>
    <row r="283" spans="17:19" hidden="1">
      <c r="Q283" s="81"/>
      <c r="R283" s="81"/>
      <c r="S283" s="81"/>
    </row>
    <row r="284" spans="17:19" hidden="1">
      <c r="Q284" s="81"/>
      <c r="R284" s="81"/>
      <c r="S284" s="81"/>
    </row>
    <row r="285" spans="17:19" hidden="1">
      <c r="Q285" s="81"/>
      <c r="R285" s="81"/>
      <c r="S285" s="81"/>
    </row>
    <row r="286" spans="17:19" hidden="1">
      <c r="Q286" s="81"/>
      <c r="R286" s="81"/>
      <c r="S286" s="81"/>
    </row>
    <row r="287" spans="17:19" hidden="1">
      <c r="Q287" s="81"/>
      <c r="R287" s="81"/>
      <c r="S287" s="81"/>
    </row>
    <row r="288" spans="17:19" hidden="1">
      <c r="Q288" s="81"/>
      <c r="R288" s="81"/>
      <c r="S288" s="81"/>
    </row>
    <row r="289" spans="17:19" hidden="1">
      <c r="Q289" s="81"/>
      <c r="R289" s="81"/>
      <c r="S289" s="81"/>
    </row>
    <row r="290" spans="17:19" hidden="1">
      <c r="Q290" s="81"/>
      <c r="R290" s="81"/>
      <c r="S290" s="81"/>
    </row>
    <row r="291" spans="17:19" hidden="1">
      <c r="Q291" s="81"/>
      <c r="R291" s="81"/>
      <c r="S291" s="81"/>
    </row>
    <row r="292" spans="17:19" hidden="1">
      <c r="Q292" s="81"/>
      <c r="R292" s="81"/>
      <c r="S292" s="81"/>
    </row>
    <row r="293" spans="17:19" hidden="1">
      <c r="Q293" s="81"/>
      <c r="R293" s="81"/>
      <c r="S293" s="81"/>
    </row>
    <row r="294" spans="17:19" hidden="1">
      <c r="Q294" s="81"/>
      <c r="R294" s="81"/>
      <c r="S294" s="81"/>
    </row>
    <row r="295" spans="17:19" hidden="1">
      <c r="Q295" s="81"/>
      <c r="R295" s="81"/>
      <c r="S295" s="81"/>
    </row>
    <row r="296" spans="17:19" hidden="1">
      <c r="Q296" s="81"/>
      <c r="R296" s="81"/>
      <c r="S296" s="81"/>
    </row>
    <row r="297" spans="17:19" hidden="1">
      <c r="Q297" s="81"/>
      <c r="R297" s="81"/>
      <c r="S297" s="81"/>
    </row>
    <row r="298" spans="17:19" hidden="1">
      <c r="Q298" s="81"/>
      <c r="R298" s="81"/>
      <c r="S298" s="81"/>
    </row>
    <row r="299" spans="17:19" hidden="1">
      <c r="Q299" s="81"/>
      <c r="R299" s="81"/>
      <c r="S299" s="81"/>
    </row>
    <row r="300" spans="17:19" hidden="1">
      <c r="Q300" s="81"/>
      <c r="R300" s="81"/>
      <c r="S300" s="81"/>
    </row>
    <row r="301" spans="17:19" hidden="1">
      <c r="Q301" s="81"/>
      <c r="R301" s="81"/>
      <c r="S301" s="81"/>
    </row>
    <row r="302" spans="17:19" hidden="1">
      <c r="Q302" s="81"/>
      <c r="R302" s="81"/>
      <c r="S302" s="81"/>
    </row>
    <row r="303" spans="17:19" hidden="1">
      <c r="Q303" s="81"/>
      <c r="R303" s="81"/>
      <c r="S303" s="81"/>
    </row>
    <row r="304" spans="17:19" hidden="1">
      <c r="Q304" s="81"/>
      <c r="R304" s="81"/>
      <c r="S304" s="81"/>
    </row>
    <row r="305" spans="17:19" hidden="1">
      <c r="Q305" s="81"/>
      <c r="R305" s="81"/>
      <c r="S305" s="81"/>
    </row>
    <row r="306" spans="17:19" hidden="1">
      <c r="Q306" s="81"/>
      <c r="R306" s="81"/>
      <c r="S306" s="81"/>
    </row>
    <row r="307" spans="17:19" hidden="1">
      <c r="Q307" s="81"/>
      <c r="R307" s="81"/>
      <c r="S307" s="81"/>
    </row>
    <row r="308" spans="17:19" hidden="1">
      <c r="Q308" s="81"/>
      <c r="R308" s="81"/>
      <c r="S308" s="81"/>
    </row>
    <row r="309" spans="17:19" hidden="1">
      <c r="Q309" s="81"/>
      <c r="R309" s="81"/>
      <c r="S309" s="81"/>
    </row>
    <row r="310" spans="17:19" hidden="1">
      <c r="Q310" s="81"/>
      <c r="R310" s="81"/>
      <c r="S310" s="81"/>
    </row>
    <row r="311" spans="17:19" hidden="1">
      <c r="Q311" s="81"/>
      <c r="R311" s="81"/>
      <c r="S311" s="81"/>
    </row>
    <row r="312" spans="17:19" hidden="1">
      <c r="Q312" s="81"/>
      <c r="R312" s="81"/>
      <c r="S312" s="81"/>
    </row>
    <row r="313" spans="17:19" hidden="1">
      <c r="Q313" s="81"/>
      <c r="R313" s="81"/>
      <c r="S313" s="81"/>
    </row>
    <row r="314" spans="17:19" hidden="1">
      <c r="Q314" s="81"/>
      <c r="R314" s="81"/>
      <c r="S314" s="81"/>
    </row>
    <row r="315" spans="17:19" hidden="1">
      <c r="Q315" s="81"/>
      <c r="R315" s="81"/>
      <c r="S315" s="81"/>
    </row>
    <row r="316" spans="17:19" hidden="1">
      <c r="Q316" s="81"/>
      <c r="R316" s="81"/>
      <c r="S316" s="81"/>
    </row>
    <row r="317" spans="17:19" hidden="1">
      <c r="Q317" s="81"/>
      <c r="R317" s="81"/>
      <c r="S317" s="81"/>
    </row>
    <row r="318" spans="17:19" hidden="1">
      <c r="Q318" s="81"/>
      <c r="R318" s="81"/>
      <c r="S318" s="81"/>
    </row>
    <row r="319" spans="17:19" hidden="1">
      <c r="Q319" s="81"/>
      <c r="R319" s="81"/>
      <c r="S319" s="81"/>
    </row>
    <row r="320" spans="17:19" hidden="1">
      <c r="Q320" s="81"/>
      <c r="R320" s="81"/>
      <c r="S320" s="81"/>
    </row>
    <row r="321" spans="17:19" hidden="1">
      <c r="Q321" s="81"/>
      <c r="R321" s="81"/>
      <c r="S321" s="81"/>
    </row>
    <row r="322" spans="17:19" hidden="1">
      <c r="Q322" s="81"/>
      <c r="R322" s="81"/>
      <c r="S322" s="81"/>
    </row>
    <row r="323" spans="17:19" hidden="1">
      <c r="Q323" s="81"/>
      <c r="R323" s="81"/>
      <c r="S323" s="81"/>
    </row>
    <row r="324" spans="17:19" hidden="1">
      <c r="Q324" s="81"/>
      <c r="R324" s="81"/>
      <c r="S324" s="81"/>
    </row>
    <row r="325" spans="17:19" hidden="1">
      <c r="Q325" s="81"/>
      <c r="R325" s="81"/>
      <c r="S325" s="81"/>
    </row>
    <row r="326" spans="17:19" hidden="1">
      <c r="Q326" s="81"/>
      <c r="R326" s="81"/>
      <c r="S326" s="81"/>
    </row>
    <row r="327" spans="17:19" hidden="1">
      <c r="Q327" s="81"/>
      <c r="R327" s="81"/>
      <c r="S327" s="81"/>
    </row>
    <row r="328" spans="17:19" hidden="1">
      <c r="Q328" s="81"/>
      <c r="R328" s="81"/>
      <c r="S328" s="81"/>
    </row>
    <row r="329" spans="17:19" hidden="1">
      <c r="Q329" s="81"/>
      <c r="R329" s="81"/>
      <c r="S329" s="81"/>
    </row>
    <row r="330" spans="17:19" hidden="1">
      <c r="Q330" s="81"/>
      <c r="R330" s="81"/>
      <c r="S330" s="81"/>
    </row>
    <row r="331" spans="17:19" hidden="1">
      <c r="Q331" s="81"/>
      <c r="R331" s="81"/>
      <c r="S331" s="81"/>
    </row>
    <row r="332" spans="17:19" hidden="1">
      <c r="Q332" s="81"/>
      <c r="R332" s="81"/>
      <c r="S332" s="81"/>
    </row>
    <row r="333" spans="17:19" hidden="1">
      <c r="Q333" s="81"/>
      <c r="R333" s="81"/>
      <c r="S333" s="81"/>
    </row>
    <row r="334" spans="17:19" hidden="1">
      <c r="Q334" s="81"/>
      <c r="R334" s="81"/>
      <c r="S334" s="81"/>
    </row>
    <row r="335" spans="17:19" hidden="1">
      <c r="Q335" s="81"/>
      <c r="R335" s="81"/>
      <c r="S335" s="81"/>
    </row>
    <row r="336" spans="17:19" hidden="1">
      <c r="Q336" s="81"/>
      <c r="R336" s="81"/>
      <c r="S336" s="81"/>
    </row>
    <row r="337" spans="17:19" hidden="1">
      <c r="Q337" s="81"/>
      <c r="R337" s="81"/>
      <c r="S337" s="81"/>
    </row>
    <row r="338" spans="17:19" hidden="1">
      <c r="Q338" s="81"/>
      <c r="R338" s="81"/>
      <c r="S338" s="81"/>
    </row>
    <row r="339" spans="17:19" hidden="1">
      <c r="Q339" s="81"/>
      <c r="R339" s="81"/>
      <c r="S339" s="81"/>
    </row>
    <row r="340" spans="17:19" hidden="1">
      <c r="Q340" s="81"/>
      <c r="R340" s="81"/>
      <c r="S340" s="81"/>
    </row>
    <row r="341" spans="17:19" hidden="1">
      <c r="Q341" s="81"/>
      <c r="R341" s="81"/>
      <c r="S341" s="81"/>
    </row>
    <row r="342" spans="17:19" hidden="1">
      <c r="Q342" s="81"/>
      <c r="R342" s="81"/>
      <c r="S342" s="81"/>
    </row>
    <row r="343" spans="17:19" hidden="1">
      <c r="Q343" s="81"/>
      <c r="R343" s="81"/>
      <c r="S343" s="81"/>
    </row>
    <row r="344" spans="17:19" hidden="1">
      <c r="Q344" s="81"/>
      <c r="R344" s="81"/>
      <c r="S344" s="81"/>
    </row>
    <row r="345" spans="17:19" hidden="1">
      <c r="Q345" s="81"/>
      <c r="R345" s="81"/>
      <c r="S345" s="81"/>
    </row>
    <row r="346" spans="17:19" hidden="1">
      <c r="Q346" s="81"/>
      <c r="R346" s="81"/>
      <c r="S346" s="81"/>
    </row>
    <row r="347" spans="17:19" hidden="1">
      <c r="Q347" s="81"/>
      <c r="R347" s="81"/>
      <c r="S347" s="81"/>
    </row>
    <row r="348" spans="17:19" hidden="1">
      <c r="Q348" s="81"/>
      <c r="R348" s="81"/>
      <c r="S348" s="81"/>
    </row>
    <row r="349" spans="17:19" hidden="1">
      <c r="Q349" s="81"/>
      <c r="R349" s="81"/>
      <c r="S349" s="81"/>
    </row>
    <row r="350" spans="17:19" hidden="1">
      <c r="Q350" s="81"/>
      <c r="R350" s="81"/>
      <c r="S350" s="81"/>
    </row>
    <row r="351" spans="17:19" hidden="1">
      <c r="Q351" s="81"/>
      <c r="R351" s="81"/>
      <c r="S351" s="81"/>
    </row>
    <row r="352" spans="17:19" hidden="1">
      <c r="Q352" s="81"/>
      <c r="R352" s="81"/>
      <c r="S352" s="81"/>
    </row>
    <row r="353" spans="17:19" hidden="1">
      <c r="Q353" s="81"/>
      <c r="R353" s="81"/>
      <c r="S353" s="81"/>
    </row>
    <row r="354" spans="17:19" hidden="1">
      <c r="Q354" s="81"/>
      <c r="R354" s="81"/>
      <c r="S354" s="81"/>
    </row>
    <row r="355" spans="17:19" hidden="1">
      <c r="Q355" s="81"/>
      <c r="R355" s="81"/>
      <c r="S355" s="81"/>
    </row>
    <row r="356" spans="17:19" hidden="1">
      <c r="Q356" s="81"/>
      <c r="R356" s="81"/>
      <c r="S356" s="81"/>
    </row>
    <row r="357" spans="17:19" hidden="1">
      <c r="Q357" s="81"/>
      <c r="R357" s="81"/>
      <c r="S357" s="81"/>
    </row>
    <row r="358" spans="17:19" hidden="1">
      <c r="Q358" s="81"/>
      <c r="R358" s="81"/>
      <c r="S358" s="81"/>
    </row>
    <row r="359" spans="17:19" hidden="1">
      <c r="Q359" s="81"/>
      <c r="R359" s="81"/>
      <c r="S359" s="81"/>
    </row>
    <row r="360" spans="17:19" hidden="1">
      <c r="Q360" s="81"/>
      <c r="R360" s="81"/>
      <c r="S360" s="81"/>
    </row>
    <row r="361" spans="17:19" hidden="1">
      <c r="Q361" s="81"/>
      <c r="R361" s="81"/>
      <c r="S361" s="81"/>
    </row>
    <row r="362" spans="17:19" hidden="1">
      <c r="Q362" s="81"/>
      <c r="R362" s="81"/>
      <c r="S362" s="81"/>
    </row>
    <row r="363" spans="17:19" hidden="1">
      <c r="Q363" s="81"/>
      <c r="R363" s="81"/>
      <c r="S363" s="81"/>
    </row>
    <row r="364" spans="17:19" hidden="1">
      <c r="Q364" s="81"/>
      <c r="R364" s="81"/>
      <c r="S364" s="81"/>
    </row>
    <row r="365" spans="17:19" hidden="1">
      <c r="Q365" s="81"/>
      <c r="R365" s="81"/>
      <c r="S365" s="81"/>
    </row>
    <row r="366" spans="17:19" hidden="1">
      <c r="Q366" s="81"/>
      <c r="R366" s="81"/>
      <c r="S366" s="81"/>
    </row>
    <row r="367" spans="17:19" hidden="1">
      <c r="Q367" s="81"/>
      <c r="R367" s="81"/>
      <c r="S367" s="81"/>
    </row>
    <row r="368" spans="17:19" hidden="1">
      <c r="Q368" s="81"/>
      <c r="R368" s="81"/>
      <c r="S368" s="81"/>
    </row>
    <row r="369" spans="17:19" hidden="1">
      <c r="Q369" s="81"/>
      <c r="R369" s="81"/>
      <c r="S369" s="81"/>
    </row>
    <row r="370" spans="17:19" hidden="1">
      <c r="Q370" s="81"/>
      <c r="R370" s="81"/>
      <c r="S370" s="81"/>
    </row>
    <row r="371" spans="17:19" hidden="1">
      <c r="Q371" s="81"/>
      <c r="R371" s="81"/>
      <c r="S371" s="81"/>
    </row>
    <row r="372" spans="17:19" hidden="1">
      <c r="Q372" s="81"/>
      <c r="R372" s="81"/>
      <c r="S372" s="81"/>
    </row>
    <row r="373" spans="17:19" hidden="1">
      <c r="Q373" s="81"/>
      <c r="R373" s="81"/>
      <c r="S373" s="81"/>
    </row>
    <row r="374" spans="17:19" hidden="1">
      <c r="Q374" s="81"/>
      <c r="R374" s="81"/>
      <c r="S374" s="81"/>
    </row>
    <row r="375" spans="17:19" hidden="1">
      <c r="Q375" s="81"/>
      <c r="R375" s="81"/>
      <c r="S375" s="81"/>
    </row>
    <row r="376" spans="17:19" hidden="1">
      <c r="Q376" s="81"/>
      <c r="R376" s="81"/>
      <c r="S376" s="81"/>
    </row>
    <row r="377" spans="17:19" hidden="1">
      <c r="Q377" s="81"/>
      <c r="R377" s="81"/>
      <c r="S377" s="81"/>
    </row>
    <row r="378" spans="17:19" hidden="1">
      <c r="Q378" s="81"/>
      <c r="R378" s="81"/>
      <c r="S378" s="81"/>
    </row>
    <row r="379" spans="17:19" hidden="1">
      <c r="Q379" s="81"/>
      <c r="R379" s="81"/>
      <c r="S379" s="81"/>
    </row>
    <row r="380" spans="17:19" hidden="1">
      <c r="Q380" s="81"/>
      <c r="R380" s="81"/>
      <c r="S380" s="81"/>
    </row>
    <row r="381" spans="17:19" hidden="1">
      <c r="Q381" s="81"/>
      <c r="R381" s="81"/>
      <c r="S381" s="81"/>
    </row>
    <row r="382" spans="17:19" hidden="1">
      <c r="Q382" s="81"/>
      <c r="R382" s="81"/>
      <c r="S382" s="81"/>
    </row>
    <row r="383" spans="17:19" hidden="1">
      <c r="Q383" s="81"/>
      <c r="R383" s="81"/>
      <c r="S383" s="81"/>
    </row>
    <row r="384" spans="17:19" hidden="1">
      <c r="Q384" s="81"/>
      <c r="R384" s="81"/>
      <c r="S384" s="81"/>
    </row>
    <row r="385" spans="17:19" hidden="1">
      <c r="Q385" s="81"/>
      <c r="R385" s="81"/>
      <c r="S385" s="81"/>
    </row>
    <row r="386" spans="17:19" hidden="1">
      <c r="Q386" s="81"/>
      <c r="R386" s="81"/>
      <c r="S386" s="81"/>
    </row>
    <row r="387" spans="17:19" hidden="1">
      <c r="Q387" s="81"/>
      <c r="R387" s="81"/>
      <c r="S387" s="81"/>
    </row>
    <row r="388" spans="17:19" hidden="1">
      <c r="Q388" s="81"/>
      <c r="R388" s="81"/>
      <c r="S388" s="81"/>
    </row>
    <row r="389" spans="17:19" hidden="1">
      <c r="Q389" s="81"/>
      <c r="R389" s="81"/>
      <c r="S389" s="81"/>
    </row>
    <row r="390" spans="17:19" hidden="1">
      <c r="Q390" s="81"/>
      <c r="R390" s="81"/>
      <c r="S390" s="81"/>
    </row>
    <row r="391" spans="17:19" hidden="1">
      <c r="Q391" s="81"/>
      <c r="R391" s="81"/>
      <c r="S391" s="81"/>
    </row>
    <row r="392" spans="17:19" hidden="1">
      <c r="Q392" s="81"/>
      <c r="R392" s="81"/>
      <c r="S392" s="81"/>
    </row>
    <row r="393" spans="17:19" hidden="1">
      <c r="Q393" s="81"/>
      <c r="R393" s="81"/>
      <c r="S393" s="81"/>
    </row>
    <row r="394" spans="17:19" hidden="1">
      <c r="Q394" s="81"/>
      <c r="R394" s="81"/>
      <c r="S394" s="81"/>
    </row>
    <row r="395" spans="17:19" hidden="1">
      <c r="Q395" s="81"/>
      <c r="R395" s="81"/>
      <c r="S395" s="81"/>
    </row>
    <row r="396" spans="17:19" hidden="1">
      <c r="Q396" s="81"/>
      <c r="R396" s="81"/>
      <c r="S396" s="81"/>
    </row>
    <row r="397" spans="17:19" hidden="1">
      <c r="Q397" s="81"/>
      <c r="R397" s="81"/>
      <c r="S397" s="81"/>
    </row>
    <row r="398" spans="17:19" hidden="1">
      <c r="Q398" s="81"/>
      <c r="R398" s="81"/>
      <c r="S398" s="81"/>
    </row>
    <row r="399" spans="17:19" hidden="1">
      <c r="Q399" s="81"/>
      <c r="R399" s="81"/>
      <c r="S399" s="81"/>
    </row>
    <row r="400" spans="17:19" hidden="1">
      <c r="Q400" s="81"/>
      <c r="R400" s="81"/>
      <c r="S400" s="81"/>
    </row>
    <row r="401" spans="17:19" hidden="1">
      <c r="Q401" s="81"/>
      <c r="R401" s="81"/>
      <c r="S401" s="81"/>
    </row>
    <row r="402" spans="17:19" hidden="1">
      <c r="Q402" s="81"/>
      <c r="R402" s="81"/>
      <c r="S402" s="81"/>
    </row>
    <row r="403" spans="17:19" hidden="1">
      <c r="Q403" s="81"/>
      <c r="R403" s="81"/>
      <c r="S403" s="81"/>
    </row>
    <row r="404" spans="17:19" hidden="1">
      <c r="Q404" s="81"/>
      <c r="R404" s="81"/>
      <c r="S404" s="81"/>
    </row>
    <row r="405" spans="17:19" hidden="1">
      <c r="Q405" s="81"/>
      <c r="R405" s="81"/>
      <c r="S405" s="81"/>
    </row>
    <row r="406" spans="17:19" hidden="1">
      <c r="Q406" s="81"/>
      <c r="R406" s="81"/>
      <c r="S406" s="81"/>
    </row>
    <row r="407" spans="17:19" hidden="1">
      <c r="Q407" s="81"/>
      <c r="R407" s="81"/>
      <c r="S407" s="81"/>
    </row>
    <row r="408" spans="17:19" hidden="1">
      <c r="Q408" s="81"/>
      <c r="R408" s="81"/>
      <c r="S408" s="81"/>
    </row>
    <row r="409" spans="17:19" hidden="1">
      <c r="Q409" s="81"/>
      <c r="R409" s="81"/>
      <c r="S409" s="81"/>
    </row>
    <row r="410" spans="17:19" hidden="1">
      <c r="Q410" s="81"/>
      <c r="R410" s="81"/>
      <c r="S410" s="81"/>
    </row>
    <row r="411" spans="17:19" hidden="1">
      <c r="Q411" s="81"/>
      <c r="R411" s="81"/>
      <c r="S411" s="81"/>
    </row>
    <row r="412" spans="17:19" hidden="1">
      <c r="Q412" s="81"/>
      <c r="R412" s="81"/>
      <c r="S412" s="81"/>
    </row>
    <row r="413" spans="17:19" hidden="1">
      <c r="Q413" s="81"/>
      <c r="R413" s="81"/>
      <c r="S413" s="81"/>
    </row>
    <row r="414" spans="17:19" hidden="1">
      <c r="Q414" s="81"/>
      <c r="R414" s="81"/>
      <c r="S414" s="81"/>
    </row>
    <row r="415" spans="17:19" hidden="1">
      <c r="Q415" s="81"/>
      <c r="R415" s="81"/>
      <c r="S415" s="81"/>
    </row>
    <row r="416" spans="17:19" hidden="1">
      <c r="Q416" s="81"/>
      <c r="R416" s="81"/>
      <c r="S416" s="81"/>
    </row>
    <row r="417" spans="17:19" hidden="1">
      <c r="Q417" s="81"/>
      <c r="R417" s="81"/>
      <c r="S417" s="81"/>
    </row>
    <row r="418" spans="17:19" hidden="1">
      <c r="Q418" s="81"/>
      <c r="R418" s="81"/>
      <c r="S418" s="81"/>
    </row>
    <row r="419" spans="17:19" hidden="1">
      <c r="Q419" s="81"/>
      <c r="R419" s="81"/>
      <c r="S419" s="81"/>
    </row>
    <row r="420" spans="17:19" hidden="1">
      <c r="Q420" s="81"/>
      <c r="R420" s="81"/>
      <c r="S420" s="81"/>
    </row>
    <row r="421" spans="17:19" hidden="1">
      <c r="Q421" s="81"/>
      <c r="R421" s="81"/>
      <c r="S421" s="81"/>
    </row>
    <row r="422" spans="17:19" hidden="1">
      <c r="Q422" s="81"/>
      <c r="R422" s="81"/>
      <c r="S422" s="81"/>
    </row>
    <row r="423" spans="17:19" hidden="1">
      <c r="Q423" s="81"/>
      <c r="R423" s="81"/>
      <c r="S423" s="81"/>
    </row>
    <row r="424" spans="17:19" hidden="1">
      <c r="Q424" s="81"/>
      <c r="R424" s="81"/>
      <c r="S424" s="81"/>
    </row>
    <row r="425" spans="17:19" hidden="1">
      <c r="Q425" s="81"/>
      <c r="R425" s="81"/>
      <c r="S425" s="81"/>
    </row>
    <row r="426" spans="17:19" hidden="1">
      <c r="Q426" s="81"/>
      <c r="R426" s="81"/>
      <c r="S426" s="81"/>
    </row>
    <row r="427" spans="17:19" hidden="1">
      <c r="Q427" s="81"/>
      <c r="R427" s="81"/>
      <c r="S427" s="81"/>
    </row>
    <row r="428" spans="17:19" hidden="1">
      <c r="Q428" s="81"/>
      <c r="R428" s="81"/>
      <c r="S428" s="81"/>
    </row>
    <row r="429" spans="17:19" hidden="1">
      <c r="Q429" s="81"/>
      <c r="R429" s="81"/>
      <c r="S429" s="81"/>
    </row>
    <row r="430" spans="17:19" hidden="1">
      <c r="Q430" s="81"/>
      <c r="R430" s="81"/>
      <c r="S430" s="81"/>
    </row>
    <row r="431" spans="17:19" hidden="1">
      <c r="Q431" s="81"/>
      <c r="R431" s="81"/>
      <c r="S431" s="81"/>
    </row>
    <row r="432" spans="17:19" hidden="1">
      <c r="Q432" s="81"/>
      <c r="R432" s="81"/>
      <c r="S432" s="81"/>
    </row>
    <row r="433" spans="17:19" hidden="1">
      <c r="Q433" s="81"/>
      <c r="R433" s="81"/>
      <c r="S433" s="81"/>
    </row>
    <row r="434" spans="17:19" hidden="1">
      <c r="Q434" s="81"/>
      <c r="R434" s="81"/>
      <c r="S434" s="81"/>
    </row>
    <row r="435" spans="17:19" hidden="1">
      <c r="Q435" s="81"/>
      <c r="R435" s="81"/>
      <c r="S435" s="81"/>
    </row>
    <row r="436" spans="17:19" hidden="1">
      <c r="Q436" s="81"/>
      <c r="R436" s="81"/>
      <c r="S436" s="81"/>
    </row>
    <row r="437" spans="17:19" hidden="1">
      <c r="Q437" s="81"/>
      <c r="R437" s="81"/>
      <c r="S437" s="81"/>
    </row>
    <row r="438" spans="17:19" hidden="1">
      <c r="Q438" s="81"/>
      <c r="R438" s="81"/>
      <c r="S438" s="81"/>
    </row>
    <row r="439" spans="17:19" hidden="1">
      <c r="Q439" s="81"/>
      <c r="R439" s="81"/>
      <c r="S439" s="81"/>
    </row>
    <row r="440" spans="17:19" hidden="1">
      <c r="Q440" s="81"/>
      <c r="R440" s="81"/>
      <c r="S440" s="81"/>
    </row>
    <row r="441" spans="17:19" hidden="1">
      <c r="Q441" s="81"/>
      <c r="R441" s="81"/>
      <c r="S441" s="81"/>
    </row>
    <row r="442" spans="17:19" hidden="1">
      <c r="Q442" s="81"/>
      <c r="R442" s="81"/>
      <c r="S442" s="81"/>
    </row>
    <row r="443" spans="17:19" hidden="1">
      <c r="Q443" s="81"/>
      <c r="R443" s="81"/>
      <c r="S443" s="81"/>
    </row>
    <row r="444" spans="17:19" hidden="1">
      <c r="Q444" s="81"/>
      <c r="R444" s="81"/>
      <c r="S444" s="81"/>
    </row>
    <row r="445" spans="17:19" hidden="1">
      <c r="Q445" s="81"/>
      <c r="R445" s="81"/>
      <c r="S445" s="81"/>
    </row>
    <row r="446" spans="17:19" hidden="1">
      <c r="Q446" s="81"/>
      <c r="R446" s="81"/>
      <c r="S446" s="81"/>
    </row>
    <row r="447" spans="17:19" hidden="1">
      <c r="Q447" s="81"/>
      <c r="R447" s="81"/>
      <c r="S447" s="81"/>
    </row>
    <row r="448" spans="17:19" hidden="1">
      <c r="Q448" s="81"/>
      <c r="R448" s="81"/>
      <c r="S448" s="81"/>
    </row>
    <row r="449" spans="17:19" hidden="1">
      <c r="Q449" s="81"/>
      <c r="R449" s="81"/>
      <c r="S449" s="81"/>
    </row>
    <row r="450" spans="17:19" hidden="1">
      <c r="Q450" s="81"/>
      <c r="R450" s="81"/>
      <c r="S450" s="81"/>
    </row>
    <row r="451" spans="17:19" hidden="1">
      <c r="Q451" s="81"/>
      <c r="R451" s="81"/>
      <c r="S451" s="81"/>
    </row>
    <row r="452" spans="17:19" hidden="1">
      <c r="Q452" s="81"/>
      <c r="R452" s="81"/>
      <c r="S452" s="81"/>
    </row>
    <row r="453" spans="17:19" hidden="1">
      <c r="Q453" s="81"/>
      <c r="R453" s="81"/>
      <c r="S453" s="81"/>
    </row>
    <row r="454" spans="17:19" hidden="1">
      <c r="Q454" s="81"/>
      <c r="R454" s="81"/>
      <c r="S454" s="81"/>
    </row>
    <row r="455" spans="17:19" hidden="1">
      <c r="Q455" s="81"/>
      <c r="R455" s="81"/>
      <c r="S455" s="81"/>
    </row>
    <row r="456" spans="17:19" hidden="1">
      <c r="Q456" s="81"/>
      <c r="R456" s="81"/>
      <c r="S456" s="81"/>
    </row>
    <row r="457" spans="17:19" hidden="1">
      <c r="Q457" s="81"/>
      <c r="R457" s="81"/>
      <c r="S457" s="81"/>
    </row>
    <row r="458" spans="17:19" hidden="1">
      <c r="Q458" s="81"/>
      <c r="R458" s="81"/>
      <c r="S458" s="81"/>
    </row>
    <row r="459" spans="17:19" hidden="1">
      <c r="Q459" s="81"/>
      <c r="R459" s="81"/>
      <c r="S459" s="81"/>
    </row>
    <row r="460" spans="17:19" hidden="1">
      <c r="Q460" s="81"/>
      <c r="R460" s="81"/>
      <c r="S460" s="81"/>
    </row>
    <row r="461" spans="17:19" hidden="1">
      <c r="Q461" s="81"/>
      <c r="R461" s="81"/>
      <c r="S461" s="81"/>
    </row>
    <row r="462" spans="17:19" hidden="1">
      <c r="Q462" s="81"/>
      <c r="R462" s="81"/>
      <c r="S462" s="81"/>
    </row>
    <row r="463" spans="17:19" hidden="1">
      <c r="Q463" s="81"/>
      <c r="R463" s="81"/>
      <c r="S463" s="81"/>
    </row>
    <row r="464" spans="17:19" hidden="1">
      <c r="Q464" s="81"/>
      <c r="R464" s="81"/>
      <c r="S464" s="81"/>
    </row>
    <row r="465" spans="17:19" hidden="1">
      <c r="Q465" s="81"/>
      <c r="R465" s="81"/>
      <c r="S465" s="81"/>
    </row>
    <row r="466" spans="17:19" hidden="1">
      <c r="Q466" s="81"/>
      <c r="R466" s="81"/>
      <c r="S466" s="81"/>
    </row>
    <row r="467" spans="17:19" hidden="1">
      <c r="Q467" s="81"/>
      <c r="R467" s="81"/>
      <c r="S467" s="81"/>
    </row>
    <row r="468" spans="17:19" hidden="1">
      <c r="Q468" s="81"/>
      <c r="R468" s="81"/>
      <c r="S468" s="81"/>
    </row>
    <row r="469" spans="17:19" hidden="1">
      <c r="Q469" s="81"/>
      <c r="R469" s="81"/>
      <c r="S469" s="81"/>
    </row>
    <row r="470" spans="17:19" hidden="1">
      <c r="Q470" s="81"/>
      <c r="R470" s="81"/>
      <c r="S470" s="81"/>
    </row>
    <row r="471" spans="17:19" hidden="1">
      <c r="Q471" s="81"/>
      <c r="R471" s="81"/>
      <c r="S471" s="81"/>
    </row>
    <row r="472" spans="17:19" hidden="1">
      <c r="Q472" s="81"/>
      <c r="R472" s="81"/>
      <c r="S472" s="81"/>
    </row>
    <row r="473" spans="17:19" hidden="1">
      <c r="Q473" s="81"/>
      <c r="R473" s="81"/>
      <c r="S473" s="81"/>
    </row>
    <row r="474" spans="17:19" hidden="1">
      <c r="Q474" s="81"/>
      <c r="R474" s="81"/>
      <c r="S474" s="81"/>
    </row>
    <row r="475" spans="17:19" hidden="1">
      <c r="Q475" s="81"/>
      <c r="R475" s="81"/>
      <c r="S475" s="81"/>
    </row>
    <row r="476" spans="17:19" hidden="1">
      <c r="Q476" s="81"/>
      <c r="R476" s="81"/>
      <c r="S476" s="81"/>
    </row>
    <row r="477" spans="17:19" hidden="1">
      <c r="Q477" s="81"/>
      <c r="R477" s="81"/>
      <c r="S477" s="81"/>
    </row>
    <row r="478" spans="17:19" hidden="1">
      <c r="Q478" s="81"/>
      <c r="R478" s="81"/>
      <c r="S478" s="81"/>
    </row>
    <row r="479" spans="17:19" hidden="1">
      <c r="Q479" s="81"/>
      <c r="R479" s="81"/>
      <c r="S479" s="81"/>
    </row>
    <row r="480" spans="17:19" hidden="1">
      <c r="Q480" s="81"/>
      <c r="R480" s="81"/>
      <c r="S480" s="81"/>
    </row>
    <row r="481" spans="6:26" hidden="1">
      <c r="Q481" s="81"/>
      <c r="R481" s="81"/>
      <c r="S481" s="81"/>
    </row>
    <row r="482" spans="6:26" hidden="1">
      <c r="Q482" s="81"/>
      <c r="R482" s="81"/>
      <c r="S482" s="81"/>
    </row>
    <row r="483" spans="6:26" hidden="1">
      <c r="Q483" s="81"/>
      <c r="R483" s="81"/>
      <c r="S483" s="81"/>
    </row>
    <row r="484" spans="6:26" hidden="1">
      <c r="Q484" s="81"/>
      <c r="R484" s="81"/>
      <c r="S484" s="81"/>
    </row>
    <row r="485" spans="6:26" hidden="1">
      <c r="Q485" s="81"/>
      <c r="R485" s="81"/>
      <c r="S485" s="81"/>
    </row>
    <row r="486" spans="6:26" hidden="1">
      <c r="Q486" s="81"/>
      <c r="R486" s="81"/>
      <c r="S486" s="81"/>
    </row>
    <row r="487" spans="6:26" hidden="1">
      <c r="Q487" s="81"/>
      <c r="R487" s="81"/>
      <c r="S487" s="81"/>
    </row>
    <row r="488" spans="6:26" hidden="1">
      <c r="Q488" s="81"/>
      <c r="R488" s="81"/>
      <c r="S488" s="81"/>
    </row>
    <row r="489" spans="6:26" hidden="1">
      <c r="Q489" s="81"/>
      <c r="R489" s="81"/>
      <c r="S489" s="81"/>
    </row>
    <row r="490" spans="6:26" hidden="1">
      <c r="Q490" s="81"/>
      <c r="R490" s="81"/>
      <c r="S490" s="81"/>
    </row>
    <row r="491" spans="6:26" hidden="1">
      <c r="Q491" s="81"/>
      <c r="R491" s="81"/>
      <c r="S491" s="81"/>
    </row>
    <row r="492" spans="6:26" hidden="1">
      <c r="Q492" s="81"/>
      <c r="R492" s="81"/>
      <c r="S492" s="81"/>
    </row>
    <row r="493" spans="6:26" hidden="1">
      <c r="Q493" s="81"/>
      <c r="R493" s="81"/>
      <c r="S493" s="81"/>
    </row>
    <row r="494" spans="6:26" hidden="1">
      <c r="Q494" s="81"/>
      <c r="R494" s="81"/>
      <c r="S494" s="81"/>
    </row>
    <row r="495" spans="6:26" ht="15.75" thickBot="1">
      <c r="F495" s="82" t="s">
        <v>125</v>
      </c>
      <c r="G495" s="52"/>
      <c r="H495" s="52"/>
      <c r="I495" s="64">
        <f t="shared" ref="I495:P495" si="2">SUM(I4:I494)</f>
        <v>56</v>
      </c>
      <c r="J495" s="64">
        <f t="shared" si="2"/>
        <v>634</v>
      </c>
      <c r="K495" s="64">
        <f t="shared" si="2"/>
        <v>0</v>
      </c>
      <c r="L495" s="64">
        <f t="shared" si="2"/>
        <v>0</v>
      </c>
      <c r="M495" s="64">
        <f t="shared" si="2"/>
        <v>65</v>
      </c>
      <c r="N495" s="64">
        <f t="shared" si="2"/>
        <v>0</v>
      </c>
      <c r="O495" s="64">
        <f t="shared" si="2"/>
        <v>0</v>
      </c>
      <c r="P495" s="64">
        <f t="shared" si="2"/>
        <v>0</v>
      </c>
      <c r="T495" s="52" t="s">
        <v>126</v>
      </c>
      <c r="U495" s="64">
        <f t="shared" ref="U495:Z495" si="3">SUM(U4:U494)</f>
        <v>151.19999999999999</v>
      </c>
      <c r="V495" s="64">
        <f t="shared" si="3"/>
        <v>151.19999999999999</v>
      </c>
      <c r="W495" s="64">
        <f t="shared" si="3"/>
        <v>80.2</v>
      </c>
      <c r="X495" s="64">
        <f t="shared" si="3"/>
        <v>26</v>
      </c>
      <c r="Y495" s="64">
        <f t="shared" si="3"/>
        <v>0</v>
      </c>
      <c r="Z495" s="64">
        <f t="shared" si="3"/>
        <v>0</v>
      </c>
    </row>
    <row r="496" spans="6:26" ht="15.75" thickTop="1"/>
    <row r="498" spans="6:19">
      <c r="F498" s="53" t="s">
        <v>124</v>
      </c>
      <c r="I498" s="7"/>
      <c r="J498" s="7"/>
      <c r="K498" s="7"/>
      <c r="L498" s="7"/>
      <c r="M498" s="7"/>
      <c r="N498" s="7"/>
      <c r="O498" s="7"/>
      <c r="P498" s="7"/>
      <c r="Q498" s="54" t="s">
        <v>138</v>
      </c>
      <c r="R498" s="7"/>
      <c r="S498" s="54" t="s">
        <v>129</v>
      </c>
    </row>
    <row r="499" spans="6:19">
      <c r="F499" s="54" t="str">
        <f>IF('23'!K3="", "Vrije categorie",'23'!K3)</f>
        <v>A</v>
      </c>
      <c r="I499" s="65" cm="1">
        <f t="array" ref="I499">SUMPRODUCT(--($H$4:$H$494=F499),--($G$4:$G$494=""),$I$4:$I$494)</f>
        <v>0</v>
      </c>
      <c r="J499" s="65" cm="1">
        <f t="array" ref="J499">SUMPRODUCT(--($H$4:$H$494=F499),--($G$4:$G$494=""),$J$4:$J$494)</f>
        <v>255</v>
      </c>
      <c r="K499" s="65" cm="1">
        <f t="array" ref="K499">SUMPRODUCT(--($H$4:$H$494=F499),--($G$4:$G$494=""),$K$4:$K$494)</f>
        <v>0</v>
      </c>
      <c r="L499" s="65" cm="1">
        <f t="array" ref="L499">SUMPRODUCT(--($H$4:$H$494=F499),--($G$4:$G$494=""),$L$4:$L$494)</f>
        <v>0</v>
      </c>
      <c r="M499" s="65" cm="1">
        <f t="array" ref="M499">SUMPRODUCT(--($H$4:$H$494=F499),--($G$4:$G$494=""),$M$4:$M$494)</f>
        <v>4</v>
      </c>
      <c r="N499" s="65" cm="1">
        <f t="array" ref="N499">SUMPRODUCT(--($H$4:$H$494=F499),--($G$4:$G$494=""),$N$4:$N$494)</f>
        <v>0</v>
      </c>
      <c r="O499" s="65" cm="1">
        <f t="array" ref="O499">SUMPRODUCT(--($H$4:$H$494=F499),--($G$4:$G$494=""),$O$4:$O$494)</f>
        <v>0</v>
      </c>
      <c r="P499" s="65" cm="1">
        <f t="array" ref="P499">SUMPRODUCT(--($H$4:$H$494=F499),--($G$4:$G$494=""),$P$4:$P$494)</f>
        <v>0</v>
      </c>
      <c r="Q499" s="65">
        <f>SUM(I499:P499)</f>
        <v>259</v>
      </c>
      <c r="R499" s="54"/>
      <c r="S499" s="65" cm="1">
        <f t="array" ref="S499">SUMPRODUCT(--($H$4:$H$494=F499),--($G$4:$G$494=""),$S$4:$S$494)</f>
        <v>51800</v>
      </c>
    </row>
    <row r="500" spans="6:19">
      <c r="F500" s="54" t="str">
        <f>IF('23'!K4="", "Vrije categorie",'23'!K4)</f>
        <v>B</v>
      </c>
      <c r="I500" s="65" cm="1">
        <f t="array" ref="I500">SUMPRODUCT(--($H$4:$H$494=F500),--($G$4:$G$494=""),$I$4:$I$494)</f>
        <v>13</v>
      </c>
      <c r="J500" s="65" cm="1">
        <f t="array" ref="J500">SUMPRODUCT(--($H$4:$H$494=F500),--($G$4:$G$494=""),$J$4:$J$494)</f>
        <v>0</v>
      </c>
      <c r="K500" s="65" cm="1">
        <f t="array" ref="K500">SUMPRODUCT(--($H$4:$H$494=F500),--($G$4:$G$494=""),$K$4:$K$494)</f>
        <v>0</v>
      </c>
      <c r="L500" s="65" cm="1">
        <f t="array" ref="L500">SUMPRODUCT(--($H$4:$H$494=F500),--($G$4:$G$494=""),$L$4:$L$494)</f>
        <v>0</v>
      </c>
      <c r="M500" s="65" cm="1">
        <f t="array" ref="M500">SUMPRODUCT(--($H$4:$H$494=F500),--($G$4:$G$494=""),$M$4:$M$494)</f>
        <v>0</v>
      </c>
      <c r="N500" s="65" cm="1">
        <f t="array" ref="N500">SUMPRODUCT(--($H$4:$H$494=F500),--($G$4:$G$494=""),$N$4:$N$494)</f>
        <v>0</v>
      </c>
      <c r="O500" s="65" cm="1">
        <f t="array" ref="O500">SUMPRODUCT(--($H$4:$H$494=F500),--($G$4:$G$494=""),$O$4:$O$494)</f>
        <v>0</v>
      </c>
      <c r="P500" s="65" cm="1">
        <f t="array" ref="P500">SUMPRODUCT(--($H$4:$H$494=F500),--($G$4:$G$494=""),$P$4:$P$494)</f>
        <v>0</v>
      </c>
      <c r="Q500" s="65">
        <f t="shared" ref="Q500:Q512" si="4">SUM(I500:P500)</f>
        <v>13</v>
      </c>
      <c r="R500" s="54"/>
      <c r="S500" s="65" cm="1">
        <f t="array" ref="S500">SUMPRODUCT(--($H$4:$H$494=F500),--($G$4:$G$494=""),$S$4:$S$494)</f>
        <v>2600</v>
      </c>
    </row>
    <row r="501" spans="6:19">
      <c r="F501" s="54" t="str">
        <f>IF('23'!K5="", "Vrije categorie",'23'!K5)</f>
        <v>C</v>
      </c>
      <c r="I501" s="65" cm="1">
        <f t="array" ref="I501">SUMPRODUCT(--($H$4:$H$494=F501),--($G$4:$G$494=""),$I$4:$I$494)</f>
        <v>19</v>
      </c>
      <c r="J501" s="65" cm="1">
        <f t="array" ref="J501">SUMPRODUCT(--($H$4:$H$494=F501),--($G$4:$G$494=""),$J$4:$J$494)</f>
        <v>102</v>
      </c>
      <c r="K501" s="65" cm="1">
        <f t="array" ref="K501">SUMPRODUCT(--($H$4:$H$494=F501),--($G$4:$G$494=""),$K$4:$K$494)</f>
        <v>0</v>
      </c>
      <c r="L501" s="65" cm="1">
        <f t="array" ref="L501">SUMPRODUCT(--($H$4:$H$494=F501),--($G$4:$G$494=""),$L$4:$L$494)</f>
        <v>0</v>
      </c>
      <c r="M501" s="65" cm="1">
        <f t="array" ref="M501">SUMPRODUCT(--($H$4:$H$494=F501),--($G$4:$G$494=""),$M$4:$M$494)</f>
        <v>0</v>
      </c>
      <c r="N501" s="65" cm="1">
        <f t="array" ref="N501">SUMPRODUCT(--($H$4:$H$494=F501),--($G$4:$G$494=""),$N$4:$N$494)</f>
        <v>0</v>
      </c>
      <c r="O501" s="65" cm="1">
        <f t="array" ref="O501">SUMPRODUCT(--($H$4:$H$494=F501),--($G$4:$G$494=""),$O$4:$O$494)</f>
        <v>0</v>
      </c>
      <c r="P501" s="65" cm="1">
        <f t="array" ref="P501">SUMPRODUCT(--($H$4:$H$494=F501),--($G$4:$G$494=""),$P$4:$P$494)</f>
        <v>0</v>
      </c>
      <c r="Q501" s="65">
        <f t="shared" si="4"/>
        <v>121</v>
      </c>
      <c r="R501" s="54"/>
      <c r="S501" s="65" cm="1">
        <f t="array" ref="S501">SUMPRODUCT(--($H$4:$H$494=F501),--($G$4:$G$494=""),$S$4:$S$494)</f>
        <v>24200</v>
      </c>
    </row>
    <row r="502" spans="6:19">
      <c r="F502" s="54" t="str">
        <f>IF('23'!K6="", "Vrije categorie",'23'!K6)</f>
        <v>D</v>
      </c>
      <c r="I502" s="65" cm="1">
        <f t="array" ref="I502">SUMPRODUCT(--($H$4:$H$494=F502),--($G$4:$G$494=""),$I$4:$I$494)</f>
        <v>0</v>
      </c>
      <c r="J502" s="65" cm="1">
        <f t="array" ref="J502">SUMPRODUCT(--($H$4:$H$494=F502),--($G$4:$G$494=""),$J$4:$J$494)</f>
        <v>0</v>
      </c>
      <c r="K502" s="65" cm="1">
        <f t="array" ref="K502">SUMPRODUCT(--($H$4:$H$494=F502),--($G$4:$G$494=""),$K$4:$K$494)</f>
        <v>0</v>
      </c>
      <c r="L502" s="65" cm="1">
        <f t="array" ref="L502">SUMPRODUCT(--($H$4:$H$494=F502),--($G$4:$G$494=""),$L$4:$L$494)</f>
        <v>0</v>
      </c>
      <c r="M502" s="65" cm="1">
        <f t="array" ref="M502">SUMPRODUCT(--($H$4:$H$494=F502),--($G$4:$G$494=""),$M$4:$M$494)</f>
        <v>0</v>
      </c>
      <c r="N502" s="65" cm="1">
        <f t="array" ref="N502">SUMPRODUCT(--($H$4:$H$494=F502),--($G$4:$G$494=""),$N$4:$N$494)</f>
        <v>0</v>
      </c>
      <c r="O502" s="65" cm="1">
        <f t="array" ref="O502">SUMPRODUCT(--($H$4:$H$494=F502),--($G$4:$G$494=""),$O$4:$O$494)</f>
        <v>0</v>
      </c>
      <c r="P502" s="65" cm="1">
        <f t="array" ref="P502">SUMPRODUCT(--($H$4:$H$494=F502),--($G$4:$G$494=""),$P$4:$P$494)</f>
        <v>0</v>
      </c>
      <c r="Q502" s="65">
        <f t="shared" si="4"/>
        <v>0</v>
      </c>
      <c r="R502" s="54"/>
      <c r="S502" s="65" cm="1">
        <f t="array" ref="S502">SUMPRODUCT(--($H$4:$H$494=F502),--($G$4:$G$494=""),$S$4:$S$494)</f>
        <v>0</v>
      </c>
    </row>
    <row r="503" spans="6:19">
      <c r="F503" s="54" t="str">
        <f>IF('23'!K7="", "Vrije categorie",'23'!K7)</f>
        <v>E</v>
      </c>
      <c r="I503" s="65" cm="1">
        <f t="array" ref="I503">SUMPRODUCT(--($H$4:$H$494=F503),--($G$4:$G$494=""),$I$4:$I$494)</f>
        <v>24</v>
      </c>
      <c r="J503" s="65" cm="1">
        <f t="array" ref="J503">SUMPRODUCT(--($H$4:$H$494=F503),--($G$4:$G$494=""),$J$4:$J$494)</f>
        <v>49.5</v>
      </c>
      <c r="K503" s="65" cm="1">
        <f t="array" ref="K503">SUMPRODUCT(--($H$4:$H$494=F503),--($G$4:$G$494=""),$K$4:$K$494)</f>
        <v>0</v>
      </c>
      <c r="L503" s="65" cm="1">
        <f t="array" ref="L503">SUMPRODUCT(--($H$4:$H$494=F503),--($G$4:$G$494=""),$L$4:$L$494)</f>
        <v>0</v>
      </c>
      <c r="M503" s="65" cm="1">
        <f t="array" ref="M503">SUMPRODUCT(--($H$4:$H$494=F503),--($G$4:$G$494=""),$M$4:$M$494)</f>
        <v>0</v>
      </c>
      <c r="N503" s="65" cm="1">
        <f t="array" ref="N503">SUMPRODUCT(--($H$4:$H$494=F503),--($G$4:$G$494=""),$N$4:$N$494)</f>
        <v>0</v>
      </c>
      <c r="O503" s="65" cm="1">
        <f t="array" ref="O503">SUMPRODUCT(--($H$4:$H$494=F503),--($G$4:$G$494=""),$O$4:$O$494)</f>
        <v>0</v>
      </c>
      <c r="P503" s="65" cm="1">
        <f t="array" ref="P503">SUMPRODUCT(--($H$4:$H$494=F503),--($G$4:$G$494=""),$P$4:$P$494)</f>
        <v>0</v>
      </c>
      <c r="Q503" s="65">
        <f t="shared" si="4"/>
        <v>73.5</v>
      </c>
      <c r="R503" s="54"/>
      <c r="S503" s="65" cm="1">
        <f t="array" ref="S503">SUMPRODUCT(--($H$4:$H$494=F503),--($G$4:$G$494=""),$S$4:$S$494)</f>
        <v>14700</v>
      </c>
    </row>
    <row r="504" spans="6:19">
      <c r="F504" s="54" t="str">
        <f>IF('23'!K8="", "Vrije categorie",'23'!K8)</f>
        <v>F</v>
      </c>
      <c r="I504" s="65" cm="1">
        <f t="array" ref="I504">SUMPRODUCT(--($H$4:$H$494=F504),--($G$4:$G$494=""),$I$4:$I$494)</f>
        <v>0</v>
      </c>
      <c r="J504" s="65" cm="1">
        <f t="array" ref="J504">SUMPRODUCT(--($H$4:$H$494=F504),--($G$4:$G$494=""),$J$4:$J$494)</f>
        <v>58.5</v>
      </c>
      <c r="K504" s="65" cm="1">
        <f t="array" ref="K504">SUMPRODUCT(--($H$4:$H$494=F504),--($G$4:$G$494=""),$K$4:$K$494)</f>
        <v>0</v>
      </c>
      <c r="L504" s="65" cm="1">
        <f t="array" ref="L504">SUMPRODUCT(--($H$4:$H$494=F504),--($G$4:$G$494=""),$L$4:$L$494)</f>
        <v>0</v>
      </c>
      <c r="M504" s="65" cm="1">
        <f t="array" ref="M504">SUMPRODUCT(--($H$4:$H$494=F504),--($G$4:$G$494=""),$M$4:$M$494)</f>
        <v>11.5</v>
      </c>
      <c r="N504" s="65" cm="1">
        <f t="array" ref="N504">SUMPRODUCT(--($H$4:$H$494=F504),--($G$4:$G$494=""),$N$4:$N$494)</f>
        <v>0</v>
      </c>
      <c r="O504" s="65" cm="1">
        <f t="array" ref="O504">SUMPRODUCT(--($H$4:$H$494=F504),--($G$4:$G$494=""),$O$4:$O$494)</f>
        <v>0</v>
      </c>
      <c r="P504" s="65" cm="1">
        <f t="array" ref="P504">SUMPRODUCT(--($H$4:$H$494=F504),--($G$4:$G$494=""),$P$4:$P$494)</f>
        <v>0</v>
      </c>
      <c r="Q504" s="65">
        <f t="shared" si="4"/>
        <v>70</v>
      </c>
      <c r="R504" s="54"/>
      <c r="S504" s="65" cm="1">
        <f t="array" ref="S504">SUMPRODUCT(--($H$4:$H$494=F504),--($G$4:$G$494=""),$S$4:$S$494)</f>
        <v>840</v>
      </c>
    </row>
    <row r="505" spans="6:19">
      <c r="F505" s="54" t="str">
        <f>IF('23'!K9="", "Vrije categorie",'23'!K9)</f>
        <v>G</v>
      </c>
      <c r="I505" s="65" cm="1">
        <f t="array" ref="I505">SUMPRODUCT(--($H$4:$H$494=F505),--($G$4:$G$494=""),$I$4:$I$494)</f>
        <v>0</v>
      </c>
      <c r="J505" s="65" cm="1">
        <f t="array" ref="J505">SUMPRODUCT(--($H$4:$H$494=F505),--($G$4:$G$494=""),$J$4:$J$494)</f>
        <v>0</v>
      </c>
      <c r="K505" s="65" cm="1">
        <f t="array" ref="K505">SUMPRODUCT(--($H$4:$H$494=F505),--($G$4:$G$494=""),$K$4:$K$494)</f>
        <v>0</v>
      </c>
      <c r="L505" s="65" cm="1">
        <f t="array" ref="L505">SUMPRODUCT(--($H$4:$H$494=F505),--($G$4:$G$494=""),$L$4:$L$494)</f>
        <v>0</v>
      </c>
      <c r="M505" s="65" cm="1">
        <f t="array" ref="M505">SUMPRODUCT(--($H$4:$H$494=F505),--($G$4:$G$494=""),$M$4:$M$494)</f>
        <v>49.5</v>
      </c>
      <c r="N505" s="65" cm="1">
        <f t="array" ref="N505">SUMPRODUCT(--($H$4:$H$494=F505),--($G$4:$G$494=""),$N$4:$N$494)</f>
        <v>0</v>
      </c>
      <c r="O505" s="65" cm="1">
        <f t="array" ref="O505">SUMPRODUCT(--($H$4:$H$494=F505),--($G$4:$G$494=""),$O$4:$O$494)</f>
        <v>0</v>
      </c>
      <c r="P505" s="65" cm="1">
        <f t="array" ref="P505">SUMPRODUCT(--($H$4:$H$494=F505),--($G$4:$G$494=""),$P$4:$P$494)</f>
        <v>0</v>
      </c>
      <c r="Q505" s="65">
        <f t="shared" si="4"/>
        <v>49.5</v>
      </c>
      <c r="R505" s="54"/>
      <c r="S505" s="65" cm="1">
        <f t="array" ref="S505">SUMPRODUCT(--($H$4:$H$494=F505),--($G$4:$G$494=""),$S$4:$S$494)</f>
        <v>9900</v>
      </c>
    </row>
    <row r="506" spans="6:19">
      <c r="F506" s="54" t="str">
        <f>IF('23'!K10="", "Vrije categorie",'23'!K10)</f>
        <v>H</v>
      </c>
      <c r="I506" s="65" cm="1">
        <f t="array" ref="I506">SUMPRODUCT(--($H$4:$H$494=F506),--($G$4:$G$494=""),$I$4:$I$494)</f>
        <v>0</v>
      </c>
      <c r="J506" s="65" cm="1">
        <f t="array" ref="J506">SUMPRODUCT(--($H$4:$H$494=F506),--($G$4:$G$494=""),$J$4:$J$494)</f>
        <v>169</v>
      </c>
      <c r="K506" s="65" cm="1">
        <f t="array" ref="K506">SUMPRODUCT(--($H$4:$H$494=F506),--($G$4:$G$494=""),$K$4:$K$494)</f>
        <v>0</v>
      </c>
      <c r="L506" s="65" cm="1">
        <f t="array" ref="L506">SUMPRODUCT(--($H$4:$H$494=F506),--($G$4:$G$494=""),$L$4:$L$494)</f>
        <v>0</v>
      </c>
      <c r="M506" s="65" cm="1">
        <f t="array" ref="M506">SUMPRODUCT(--($H$4:$H$494=F506),--($G$4:$G$494=""),$M$4:$M$494)</f>
        <v>0</v>
      </c>
      <c r="N506" s="65" cm="1">
        <f t="array" ref="N506">SUMPRODUCT(--($H$4:$H$494=F506),--($G$4:$G$494=""),$N$4:$N$494)</f>
        <v>0</v>
      </c>
      <c r="O506" s="65" cm="1">
        <f t="array" ref="O506">SUMPRODUCT(--($H$4:$H$494=F506),--($G$4:$G$494=""),$O$4:$O$494)</f>
        <v>0</v>
      </c>
      <c r="P506" s="65" cm="1">
        <f t="array" ref="P506">SUMPRODUCT(--($H$4:$H$494=F506),--($G$4:$G$494=""),$P$4:$P$494)</f>
        <v>0</v>
      </c>
      <c r="Q506" s="65">
        <f t="shared" si="4"/>
        <v>169</v>
      </c>
      <c r="R506" s="54"/>
      <c r="S506" s="65" cm="1">
        <f t="array" ref="S506">SUMPRODUCT(--($H$4:$H$494=F506),--($G$4:$G$494=""),$S$4:$S$494)</f>
        <v>33800</v>
      </c>
    </row>
    <row r="507" spans="6:19">
      <c r="F507" s="54" t="str">
        <f>IF('23'!K11="", "Vrije categorie",'23'!K11)</f>
        <v>I</v>
      </c>
      <c r="I507" s="65" cm="1">
        <f t="array" ref="I507">SUMPRODUCT(--($H$4:$H$494=F507),--($G$4:$G$494=""),$I$4:$I$494)</f>
        <v>0</v>
      </c>
      <c r="J507" s="65" cm="1">
        <f t="array" ref="J507">SUMPRODUCT(--($H$4:$H$494=F507),--($G$4:$G$494=""),$J$4:$J$494)</f>
        <v>0</v>
      </c>
      <c r="K507" s="65" cm="1">
        <f t="array" ref="K507">SUMPRODUCT(--($H$4:$H$494=F507),--($G$4:$G$494=""),$K$4:$K$494)</f>
        <v>0</v>
      </c>
      <c r="L507" s="65" cm="1">
        <f t="array" ref="L507">SUMPRODUCT(--($H$4:$H$494=F507),--($G$4:$G$494=""),$L$4:$L$494)</f>
        <v>0</v>
      </c>
      <c r="M507" s="65" cm="1">
        <f t="array" ref="M507">SUMPRODUCT(--($H$4:$H$494=F507),--($G$4:$G$494=""),$M$4:$M$494)</f>
        <v>0</v>
      </c>
      <c r="N507" s="65" cm="1">
        <f t="array" ref="N507">SUMPRODUCT(--($H$4:$H$494=F507),--($G$4:$G$494=""),$N$4:$N$494)</f>
        <v>0</v>
      </c>
      <c r="O507" s="65" cm="1">
        <f t="array" ref="O507">SUMPRODUCT(--($H$4:$H$494=F507),--($G$4:$G$494=""),$O$4:$O$494)</f>
        <v>0</v>
      </c>
      <c r="P507" s="65" cm="1">
        <f t="array" ref="P507">SUMPRODUCT(--($H$4:$H$494=F507),--($G$4:$G$494=""),$P$4:$P$494)</f>
        <v>0</v>
      </c>
      <c r="Q507" s="65">
        <f t="shared" si="4"/>
        <v>0</v>
      </c>
      <c r="R507" s="54"/>
      <c r="S507" s="65" cm="1">
        <f t="array" ref="S507">SUMPRODUCT(--($H$4:$H$494=F507),--($G$4:$G$494=""),$S$4:$S$494)</f>
        <v>0</v>
      </c>
    </row>
    <row r="508" spans="6:19">
      <c r="F508" s="54" t="str">
        <f>IF('23'!K12="", "Vrije categorie",'23'!K12)</f>
        <v>J</v>
      </c>
      <c r="I508" s="65" cm="1">
        <f t="array" ref="I508">SUMPRODUCT(--($H$4:$H$494=F508),--($G$4:$G$494=""),$I$4:$I$494)</f>
        <v>0</v>
      </c>
      <c r="J508" s="65" cm="1">
        <f t="array" ref="J508">SUMPRODUCT(--($H$4:$H$494=F508),--($G$4:$G$494=""),$J$4:$J$494)</f>
        <v>0</v>
      </c>
      <c r="K508" s="65" cm="1">
        <f t="array" ref="K508">SUMPRODUCT(--($H$4:$H$494=F508),--($G$4:$G$494=""),$K$4:$K$494)</f>
        <v>0</v>
      </c>
      <c r="L508" s="65" cm="1">
        <f t="array" ref="L508">SUMPRODUCT(--($H$4:$H$494=F508),--($G$4:$G$494=""),$L$4:$L$494)</f>
        <v>0</v>
      </c>
      <c r="M508" s="65" cm="1">
        <f t="array" ref="M508">SUMPRODUCT(--($H$4:$H$494=F508),--($G$4:$G$494=""),$M$4:$M$494)</f>
        <v>0</v>
      </c>
      <c r="N508" s="65" cm="1">
        <f t="array" ref="N508">SUMPRODUCT(--($H$4:$H$494=F508),--($G$4:$G$494=""),$N$4:$N$494)</f>
        <v>0</v>
      </c>
      <c r="O508" s="65" cm="1">
        <f t="array" ref="O508">SUMPRODUCT(--($H$4:$H$494=F508),--($G$4:$G$494=""),$O$4:$O$494)</f>
        <v>0</v>
      </c>
      <c r="P508" s="65" cm="1">
        <f t="array" ref="P508">SUMPRODUCT(--($H$4:$H$494=F508),--($G$4:$G$494=""),$P$4:$P$494)</f>
        <v>0</v>
      </c>
      <c r="Q508" s="65">
        <f t="shared" si="4"/>
        <v>0</v>
      </c>
      <c r="R508" s="54"/>
      <c r="S508" s="65" cm="1">
        <f t="array" ref="S508">SUMPRODUCT(--($H$4:$H$494=F508),--($G$4:$G$494=""),$S$4:$S$494)</f>
        <v>0</v>
      </c>
    </row>
    <row r="509" spans="6:19">
      <c r="F509" s="54" t="str">
        <f>IF('23'!K13="", "Vrije categorie",'23'!K13)</f>
        <v>K</v>
      </c>
      <c r="I509" s="65" cm="1">
        <f t="array" ref="I509">SUMPRODUCT(--($H$4:$H$494=F509),--($G$4:$G$494=""),$I$4:$I$494)</f>
        <v>0</v>
      </c>
      <c r="J509" s="65" cm="1">
        <f t="array" ref="J509">SUMPRODUCT(--($H$4:$H$494=F509),--($G$4:$G$494=""),$J$4:$J$494)</f>
        <v>0</v>
      </c>
      <c r="K509" s="65" cm="1">
        <f t="array" ref="K509">SUMPRODUCT(--($H$4:$H$494=F509),--($G$4:$G$494=""),$K$4:$K$494)</f>
        <v>0</v>
      </c>
      <c r="L509" s="65" cm="1">
        <f t="array" ref="L509">SUMPRODUCT(--($H$4:$H$494=F509),--($G$4:$G$494=""),$L$4:$L$494)</f>
        <v>0</v>
      </c>
      <c r="M509" s="65" cm="1">
        <f t="array" ref="M509">SUMPRODUCT(--($H$4:$H$494=F509),--($G$4:$G$494=""),$M$4:$M$494)</f>
        <v>0</v>
      </c>
      <c r="N509" s="65" cm="1">
        <f t="array" ref="N509">SUMPRODUCT(--($H$4:$H$494=F509),--($G$4:$G$494=""),$N$4:$N$494)</f>
        <v>0</v>
      </c>
      <c r="O509" s="65" cm="1">
        <f t="array" ref="O509">SUMPRODUCT(--($H$4:$H$494=F509),--($G$4:$G$494=""),$O$4:$O$494)</f>
        <v>0</v>
      </c>
      <c r="P509" s="65" cm="1">
        <f t="array" ref="P509">SUMPRODUCT(--($H$4:$H$494=F509),--($G$4:$G$494=""),$P$4:$P$494)</f>
        <v>0</v>
      </c>
      <c r="Q509" s="65">
        <f t="shared" si="4"/>
        <v>0</v>
      </c>
      <c r="R509" s="54"/>
      <c r="S509" s="65" cm="1">
        <f t="array" ref="S509">SUMPRODUCT(--($H$4:$H$494=F509),--($G$4:$G$494=""),$S$4:$S$494)</f>
        <v>0</v>
      </c>
    </row>
    <row r="510" spans="6:19">
      <c r="F510" s="54" t="str">
        <f>IF('23'!K14="", "Vrije categorie",'23'!K14)</f>
        <v>Vrije categorie</v>
      </c>
      <c r="I510" s="65" cm="1">
        <f t="array" ref="I510">SUMPRODUCT(--($H$4:$H$494=F510),--($G$4:$G$494=""),$I$4:$I$494)</f>
        <v>0</v>
      </c>
      <c r="J510" s="65" cm="1">
        <f t="array" ref="J510">SUMPRODUCT(--($H$4:$H$494=F510),--($G$4:$G$494=""),$J$4:$J$494)</f>
        <v>0</v>
      </c>
      <c r="K510" s="65" cm="1">
        <f t="array" ref="K510">SUMPRODUCT(--($H$4:$H$494=F510),--($G$4:$G$494=""),$K$4:$K$494)</f>
        <v>0</v>
      </c>
      <c r="L510" s="65" cm="1">
        <f t="array" ref="L510">SUMPRODUCT(--($H$4:$H$494=F510),--($G$4:$G$494=""),$L$4:$L$494)</f>
        <v>0</v>
      </c>
      <c r="M510" s="65" cm="1">
        <f t="array" ref="M510">SUMPRODUCT(--($H$4:$H$494=F510),--($G$4:$G$494=""),$M$4:$M$494)</f>
        <v>0</v>
      </c>
      <c r="N510" s="65" cm="1">
        <f t="array" ref="N510">SUMPRODUCT(--($H$4:$H$494=F510),--($G$4:$G$494=""),$N$4:$N$494)</f>
        <v>0</v>
      </c>
      <c r="O510" s="65" cm="1">
        <f t="array" ref="O510">SUMPRODUCT(--($H$4:$H$494=F510),--($G$4:$G$494=""),$O$4:$O$494)</f>
        <v>0</v>
      </c>
      <c r="P510" s="65" cm="1">
        <f t="array" ref="P510">SUMPRODUCT(--($H$4:$H$494=F510),--($G$4:$G$494=""),$P$4:$P$494)</f>
        <v>0</v>
      </c>
      <c r="Q510" s="65">
        <f t="shared" si="4"/>
        <v>0</v>
      </c>
      <c r="R510" s="54"/>
      <c r="S510" s="65" cm="1">
        <f t="array" ref="S510">SUMPRODUCT(--($H$4:$H$494=F510),--($G$4:$G$494=""),$S$4:$S$494)</f>
        <v>0</v>
      </c>
    </row>
    <row r="511" spans="6:19">
      <c r="F511" s="54" t="str">
        <f>IF('23'!K15="", "Vrije categorie",'23'!K15)</f>
        <v>Vrije categorie</v>
      </c>
      <c r="I511" s="65" cm="1">
        <f t="array" ref="I511">SUMPRODUCT(--($H$4:$H$494=F511),--($G$4:$G$494=""),$I$4:$I$494)</f>
        <v>0</v>
      </c>
      <c r="J511" s="65" cm="1">
        <f t="array" ref="J511">SUMPRODUCT(--($H$4:$H$494=F511),--($G$4:$G$494=""),$J$4:$J$494)</f>
        <v>0</v>
      </c>
      <c r="K511" s="65" cm="1">
        <f t="array" ref="K511">SUMPRODUCT(--($H$4:$H$494=F511),--($G$4:$G$494=""),$K$4:$K$494)</f>
        <v>0</v>
      </c>
      <c r="L511" s="65" cm="1">
        <f t="array" ref="L511">SUMPRODUCT(--($H$4:$H$494=F511),--($G$4:$G$494=""),$L$4:$L$494)</f>
        <v>0</v>
      </c>
      <c r="M511" s="65" cm="1">
        <f t="array" ref="M511">SUMPRODUCT(--($H$4:$H$494=F511),--($G$4:$G$494=""),$M$4:$M$494)</f>
        <v>0</v>
      </c>
      <c r="N511" s="65" cm="1">
        <f t="array" ref="N511">SUMPRODUCT(--($H$4:$H$494=F511),--($G$4:$G$494=""),$N$4:$N$494)</f>
        <v>0</v>
      </c>
      <c r="O511" s="65" cm="1">
        <f t="array" ref="O511">SUMPRODUCT(--($H$4:$H$494=F511),--($G$4:$G$494=""),$O$4:$O$494)</f>
        <v>0</v>
      </c>
      <c r="P511" s="65" cm="1">
        <f t="array" ref="P511">SUMPRODUCT(--($H$4:$H$494=F511),--($G$4:$G$494=""),$P$4:$P$494)</f>
        <v>0</v>
      </c>
      <c r="Q511" s="65">
        <f t="shared" si="4"/>
        <v>0</v>
      </c>
      <c r="R511" s="54"/>
      <c r="S511" s="65" cm="1">
        <f t="array" ref="S511">SUMPRODUCT(--($H$4:$H$494=F511),--($G$4:$G$494=""),$S$4:$S$494)</f>
        <v>0</v>
      </c>
    </row>
    <row r="512" spans="6:19" ht="15.75" thickBot="1">
      <c r="F512" s="67" t="s">
        <v>128</v>
      </c>
      <c r="G512" s="63"/>
      <c r="H512" s="63"/>
      <c r="I512" s="66">
        <f>SUM(I499:I511)</f>
        <v>56</v>
      </c>
      <c r="J512" s="66">
        <f t="shared" ref="J512:P512" si="5">SUM(J499:J511)</f>
        <v>634</v>
      </c>
      <c r="K512" s="66">
        <f t="shared" si="5"/>
        <v>0</v>
      </c>
      <c r="L512" s="66">
        <f t="shared" si="5"/>
        <v>0</v>
      </c>
      <c r="M512" s="66">
        <f t="shared" si="5"/>
        <v>65</v>
      </c>
      <c r="N512" s="66">
        <f t="shared" si="5"/>
        <v>0</v>
      </c>
      <c r="O512" s="66">
        <f t="shared" si="5"/>
        <v>0</v>
      </c>
      <c r="P512" s="66">
        <f t="shared" si="5"/>
        <v>0</v>
      </c>
      <c r="Q512" s="66">
        <f t="shared" si="4"/>
        <v>755</v>
      </c>
      <c r="R512" s="66"/>
      <c r="S512" s="66">
        <f>SUM(S499:S511)</f>
        <v>137840</v>
      </c>
    </row>
    <row r="513" spans="6:19" ht="15.75" thickTop="1">
      <c r="F513" s="53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</row>
    <row r="514" spans="6:19" ht="15.75" thickBot="1">
      <c r="F514" s="67" t="s">
        <v>127</v>
      </c>
      <c r="G514" s="63"/>
      <c r="H514" s="63"/>
      <c r="I514" s="66" cm="1">
        <f t="array" ref="I514">SUMPRODUCT(--($H$4:$H$494="X"),I4:I494)</f>
        <v>0</v>
      </c>
      <c r="J514" s="66" cm="1">
        <f t="array" ref="J514">SUMPRODUCT(--($H$4:$H$494="X"),J4:J494)</f>
        <v>0</v>
      </c>
      <c r="K514" s="66" cm="1">
        <f t="array" ref="K514">SUMPRODUCT(--($H$4:$H$494="X"),K4:K494)</f>
        <v>0</v>
      </c>
      <c r="L514" s="66" cm="1">
        <f t="array" ref="L514">SUMPRODUCT(--($H$4:$H$494="X"),L4:L494)</f>
        <v>0</v>
      </c>
      <c r="M514" s="66" cm="1">
        <f t="array" ref="M514">SUMPRODUCT(--($H$4:$H$494="X"),M4:M494)</f>
        <v>0</v>
      </c>
      <c r="N514" s="66" cm="1">
        <f t="array" ref="N514">SUMPRODUCT(--($H$4:$H$494="X"),N4:N494)</f>
        <v>0</v>
      </c>
      <c r="O514" s="66" cm="1">
        <f t="array" ref="O514">SUMPRODUCT(--($H$4:$H$494="X"),O4:O494)</f>
        <v>0</v>
      </c>
      <c r="P514" s="66" cm="1">
        <f t="array" ref="P514">SUMPRODUCT(--($H$4:$H$494="X"),P4:P494)</f>
        <v>0</v>
      </c>
      <c r="Q514" s="7"/>
      <c r="R514" s="7"/>
      <c r="S514" s="7"/>
    </row>
    <row r="515" spans="6:19" ht="15.75" thickTop="1"/>
    <row r="517" spans="6:19">
      <c r="F517" s="68" t="s">
        <v>130</v>
      </c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8" t="s">
        <v>138</v>
      </c>
    </row>
    <row r="518" spans="6:19">
      <c r="F518" s="68" t="str">
        <f>F499</f>
        <v>A</v>
      </c>
      <c r="G518" s="69"/>
      <c r="H518" s="69"/>
      <c r="I518" s="72" cm="1">
        <f t="array" ref="I518">SUMPRODUCT(--($H$4:$H$494=F518),--($G$4:$G$494="X"),$I$4:$I$494)</f>
        <v>0</v>
      </c>
      <c r="J518" s="72" cm="1">
        <f t="array" ref="J518">SUMPRODUCT(--($H$4:$H$494=F518),--($G$4:$G$494="X"),$J$4:$J$494)</f>
        <v>0</v>
      </c>
      <c r="K518" s="72" cm="1">
        <f t="array" ref="K518">SUMPRODUCT(--($H$4:$H$494=F518),--($G$4:$G$494="X"),$K$4:$K$494)</f>
        <v>0</v>
      </c>
      <c r="L518" s="72" cm="1">
        <f t="array" ref="L518">SUMPRODUCT(--($H$4:$H$494=F518),--($G$4:$G$494="X"),$L$4:$L$494)</f>
        <v>0</v>
      </c>
      <c r="M518" s="72" cm="1">
        <f t="array" ref="M518">SUMPRODUCT(--($H$4:$H$494=F518),--($G$4:$G$494="X"),$M$4:$M$494)</f>
        <v>0</v>
      </c>
      <c r="N518" s="72" cm="1">
        <f t="array" ref="N518">SUMPRODUCT(--($H$4:$H$494=F518),--($G$4:$G$494="X"),$N$4:$N$494)</f>
        <v>0</v>
      </c>
      <c r="O518" s="72" cm="1">
        <f t="array" ref="O518">SUMPRODUCT(--($H$4:$H$494=F518),--($G$4:$G$494="X"),$O$4:$O$494)</f>
        <v>0</v>
      </c>
      <c r="P518" s="72" cm="1">
        <f t="array" ref="P518">SUMPRODUCT(--($H$4:$H$494=F518),--($G$4:$G$494="X"),$P$4:$P$494)</f>
        <v>0</v>
      </c>
      <c r="Q518" s="72">
        <f>SUM(I518:P518)</f>
        <v>0</v>
      </c>
    </row>
    <row r="519" spans="6:19">
      <c r="F519" s="68" t="str">
        <f t="shared" ref="F519:F530" si="6">F500</f>
        <v>B</v>
      </c>
      <c r="G519" s="69"/>
      <c r="H519" s="69"/>
      <c r="I519" s="72" cm="1">
        <f t="array" ref="I519">SUMPRODUCT(--($H$4:$H$494=F519),--($G$4:$G$494="X"),$I$4:$I$494)</f>
        <v>0</v>
      </c>
      <c r="J519" s="72" cm="1">
        <f t="array" ref="J519">SUMPRODUCT(--($H$4:$H$494=F519),--($G$4:$G$494="X"),$J$4:$J$494)</f>
        <v>0</v>
      </c>
      <c r="K519" s="72" cm="1">
        <f t="array" ref="K519">SUMPRODUCT(--($H$4:$H$494=F519),--($G$4:$G$494="X"),$K$4:$K$494)</f>
        <v>0</v>
      </c>
      <c r="L519" s="72" cm="1">
        <f t="array" ref="L519">SUMPRODUCT(--($H$4:$H$494=F519),--($G$4:$G$494="X"),$L$4:$L$494)</f>
        <v>0</v>
      </c>
      <c r="M519" s="72" cm="1">
        <f t="array" ref="M519">SUMPRODUCT(--($H$4:$H$494=F519),--($G$4:$G$494="X"),$M$4:$M$494)</f>
        <v>0</v>
      </c>
      <c r="N519" s="72" cm="1">
        <f t="array" ref="N519">SUMPRODUCT(--($H$4:$H$494=F519),--($G$4:$G$494="X"),$N$4:$N$494)</f>
        <v>0</v>
      </c>
      <c r="O519" s="72" cm="1">
        <f t="array" ref="O519">SUMPRODUCT(--($H$4:$H$494=F519),--($G$4:$G$494="X"),$O$4:$O$494)</f>
        <v>0</v>
      </c>
      <c r="P519" s="72" cm="1">
        <f t="array" ref="P519">SUMPRODUCT(--($H$4:$H$494=F519),--($G$4:$G$494="X"),$P$4:$P$494)</f>
        <v>0</v>
      </c>
      <c r="Q519" s="72">
        <f t="shared" ref="Q519:Q530" si="7">SUM(I519:P519)</f>
        <v>0</v>
      </c>
    </row>
    <row r="520" spans="6:19">
      <c r="F520" s="68" t="str">
        <f t="shared" si="6"/>
        <v>C</v>
      </c>
      <c r="G520" s="69"/>
      <c r="H520" s="69"/>
      <c r="I520" s="72" cm="1">
        <f t="array" ref="I520">SUMPRODUCT(--($H$4:$H$494=F520),--($G$4:$G$494="X"),$I$4:$I$494)</f>
        <v>0</v>
      </c>
      <c r="J520" s="72" cm="1">
        <f t="array" ref="J520">SUMPRODUCT(--($H$4:$H$494=F520),--($G$4:$G$494="X"),$J$4:$J$494)</f>
        <v>0</v>
      </c>
      <c r="K520" s="72" cm="1">
        <f t="array" ref="K520">SUMPRODUCT(--($H$4:$H$494=F520),--($G$4:$G$494="X"),$K$4:$K$494)</f>
        <v>0</v>
      </c>
      <c r="L520" s="72" cm="1">
        <f t="array" ref="L520">SUMPRODUCT(--($H$4:$H$494=F520),--($G$4:$G$494="X"),$L$4:$L$494)</f>
        <v>0</v>
      </c>
      <c r="M520" s="72" cm="1">
        <f t="array" ref="M520">SUMPRODUCT(--($H$4:$H$494=F520),--($G$4:$G$494="X"),$M$4:$M$494)</f>
        <v>0</v>
      </c>
      <c r="N520" s="72" cm="1">
        <f t="array" ref="N520">SUMPRODUCT(--($H$4:$H$494=F520),--($G$4:$G$494="X"),$N$4:$N$494)</f>
        <v>0</v>
      </c>
      <c r="O520" s="72" cm="1">
        <f t="array" ref="O520">SUMPRODUCT(--($H$4:$H$494=F520),--($G$4:$G$494="X"),$O$4:$O$494)</f>
        <v>0</v>
      </c>
      <c r="P520" s="72" cm="1">
        <f t="array" ref="P520">SUMPRODUCT(--($H$4:$H$494=F520),--($G$4:$G$494="X"),$P$4:$P$494)</f>
        <v>0</v>
      </c>
      <c r="Q520" s="72">
        <f t="shared" si="7"/>
        <v>0</v>
      </c>
    </row>
    <row r="521" spans="6:19">
      <c r="F521" s="68" t="str">
        <f t="shared" si="6"/>
        <v>D</v>
      </c>
      <c r="G521" s="69"/>
      <c r="H521" s="69"/>
      <c r="I521" s="72" cm="1">
        <f t="array" ref="I521">SUMPRODUCT(--($H$4:$H$494=F521),--($G$4:$G$494="X"),$I$4:$I$494)</f>
        <v>0</v>
      </c>
      <c r="J521" s="72" cm="1">
        <f t="array" ref="J521">SUMPRODUCT(--($H$4:$H$494=F521),--($G$4:$G$494="X"),$J$4:$J$494)</f>
        <v>0</v>
      </c>
      <c r="K521" s="72" cm="1">
        <f t="array" ref="K521">SUMPRODUCT(--($H$4:$H$494=F521),--($G$4:$G$494="X"),$K$4:$K$494)</f>
        <v>0</v>
      </c>
      <c r="L521" s="72" cm="1">
        <f t="array" ref="L521">SUMPRODUCT(--($H$4:$H$494=F521),--($G$4:$G$494="X"),$L$4:$L$494)</f>
        <v>0</v>
      </c>
      <c r="M521" s="72" cm="1">
        <f t="array" ref="M521">SUMPRODUCT(--($H$4:$H$494=F521),--($G$4:$G$494="X"),$M$4:$M$494)</f>
        <v>0</v>
      </c>
      <c r="N521" s="72" cm="1">
        <f t="array" ref="N521">SUMPRODUCT(--($H$4:$H$494=F521),--($G$4:$G$494="X"),$N$4:$N$494)</f>
        <v>0</v>
      </c>
      <c r="O521" s="72" cm="1">
        <f t="array" ref="O521">SUMPRODUCT(--($H$4:$H$494=F521),--($G$4:$G$494="X"),$O$4:$O$494)</f>
        <v>0</v>
      </c>
      <c r="P521" s="72" cm="1">
        <f t="array" ref="P521">SUMPRODUCT(--($H$4:$H$494=F521),--($G$4:$G$494="X"),$P$4:$P$494)</f>
        <v>0</v>
      </c>
      <c r="Q521" s="72">
        <f t="shared" si="7"/>
        <v>0</v>
      </c>
    </row>
    <row r="522" spans="6:19">
      <c r="F522" s="68" t="str">
        <f t="shared" si="6"/>
        <v>E</v>
      </c>
      <c r="G522" s="69"/>
      <c r="H522" s="69"/>
      <c r="I522" s="72" cm="1">
        <f t="array" ref="I522">SUMPRODUCT(--($H$4:$H$494=F522),--($G$4:$G$494="X"),$I$4:$I$494)</f>
        <v>0</v>
      </c>
      <c r="J522" s="72" cm="1">
        <f t="array" ref="J522">SUMPRODUCT(--($H$4:$H$494=F522),--($G$4:$G$494="X"),$J$4:$J$494)</f>
        <v>0</v>
      </c>
      <c r="K522" s="72" cm="1">
        <f t="array" ref="K522">SUMPRODUCT(--($H$4:$H$494=F522),--($G$4:$G$494="X"),$K$4:$K$494)</f>
        <v>0</v>
      </c>
      <c r="L522" s="72" cm="1">
        <f t="array" ref="L522">SUMPRODUCT(--($H$4:$H$494=F522),--($G$4:$G$494="X"),$L$4:$L$494)</f>
        <v>0</v>
      </c>
      <c r="M522" s="72" cm="1">
        <f t="array" ref="M522">SUMPRODUCT(--($H$4:$H$494=F522),--($G$4:$G$494="X"),$M$4:$M$494)</f>
        <v>0</v>
      </c>
      <c r="N522" s="72" cm="1">
        <f t="array" ref="N522">SUMPRODUCT(--($H$4:$H$494=F522),--($G$4:$G$494="X"),$N$4:$N$494)</f>
        <v>0</v>
      </c>
      <c r="O522" s="72" cm="1">
        <f t="array" ref="O522">SUMPRODUCT(--($H$4:$H$494=F522),--($G$4:$G$494="X"),$O$4:$O$494)</f>
        <v>0</v>
      </c>
      <c r="P522" s="72" cm="1">
        <f t="array" ref="P522">SUMPRODUCT(--($H$4:$H$494=F522),--($G$4:$G$494="X"),$P$4:$P$494)</f>
        <v>0</v>
      </c>
      <c r="Q522" s="72">
        <f t="shared" si="7"/>
        <v>0</v>
      </c>
    </row>
    <row r="523" spans="6:19">
      <c r="F523" s="68" t="str">
        <f t="shared" si="6"/>
        <v>F</v>
      </c>
      <c r="G523" s="69"/>
      <c r="H523" s="69"/>
      <c r="I523" s="72" cm="1">
        <f t="array" ref="I523">SUMPRODUCT(--($H$4:$H$494=F523),--($G$4:$G$494="X"),$I$4:$I$494)</f>
        <v>0</v>
      </c>
      <c r="J523" s="72" cm="1">
        <f t="array" ref="J523">SUMPRODUCT(--($H$4:$H$494=F523),--($G$4:$G$494="X"),$J$4:$J$494)</f>
        <v>0</v>
      </c>
      <c r="K523" s="72" cm="1">
        <f t="array" ref="K523">SUMPRODUCT(--($H$4:$H$494=F523),--($G$4:$G$494="X"),$K$4:$K$494)</f>
        <v>0</v>
      </c>
      <c r="L523" s="72" cm="1">
        <f t="array" ref="L523">SUMPRODUCT(--($H$4:$H$494=F523),--($G$4:$G$494="X"),$L$4:$L$494)</f>
        <v>0</v>
      </c>
      <c r="M523" s="72" cm="1">
        <f t="array" ref="M523">SUMPRODUCT(--($H$4:$H$494=F523),--($G$4:$G$494="X"),$M$4:$M$494)</f>
        <v>0</v>
      </c>
      <c r="N523" s="72" cm="1">
        <f t="array" ref="N523">SUMPRODUCT(--($H$4:$H$494=F523),--($G$4:$G$494="X"),$N$4:$N$494)</f>
        <v>0</v>
      </c>
      <c r="O523" s="72" cm="1">
        <f t="array" ref="O523">SUMPRODUCT(--($H$4:$H$494=F523),--($G$4:$G$494="X"),$O$4:$O$494)</f>
        <v>0</v>
      </c>
      <c r="P523" s="72" cm="1">
        <f t="array" ref="P523">SUMPRODUCT(--($H$4:$H$494=F523),--($G$4:$G$494="X"),$P$4:$P$494)</f>
        <v>0</v>
      </c>
      <c r="Q523" s="72">
        <f t="shared" si="7"/>
        <v>0</v>
      </c>
    </row>
    <row r="524" spans="6:19">
      <c r="F524" s="68" t="str">
        <f t="shared" si="6"/>
        <v>G</v>
      </c>
      <c r="G524" s="69"/>
      <c r="H524" s="69"/>
      <c r="I524" s="72" cm="1">
        <f t="array" ref="I524">SUMPRODUCT(--($H$4:$H$494=F524),--($G$4:$G$494="X"),$I$4:$I$494)</f>
        <v>0</v>
      </c>
      <c r="J524" s="72" cm="1">
        <f t="array" ref="J524">SUMPRODUCT(--($H$4:$H$494=F524),--($G$4:$G$494="X"),$J$4:$J$494)</f>
        <v>0</v>
      </c>
      <c r="K524" s="72" cm="1">
        <f t="array" ref="K524">SUMPRODUCT(--($H$4:$H$494=F524),--($G$4:$G$494="X"),$K$4:$K$494)</f>
        <v>0</v>
      </c>
      <c r="L524" s="72" cm="1">
        <f t="array" ref="L524">SUMPRODUCT(--($H$4:$H$494=F524),--($G$4:$G$494="X"),$L$4:$L$494)</f>
        <v>0</v>
      </c>
      <c r="M524" s="72" cm="1">
        <f t="array" ref="M524">SUMPRODUCT(--($H$4:$H$494=F524),--($G$4:$G$494="X"),$M$4:$M$494)</f>
        <v>0</v>
      </c>
      <c r="N524" s="72" cm="1">
        <f t="array" ref="N524">SUMPRODUCT(--($H$4:$H$494=F524),--($G$4:$G$494="X"),$N$4:$N$494)</f>
        <v>0</v>
      </c>
      <c r="O524" s="72" cm="1">
        <f t="array" ref="O524">SUMPRODUCT(--($H$4:$H$494=F524),--($G$4:$G$494="X"),$O$4:$O$494)</f>
        <v>0</v>
      </c>
      <c r="P524" s="72" cm="1">
        <f t="array" ref="P524">SUMPRODUCT(--($H$4:$H$494=F524),--($G$4:$G$494="X"),$P$4:$P$494)</f>
        <v>0</v>
      </c>
      <c r="Q524" s="72">
        <f t="shared" si="7"/>
        <v>0</v>
      </c>
    </row>
    <row r="525" spans="6:19">
      <c r="F525" s="68" t="str">
        <f t="shared" si="6"/>
        <v>H</v>
      </c>
      <c r="G525" s="69"/>
      <c r="H525" s="69"/>
      <c r="I525" s="72" cm="1">
        <f t="array" ref="I525">SUMPRODUCT(--($H$4:$H$494=F525),--($G$4:$G$494="X"),$I$4:$I$494)</f>
        <v>0</v>
      </c>
      <c r="J525" s="72" cm="1">
        <f t="array" ref="J525">SUMPRODUCT(--($H$4:$H$494=F525),--($G$4:$G$494="X"),$J$4:$J$494)</f>
        <v>0</v>
      </c>
      <c r="K525" s="72" cm="1">
        <f t="array" ref="K525">SUMPRODUCT(--($H$4:$H$494=F525),--($G$4:$G$494="X"),$K$4:$K$494)</f>
        <v>0</v>
      </c>
      <c r="L525" s="72" cm="1">
        <f t="array" ref="L525">SUMPRODUCT(--($H$4:$H$494=F525),--($G$4:$G$494="X"),$L$4:$L$494)</f>
        <v>0</v>
      </c>
      <c r="M525" s="72" cm="1">
        <f t="array" ref="M525">SUMPRODUCT(--($H$4:$H$494=F525),--($G$4:$G$494="X"),$M$4:$M$494)</f>
        <v>0</v>
      </c>
      <c r="N525" s="72" cm="1">
        <f t="array" ref="N525">SUMPRODUCT(--($H$4:$H$494=F525),--($G$4:$G$494="X"),$N$4:$N$494)</f>
        <v>0</v>
      </c>
      <c r="O525" s="72" cm="1">
        <f t="array" ref="O525">SUMPRODUCT(--($H$4:$H$494=F525),--($G$4:$G$494="X"),$O$4:$O$494)</f>
        <v>0</v>
      </c>
      <c r="P525" s="72" cm="1">
        <f t="array" ref="P525">SUMPRODUCT(--($H$4:$H$494=F525),--($G$4:$G$494="X"),$P$4:$P$494)</f>
        <v>0</v>
      </c>
      <c r="Q525" s="72">
        <f t="shared" si="7"/>
        <v>0</v>
      </c>
    </row>
    <row r="526" spans="6:19">
      <c r="F526" s="68" t="str">
        <f t="shared" si="6"/>
        <v>I</v>
      </c>
      <c r="G526" s="69"/>
      <c r="H526" s="69"/>
      <c r="I526" s="72" cm="1">
        <f t="array" ref="I526">SUMPRODUCT(--($H$4:$H$494=F526),--($G$4:$G$494="X"),$I$4:$I$494)</f>
        <v>0</v>
      </c>
      <c r="J526" s="72" cm="1">
        <f t="array" ref="J526">SUMPRODUCT(--($H$4:$H$494=F526),--($G$4:$G$494="X"),$J$4:$J$494)</f>
        <v>0</v>
      </c>
      <c r="K526" s="72" cm="1">
        <f t="array" ref="K526">SUMPRODUCT(--($H$4:$H$494=F526),--($G$4:$G$494="X"),$K$4:$K$494)</f>
        <v>0</v>
      </c>
      <c r="L526" s="72" cm="1">
        <f t="array" ref="L526">SUMPRODUCT(--($H$4:$H$494=F526),--($G$4:$G$494="X"),$L$4:$L$494)</f>
        <v>0</v>
      </c>
      <c r="M526" s="72" cm="1">
        <f t="array" ref="M526">SUMPRODUCT(--($H$4:$H$494=F526),--($G$4:$G$494="X"),$M$4:$M$494)</f>
        <v>0</v>
      </c>
      <c r="N526" s="72" cm="1">
        <f t="array" ref="N526">SUMPRODUCT(--($H$4:$H$494=F526),--($G$4:$G$494="X"),$N$4:$N$494)</f>
        <v>0</v>
      </c>
      <c r="O526" s="72" cm="1">
        <f t="array" ref="O526">SUMPRODUCT(--($H$4:$H$494=F526),--($G$4:$G$494="X"),$O$4:$O$494)</f>
        <v>0</v>
      </c>
      <c r="P526" s="72" cm="1">
        <f t="array" ref="P526">SUMPRODUCT(--($H$4:$H$494=F526),--($G$4:$G$494="X"),$P$4:$P$494)</f>
        <v>0</v>
      </c>
      <c r="Q526" s="72">
        <f t="shared" si="7"/>
        <v>0</v>
      </c>
    </row>
    <row r="527" spans="6:19">
      <c r="F527" s="68" t="str">
        <f t="shared" si="6"/>
        <v>J</v>
      </c>
      <c r="G527" s="69"/>
      <c r="H527" s="69"/>
      <c r="I527" s="72" cm="1">
        <f t="array" ref="I527">SUMPRODUCT(--($H$4:$H$494=F527),--($G$4:$G$494="X"),$I$4:$I$494)</f>
        <v>0</v>
      </c>
      <c r="J527" s="72" cm="1">
        <f t="array" ref="J527">SUMPRODUCT(--($H$4:$H$494=F527),--($G$4:$G$494="X"),$J$4:$J$494)</f>
        <v>0</v>
      </c>
      <c r="K527" s="72" cm="1">
        <f t="array" ref="K527">SUMPRODUCT(--($H$4:$H$494=F527),--($G$4:$G$494="X"),$K$4:$K$494)</f>
        <v>0</v>
      </c>
      <c r="L527" s="72" cm="1">
        <f t="array" ref="L527">SUMPRODUCT(--($H$4:$H$494=F527),--($G$4:$G$494="X"),$L$4:$L$494)</f>
        <v>0</v>
      </c>
      <c r="M527" s="72" cm="1">
        <f t="array" ref="M527">SUMPRODUCT(--($H$4:$H$494=F527),--($G$4:$G$494="X"),$M$4:$M$494)</f>
        <v>0</v>
      </c>
      <c r="N527" s="72" cm="1">
        <f t="array" ref="N527">SUMPRODUCT(--($H$4:$H$494=F527),--($G$4:$G$494="X"),$N$4:$N$494)</f>
        <v>0</v>
      </c>
      <c r="O527" s="72" cm="1">
        <f t="array" ref="O527">SUMPRODUCT(--($H$4:$H$494=F527),--($G$4:$G$494="X"),$O$4:$O$494)</f>
        <v>0</v>
      </c>
      <c r="P527" s="72" cm="1">
        <f t="array" ref="P527">SUMPRODUCT(--($H$4:$H$494=F527),--($G$4:$G$494="X"),$P$4:$P$494)</f>
        <v>0</v>
      </c>
      <c r="Q527" s="72">
        <f t="shared" si="7"/>
        <v>0</v>
      </c>
    </row>
    <row r="528" spans="6:19">
      <c r="F528" s="68" t="str">
        <f t="shared" si="6"/>
        <v>K</v>
      </c>
      <c r="G528" s="69"/>
      <c r="H528" s="69"/>
      <c r="I528" s="72" cm="1">
        <f t="array" ref="I528">SUMPRODUCT(--($H$4:$H$494=F528),--($G$4:$G$494="X"),$I$4:$I$494)</f>
        <v>0</v>
      </c>
      <c r="J528" s="72" cm="1">
        <f t="array" ref="J528">SUMPRODUCT(--($H$4:$H$494=F528),--($G$4:$G$494="X"),$J$4:$J$494)</f>
        <v>0</v>
      </c>
      <c r="K528" s="72" cm="1">
        <f t="array" ref="K528">SUMPRODUCT(--($H$4:$H$494=F528),--($G$4:$G$494="X"),$K$4:$K$494)</f>
        <v>0</v>
      </c>
      <c r="L528" s="72" cm="1">
        <f t="array" ref="L528">SUMPRODUCT(--($H$4:$H$494=F528),--($G$4:$G$494="X"),$L$4:$L$494)</f>
        <v>0</v>
      </c>
      <c r="M528" s="72" cm="1">
        <f t="array" ref="M528">SUMPRODUCT(--($H$4:$H$494=F528),--($G$4:$G$494="X"),$M$4:$M$494)</f>
        <v>0</v>
      </c>
      <c r="N528" s="72" cm="1">
        <f t="array" ref="N528">SUMPRODUCT(--($H$4:$H$494=F528),--($G$4:$G$494="X"),$N$4:$N$494)</f>
        <v>0</v>
      </c>
      <c r="O528" s="72" cm="1">
        <f t="array" ref="O528">SUMPRODUCT(--($H$4:$H$494=F528),--($G$4:$G$494="X"),$O$4:$O$494)</f>
        <v>0</v>
      </c>
      <c r="P528" s="72" cm="1">
        <f t="array" ref="P528">SUMPRODUCT(--($H$4:$H$494=F528),--($G$4:$G$494="X"),$P$4:$P$494)</f>
        <v>0</v>
      </c>
      <c r="Q528" s="72">
        <f t="shared" si="7"/>
        <v>0</v>
      </c>
    </row>
    <row r="529" spans="6:17">
      <c r="F529" s="68" t="str">
        <f t="shared" si="6"/>
        <v>Vrije categorie</v>
      </c>
      <c r="G529" s="69"/>
      <c r="H529" s="69"/>
      <c r="I529" s="72" cm="1">
        <f t="array" ref="I529">SUMPRODUCT(--($H$4:$H$494=F529),--($G$4:$G$494="X"),$I$4:$I$494)</f>
        <v>0</v>
      </c>
      <c r="J529" s="72" cm="1">
        <f t="array" ref="J529">SUMPRODUCT(--($H$4:$H$494=F529),--($G$4:$G$494="X"),$J$4:$J$494)</f>
        <v>0</v>
      </c>
      <c r="K529" s="72" cm="1">
        <f t="array" ref="K529">SUMPRODUCT(--($H$4:$H$494=F529),--($G$4:$G$494="X"),$K$4:$K$494)</f>
        <v>0</v>
      </c>
      <c r="L529" s="72" cm="1">
        <f t="array" ref="L529">SUMPRODUCT(--($H$4:$H$494=F529),--($G$4:$G$494="X"),$L$4:$L$494)</f>
        <v>0</v>
      </c>
      <c r="M529" s="72" cm="1">
        <f t="array" ref="M529">SUMPRODUCT(--($H$4:$H$494=F529),--($G$4:$G$494="X"),$M$4:$M$494)</f>
        <v>0</v>
      </c>
      <c r="N529" s="72" cm="1">
        <f t="array" ref="N529">SUMPRODUCT(--($H$4:$H$494=F529),--($G$4:$G$494="X"),$N$4:$N$494)</f>
        <v>0</v>
      </c>
      <c r="O529" s="72" cm="1">
        <f t="array" ref="O529">SUMPRODUCT(--($H$4:$H$494=F529),--($G$4:$G$494="X"),$O$4:$O$494)</f>
        <v>0</v>
      </c>
      <c r="P529" s="72" cm="1">
        <f t="array" ref="P529">SUMPRODUCT(--($H$4:$H$494=F529),--($G$4:$G$494="X"),$P$4:$P$494)</f>
        <v>0</v>
      </c>
      <c r="Q529" s="72">
        <f t="shared" si="7"/>
        <v>0</v>
      </c>
    </row>
    <row r="530" spans="6:17">
      <c r="F530" s="68" t="str">
        <f t="shared" si="6"/>
        <v>Vrije categorie</v>
      </c>
      <c r="G530" s="69"/>
      <c r="H530" s="69"/>
      <c r="I530" s="72" cm="1">
        <f t="array" ref="I530">SUMPRODUCT(--($H$4:$H$494=F530),--($G$4:$G$494="X"),$I$4:$I$494)</f>
        <v>0</v>
      </c>
      <c r="J530" s="72" cm="1">
        <f t="array" ref="J530">SUMPRODUCT(--($H$4:$H$494=F530),--($G$4:$G$494="X"),$J$4:$J$494)</f>
        <v>0</v>
      </c>
      <c r="K530" s="72" cm="1">
        <f t="array" ref="K530">SUMPRODUCT(--($H$4:$H$494=F530),--($G$4:$G$494="X"),$K$4:$K$494)</f>
        <v>0</v>
      </c>
      <c r="L530" s="72" cm="1">
        <f t="array" ref="L530">SUMPRODUCT(--($H$4:$H$494=F530),--($G$4:$G$494="X"),$L$4:$L$494)</f>
        <v>0</v>
      </c>
      <c r="M530" s="72" cm="1">
        <f t="array" ref="M530">SUMPRODUCT(--($H$4:$H$494=F530),--($G$4:$G$494="X"),$M$4:$M$494)</f>
        <v>0</v>
      </c>
      <c r="N530" s="72" cm="1">
        <f t="array" ref="N530">SUMPRODUCT(--($H$4:$H$494=F530),--($G$4:$G$494="X"),$N$4:$N$494)</f>
        <v>0</v>
      </c>
      <c r="O530" s="72" cm="1">
        <f t="array" ref="O530">SUMPRODUCT(--($H$4:$H$494=F530),--($G$4:$G$494="X"),$O$4:$O$494)</f>
        <v>0</v>
      </c>
      <c r="P530" s="72" cm="1">
        <f t="array" ref="P530">SUMPRODUCT(--($H$4:$H$494=F530),--($G$4:$G$494="X"),$P$4:$P$494)</f>
        <v>0</v>
      </c>
      <c r="Q530" s="72">
        <f t="shared" si="7"/>
        <v>0</v>
      </c>
    </row>
    <row r="531" spans="6:17" ht="15.75" thickBot="1">
      <c r="F531" s="70" t="s">
        <v>131</v>
      </c>
      <c r="G531" s="71"/>
      <c r="H531" s="71"/>
      <c r="I531" s="73">
        <f>SUM(I518:I530)</f>
        <v>0</v>
      </c>
      <c r="J531" s="73">
        <f t="shared" ref="J531:P531" si="8">SUM(J518:J530)</f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 t="shared" si="8"/>
        <v>0</v>
      </c>
      <c r="P531" s="73">
        <f t="shared" si="8"/>
        <v>0</v>
      </c>
      <c r="Q531" s="73">
        <f>SUM(Q518:Q530)</f>
        <v>0</v>
      </c>
    </row>
    <row r="532" spans="6:17" ht="15.75" thickTop="1"/>
  </sheetData>
  <sheetProtection algorithmName="SHA-512" hashValue="Zot+F3cAZYAE2JTAX794IzOYA4VzUgJqj7/p2mZqr+gfaOU8mnjvwiAw1ySEK2YN9cVxN18UcSfA1oGnIWPZFw==" saltValue="D7IAn3yyzcrcM8rxZPSFPQ==" spinCount="100000" sheet="1" objects="1" scenarios="1"/>
  <mergeCells count="4">
    <mergeCell ref="E1:F1"/>
    <mergeCell ref="G1:M1"/>
    <mergeCell ref="E2:F2"/>
    <mergeCell ref="G2:M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pane ySplit="2" topLeftCell="A12" activePane="bottomLeft" state="frozen"/>
      <selection pane="bottomLeft" activeCell="K40" sqref="K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24,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'24a'!R499/M3</f>
        <v>#DIV/0!</v>
      </c>
    </row>
    <row r="4" spans="1:14">
      <c r="A4" s="16" t="s">
        <v>72</v>
      </c>
      <c r="B4" s="264" t="str">
        <f>VLOOKUP(H5,'Kosten NEN2075 (her)controles'!A5:E50,3)</f>
        <v xml:space="preserve">Twa Yn Ien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'24a'!R500/M4</f>
        <v>#DIV/0!</v>
      </c>
    </row>
    <row r="5" spans="1:14">
      <c r="A5" s="17" t="s">
        <v>73</v>
      </c>
      <c r="B5" s="265" t="str">
        <f>VLOOKUP(H5,'Kosten NEN2075 (her)controles'!A5:E50,4)</f>
        <v>De Roede 49</v>
      </c>
      <c r="C5" s="265"/>
      <c r="D5" s="265"/>
      <c r="E5" s="265"/>
      <c r="F5" s="279" t="s">
        <v>75</v>
      </c>
      <c r="G5" s="279"/>
      <c r="H5" s="13">
        <f>'Kosten NEN2075 (her)controles'!A28</f>
        <v>24</v>
      </c>
      <c r="K5" s="34" t="s">
        <v>48</v>
      </c>
      <c r="L5" s="46">
        <v>200</v>
      </c>
      <c r="M5" s="213"/>
      <c r="N5" s="86" t="e">
        <f>'24a'!R501/M5</f>
        <v>#DIV/0!</v>
      </c>
    </row>
    <row r="6" spans="1:14">
      <c r="A6" s="18" t="s">
        <v>74</v>
      </c>
      <c r="B6" s="266" t="str">
        <f>VLOOKUP(H5,'Kosten NEN2075 (her)controles'!A5:E50,5)</f>
        <v>Echtenerbrug</v>
      </c>
      <c r="C6" s="266"/>
      <c r="D6" s="266"/>
      <c r="E6" s="266"/>
      <c r="F6" s="280" t="s">
        <v>76</v>
      </c>
      <c r="G6" s="280"/>
      <c r="H6" s="14" t="str">
        <f>CONCATENATE(H5,"a")</f>
        <v>24a</v>
      </c>
      <c r="K6" s="34" t="s">
        <v>49</v>
      </c>
      <c r="L6" s="46">
        <v>200</v>
      </c>
      <c r="M6" s="213"/>
      <c r="N6" s="86" t="e">
        <f>'24a'!R502/M6</f>
        <v>#DIV/0!</v>
      </c>
    </row>
    <row r="7" spans="1:14">
      <c r="K7" s="34" t="s">
        <v>45</v>
      </c>
      <c r="L7" s="46">
        <v>200</v>
      </c>
      <c r="M7" s="213"/>
      <c r="N7" s="86" t="e">
        <f>'24a'!R503/M7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'24a'!R504/M8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'24a'!R505/M9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'24a'!R506/M10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'24a'!R507/M11</f>
        <v>#DIV/0!</v>
      </c>
    </row>
    <row r="12" spans="1:14">
      <c r="F12" s="7" t="s">
        <v>54</v>
      </c>
      <c r="G12" s="7" t="s">
        <v>80</v>
      </c>
      <c r="H12" s="7"/>
      <c r="K12" s="34" t="s">
        <v>53</v>
      </c>
      <c r="L12" s="46">
        <v>4</v>
      </c>
      <c r="M12" s="213"/>
      <c r="N12" s="86" t="e">
        <f>'24a'!R508/M12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'24a'!P512</f>
        <v>686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'24a'!R509/M13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5"/>
      <c r="N14" s="86"/>
    </row>
    <row r="15" spans="1:14">
      <c r="K15" s="34"/>
      <c r="L15" s="46"/>
      <c r="M15" s="245"/>
      <c r="N15" s="86"/>
    </row>
    <row r="16" spans="1:14">
      <c r="A16" t="s">
        <v>117</v>
      </c>
      <c r="K16" s="36"/>
      <c r="L16" s="47"/>
      <c r="M16" s="240"/>
      <c r="N16" s="87"/>
    </row>
    <row r="17" spans="1:9">
      <c r="A17" s="276" t="s">
        <v>118</v>
      </c>
      <c r="B17" s="276"/>
      <c r="C17" s="276"/>
      <c r="D17" s="44">
        <f>'24a'!R512</f>
        <v>103548</v>
      </c>
      <c r="E17" s="276" t="s">
        <v>119</v>
      </c>
      <c r="F17" s="276"/>
      <c r="G17" s="44">
        <f>D17/E8</f>
        <v>517.74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'24a'!I512</f>
        <v>580.25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580.25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580.25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580.25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'24a'!H512-E27</f>
        <v>55.25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'24a'!U495</f>
        <v>128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'24a'!T495</f>
        <v>123.5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'24a'!V495</f>
        <v>24.5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 hidden="1">
      <c r="A32" s="250" t="s">
        <v>114</v>
      </c>
      <c r="B32" s="251"/>
      <c r="C32" s="251"/>
      <c r="D32" s="252"/>
      <c r="E32" s="25">
        <f>'24a'!W495</f>
        <v>0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'24a'!X495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'24a'!Y495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'24a'!P505</f>
        <v>106.5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zPbUFhdG7QOOJNYpVTtCNSuOrePsnI1GCN6Lvf89dt9JKD3OMCHlMRaoAZ0QDvo4d64BpbL8fuXbj9O3ihOt4A==" saltValue="x9pX/GpYsX7tn4Gahwemf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3" width="5.42578125" customWidth="1"/>
    <col min="4" max="4" width="4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'24'!H5</f>
        <v>24</v>
      </c>
      <c r="D1" s="281" t="s">
        <v>72</v>
      </c>
      <c r="E1" s="282"/>
      <c r="F1" s="283" t="str">
        <f>VLOOKUP(A1,'Kosten NEN2075 (her)controles'!A5:J50,3)</f>
        <v xml:space="preserve">Twa Yn Ien 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De Roede 49 te Echtenerbrug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101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6"/>
      <c r="C5" s="6"/>
      <c r="D5" s="79" t="s">
        <v>283</v>
      </c>
      <c r="E5" s="7" t="s">
        <v>284</v>
      </c>
      <c r="F5" s="7"/>
      <c r="G5" s="79" t="s">
        <v>45</v>
      </c>
      <c r="H5" s="219">
        <v>18.5</v>
      </c>
      <c r="I5" s="219"/>
      <c r="J5" s="219"/>
      <c r="K5" s="219"/>
      <c r="L5" s="219"/>
      <c r="P5" s="81">
        <f t="shared" ref="P5:P36" si="0">SUM(H5:O5)</f>
        <v>18.5</v>
      </c>
      <c r="Q5" s="81">
        <f>IF(F5="X",0,IF(G5="X",0,VLOOKUP(G5,'24'!$K$3:$L$16,2,FALSE)))</f>
        <v>200</v>
      </c>
      <c r="R5" s="81">
        <f t="shared" ref="R5:R36" si="1">P5*Q5</f>
        <v>3700</v>
      </c>
      <c r="T5">
        <v>4.5</v>
      </c>
      <c r="U5">
        <v>4.5</v>
      </c>
      <c r="V5">
        <v>4.5</v>
      </c>
    </row>
    <row r="6" spans="1:26">
      <c r="A6" s="6" t="s">
        <v>328</v>
      </c>
      <c r="B6" s="6"/>
      <c r="C6" s="6"/>
      <c r="D6" s="79"/>
      <c r="E6" s="7" t="s">
        <v>285</v>
      </c>
      <c r="F6" s="7"/>
      <c r="G6" s="79" t="s">
        <v>47</v>
      </c>
      <c r="H6" s="220">
        <v>8</v>
      </c>
      <c r="I6" s="220"/>
      <c r="J6" s="220"/>
      <c r="K6" s="220"/>
      <c r="L6" s="220"/>
      <c r="P6" s="81">
        <f t="shared" si="0"/>
        <v>8</v>
      </c>
      <c r="Q6" s="81">
        <f>IF(F6="X",0,IF(G6="X",0,VLOOKUP(G6,'24'!$K$3:$L$16,2,FALSE)))</f>
        <v>200</v>
      </c>
      <c r="R6" s="81">
        <f t="shared" si="1"/>
        <v>1600</v>
      </c>
      <c r="T6">
        <v>6.5</v>
      </c>
      <c r="U6">
        <v>6.5</v>
      </c>
      <c r="V6">
        <v>0</v>
      </c>
    </row>
    <row r="7" spans="1:26">
      <c r="A7" s="6" t="s">
        <v>328</v>
      </c>
      <c r="B7" s="6"/>
      <c r="C7" s="6"/>
      <c r="D7" s="79" t="s">
        <v>286</v>
      </c>
      <c r="E7" s="7" t="s">
        <v>287</v>
      </c>
      <c r="F7" s="7"/>
      <c r="G7" s="79" t="s">
        <v>137</v>
      </c>
      <c r="H7" s="220"/>
      <c r="I7" s="220"/>
      <c r="J7" s="220"/>
      <c r="K7" s="220"/>
      <c r="L7" s="220">
        <v>4.5</v>
      </c>
      <c r="P7" s="81">
        <f t="shared" si="0"/>
        <v>4.5</v>
      </c>
      <c r="Q7" s="81">
        <f>IF(F7="X",0,IF(G7="X",0,VLOOKUP(G7,'24'!$K$3:$L$16,2,FALSE)))</f>
        <v>200</v>
      </c>
      <c r="R7" s="81">
        <f t="shared" si="1"/>
        <v>900</v>
      </c>
      <c r="T7">
        <v>0</v>
      </c>
      <c r="U7">
        <v>0</v>
      </c>
      <c r="V7">
        <v>0</v>
      </c>
    </row>
    <row r="8" spans="1:26">
      <c r="A8" s="6" t="s">
        <v>328</v>
      </c>
      <c r="B8" s="6"/>
      <c r="C8" s="6"/>
      <c r="D8" s="79" t="s">
        <v>288</v>
      </c>
      <c r="E8" s="7" t="s">
        <v>289</v>
      </c>
      <c r="F8" s="7"/>
      <c r="G8" s="79" t="s">
        <v>137</v>
      </c>
      <c r="H8" s="220"/>
      <c r="I8" s="220"/>
      <c r="J8" s="220"/>
      <c r="K8" s="220"/>
      <c r="L8" s="220">
        <v>6</v>
      </c>
      <c r="P8" s="81">
        <f t="shared" si="0"/>
        <v>6</v>
      </c>
      <c r="Q8" s="81">
        <f>IF(F8="X",0,IF(G8="X",0,VLOOKUP(G8,'24'!$K$3:$L$16,2,FALSE)))</f>
        <v>200</v>
      </c>
      <c r="R8" s="81">
        <f t="shared" si="1"/>
        <v>1200</v>
      </c>
      <c r="T8">
        <v>0</v>
      </c>
      <c r="U8">
        <v>0</v>
      </c>
      <c r="V8">
        <v>0</v>
      </c>
    </row>
    <row r="9" spans="1:26">
      <c r="A9" s="6" t="s">
        <v>328</v>
      </c>
      <c r="B9" s="6"/>
      <c r="C9" s="6"/>
      <c r="D9" s="79" t="s">
        <v>290</v>
      </c>
      <c r="E9" s="7" t="s">
        <v>291</v>
      </c>
      <c r="F9" s="7"/>
      <c r="G9" s="79" t="s">
        <v>48</v>
      </c>
      <c r="H9" s="219"/>
      <c r="I9" s="219">
        <v>105</v>
      </c>
      <c r="J9" s="219"/>
      <c r="K9" s="219"/>
      <c r="L9" s="219"/>
      <c r="P9" s="81">
        <f t="shared" si="0"/>
        <v>105</v>
      </c>
      <c r="Q9" s="81">
        <f>IF(F9="X",0,IF(G9="X",0,VLOOKUP(G9,'24'!$K$3:$L$16,2,FALSE)))</f>
        <v>200</v>
      </c>
      <c r="R9" s="81">
        <f t="shared" si="1"/>
        <v>21000</v>
      </c>
      <c r="T9">
        <v>0</v>
      </c>
      <c r="U9">
        <v>0</v>
      </c>
      <c r="V9">
        <v>0</v>
      </c>
    </row>
    <row r="10" spans="1:26">
      <c r="A10" s="6" t="s">
        <v>328</v>
      </c>
      <c r="B10" s="6"/>
      <c r="C10" s="6"/>
      <c r="D10" s="79" t="s">
        <v>292</v>
      </c>
      <c r="E10" s="7" t="s">
        <v>293</v>
      </c>
      <c r="F10" s="7"/>
      <c r="G10" s="79" t="s">
        <v>44</v>
      </c>
      <c r="H10" s="219"/>
      <c r="I10" s="219">
        <v>50</v>
      </c>
      <c r="J10" s="219"/>
      <c r="K10" s="219"/>
      <c r="L10" s="219"/>
      <c r="P10" s="81">
        <f t="shared" si="0"/>
        <v>50</v>
      </c>
      <c r="Q10" s="81">
        <f>IF(F10="X",0,IF(G10="X",0,VLOOKUP(G10,'24'!$K$3:$L$16,2,FALSE)))</f>
        <v>200</v>
      </c>
      <c r="R10" s="81">
        <f t="shared" si="1"/>
        <v>10000</v>
      </c>
      <c r="T10">
        <v>15</v>
      </c>
      <c r="U10">
        <v>15</v>
      </c>
      <c r="V10">
        <v>1.5</v>
      </c>
    </row>
    <row r="11" spans="1:26">
      <c r="A11" s="6" t="s">
        <v>328</v>
      </c>
      <c r="B11" s="6"/>
      <c r="C11" s="6"/>
      <c r="D11" s="79" t="s">
        <v>294</v>
      </c>
      <c r="E11" s="7" t="s">
        <v>293</v>
      </c>
      <c r="F11" s="7"/>
      <c r="G11" s="79" t="s">
        <v>44</v>
      </c>
      <c r="H11" s="219"/>
      <c r="I11" s="219">
        <v>50</v>
      </c>
      <c r="J11" s="219"/>
      <c r="K11" s="219"/>
      <c r="L11" s="219"/>
      <c r="P11" s="81">
        <f t="shared" si="0"/>
        <v>50</v>
      </c>
      <c r="Q11" s="81">
        <f>IF(F11="X",0,IF(G11="X",0,VLOOKUP(G11,'24'!$K$3:$L$16,2,FALSE)))</f>
        <v>200</v>
      </c>
      <c r="R11" s="81">
        <f t="shared" si="1"/>
        <v>10000</v>
      </c>
      <c r="T11">
        <v>15</v>
      </c>
      <c r="U11">
        <v>15</v>
      </c>
      <c r="V11">
        <v>1.5</v>
      </c>
    </row>
    <row r="12" spans="1:26">
      <c r="A12" s="6" t="s">
        <v>328</v>
      </c>
      <c r="B12" s="6"/>
      <c r="C12" s="6"/>
      <c r="D12" s="79" t="s">
        <v>295</v>
      </c>
      <c r="E12" s="7" t="s">
        <v>296</v>
      </c>
      <c r="F12" s="7"/>
      <c r="G12" s="79" t="s">
        <v>45</v>
      </c>
      <c r="H12" s="220"/>
      <c r="I12" s="220">
        <v>12</v>
      </c>
      <c r="J12" s="219"/>
      <c r="K12" s="219"/>
      <c r="L12" s="219"/>
      <c r="P12" s="81">
        <f t="shared" si="0"/>
        <v>12</v>
      </c>
      <c r="Q12" s="81">
        <f>IF(F12="X",0,IF(G12="X",0,VLOOKUP(G12,'24'!$K$3:$L$16,2,FALSE)))</f>
        <v>200</v>
      </c>
      <c r="R12" s="81">
        <f t="shared" si="1"/>
        <v>2400</v>
      </c>
      <c r="T12">
        <v>0</v>
      </c>
      <c r="U12">
        <v>0</v>
      </c>
      <c r="V12">
        <v>0</v>
      </c>
    </row>
    <row r="13" spans="1:26">
      <c r="A13" s="6" t="s">
        <v>328</v>
      </c>
      <c r="B13" s="6"/>
      <c r="C13" s="6"/>
      <c r="D13" s="79" t="s">
        <v>297</v>
      </c>
      <c r="E13" s="7" t="s">
        <v>298</v>
      </c>
      <c r="F13" s="7"/>
      <c r="G13" s="79" t="s">
        <v>50</v>
      </c>
      <c r="H13" s="219"/>
      <c r="I13" s="219">
        <v>3.5</v>
      </c>
      <c r="J13" s="219"/>
      <c r="K13" s="219"/>
      <c r="L13" s="219"/>
      <c r="P13" s="81">
        <f t="shared" si="0"/>
        <v>3.5</v>
      </c>
      <c r="Q13" s="81">
        <f>IF(F13="X",0,IF(G13="X",0,VLOOKUP(G13,'24'!$K$3:$L$16,2,FALSE)))</f>
        <v>12</v>
      </c>
      <c r="R13" s="81">
        <f t="shared" si="1"/>
        <v>42</v>
      </c>
      <c r="T13">
        <v>0</v>
      </c>
      <c r="U13">
        <v>0</v>
      </c>
      <c r="V13">
        <v>0</v>
      </c>
    </row>
    <row r="14" spans="1:26">
      <c r="A14" s="6" t="s">
        <v>328</v>
      </c>
      <c r="B14" s="6"/>
      <c r="C14" s="6"/>
      <c r="D14" s="79" t="s">
        <v>297</v>
      </c>
      <c r="E14" s="7" t="s">
        <v>298</v>
      </c>
      <c r="F14" s="7"/>
      <c r="G14" s="79" t="s">
        <v>50</v>
      </c>
      <c r="H14" s="219"/>
      <c r="I14" s="219">
        <v>4</v>
      </c>
      <c r="J14" s="219"/>
      <c r="K14" s="219"/>
      <c r="L14" s="219"/>
      <c r="P14" s="81">
        <f t="shared" si="0"/>
        <v>4</v>
      </c>
      <c r="Q14" s="81">
        <f>IF(F14="X",0,IF(G14="X",0,VLOOKUP(G14,'24'!$K$3:$L$16,2,FALSE)))</f>
        <v>12</v>
      </c>
      <c r="R14" s="81">
        <f t="shared" si="1"/>
        <v>48</v>
      </c>
      <c r="T14">
        <v>0</v>
      </c>
      <c r="U14">
        <v>0</v>
      </c>
      <c r="V14">
        <v>0</v>
      </c>
    </row>
    <row r="15" spans="1:26">
      <c r="A15" s="6" t="s">
        <v>328</v>
      </c>
      <c r="B15" s="6"/>
      <c r="C15" s="6"/>
      <c r="D15" s="79" t="s">
        <v>299</v>
      </c>
      <c r="E15" s="7" t="s">
        <v>300</v>
      </c>
      <c r="F15" s="7"/>
      <c r="G15" s="79" t="s">
        <v>329</v>
      </c>
      <c r="H15" s="220"/>
      <c r="I15" s="220">
        <v>5</v>
      </c>
      <c r="J15" s="220"/>
      <c r="K15" s="220"/>
      <c r="L15" s="220"/>
      <c r="P15" s="81">
        <f t="shared" si="0"/>
        <v>5</v>
      </c>
      <c r="Q15" s="81">
        <f>IF(F15="X",0,IF(G15="X",0,VLOOKUP(G15,'24'!$K$3:$L$16,2,FALSE)))</f>
        <v>0</v>
      </c>
      <c r="R15" s="81">
        <f t="shared" si="1"/>
        <v>0</v>
      </c>
      <c r="T15">
        <v>0</v>
      </c>
      <c r="U15">
        <v>0</v>
      </c>
      <c r="V15">
        <v>0</v>
      </c>
    </row>
    <row r="16" spans="1:26">
      <c r="A16" s="6" t="s">
        <v>328</v>
      </c>
      <c r="B16" s="6"/>
      <c r="C16" s="6"/>
      <c r="D16" s="79" t="s">
        <v>301</v>
      </c>
      <c r="E16" s="7" t="s">
        <v>331</v>
      </c>
      <c r="F16" s="7"/>
      <c r="G16" s="79" t="s">
        <v>47</v>
      </c>
      <c r="H16" s="220"/>
      <c r="I16" s="220">
        <v>13</v>
      </c>
      <c r="J16" s="220"/>
      <c r="K16" s="220"/>
      <c r="L16" s="220"/>
      <c r="P16" s="81">
        <f t="shared" si="0"/>
        <v>13</v>
      </c>
      <c r="Q16" s="81">
        <f>IF(F16="X",0,IF(G16="X",0,VLOOKUP(G16,'24'!$K$3:$L$16,2,FALSE)))</f>
        <v>200</v>
      </c>
      <c r="R16" s="81">
        <f t="shared" si="1"/>
        <v>2600</v>
      </c>
      <c r="T16">
        <v>7.5</v>
      </c>
      <c r="U16">
        <v>7.5</v>
      </c>
      <c r="V16">
        <v>2.5</v>
      </c>
    </row>
    <row r="17" spans="1:22">
      <c r="A17" s="6" t="s">
        <v>328</v>
      </c>
      <c r="B17" s="6"/>
      <c r="C17" s="6"/>
      <c r="D17" s="79" t="s">
        <v>303</v>
      </c>
      <c r="E17" s="7" t="s">
        <v>293</v>
      </c>
      <c r="F17" s="7"/>
      <c r="G17" s="79" t="s">
        <v>44</v>
      </c>
      <c r="H17" s="220"/>
      <c r="I17" s="220">
        <v>23</v>
      </c>
      <c r="J17" s="220"/>
      <c r="K17" s="220"/>
      <c r="L17" s="220"/>
      <c r="P17" s="81">
        <f t="shared" si="0"/>
        <v>23</v>
      </c>
      <c r="Q17" s="81">
        <f>IF(F17="X",0,IF(G17="X",0,VLOOKUP(G17,'24'!$K$3:$L$16,2,FALSE)))</f>
        <v>200</v>
      </c>
      <c r="R17" s="81">
        <f t="shared" si="1"/>
        <v>4600</v>
      </c>
      <c r="T17">
        <v>4.5</v>
      </c>
      <c r="U17">
        <v>4.5</v>
      </c>
      <c r="V17">
        <v>0</v>
      </c>
    </row>
    <row r="18" spans="1:22">
      <c r="A18" s="6" t="s">
        <v>328</v>
      </c>
      <c r="B18" s="6"/>
      <c r="C18" s="6"/>
      <c r="D18" s="79" t="s">
        <v>304</v>
      </c>
      <c r="E18" s="7" t="s">
        <v>298</v>
      </c>
      <c r="F18" s="7"/>
      <c r="G18" s="79" t="s">
        <v>50</v>
      </c>
      <c r="I18" s="81">
        <v>6</v>
      </c>
      <c r="J18" s="220"/>
      <c r="K18" s="220"/>
      <c r="L18" s="220"/>
      <c r="P18" s="81">
        <f t="shared" si="0"/>
        <v>6</v>
      </c>
      <c r="Q18" s="81">
        <f>IF(F18="X",0,IF(G18="X",0,VLOOKUP(G18,'24'!$K$3:$L$16,2,FALSE)))</f>
        <v>12</v>
      </c>
      <c r="R18" s="81">
        <f t="shared" si="1"/>
        <v>72</v>
      </c>
      <c r="T18">
        <v>0</v>
      </c>
      <c r="U18">
        <v>0</v>
      </c>
      <c r="V18">
        <v>0</v>
      </c>
    </row>
    <row r="19" spans="1:22">
      <c r="A19" s="6" t="s">
        <v>328</v>
      </c>
      <c r="B19" s="6"/>
      <c r="C19" s="6"/>
      <c r="D19" s="79" t="s">
        <v>305</v>
      </c>
      <c r="E19" s="7" t="s">
        <v>298</v>
      </c>
      <c r="F19" s="7"/>
      <c r="G19" s="79" t="s">
        <v>50</v>
      </c>
      <c r="H19" s="220"/>
      <c r="I19" s="220">
        <v>2.5</v>
      </c>
      <c r="J19" s="220"/>
      <c r="K19" s="220"/>
      <c r="L19" s="220"/>
      <c r="P19" s="81">
        <f t="shared" si="0"/>
        <v>2.5</v>
      </c>
      <c r="Q19" s="81">
        <f>IF(F19="X",0,IF(G19="X",0,VLOOKUP(G19,'24'!$K$3:$L$16,2,FALSE)))</f>
        <v>12</v>
      </c>
      <c r="R19" s="81">
        <f t="shared" si="1"/>
        <v>30</v>
      </c>
      <c r="T19">
        <v>0</v>
      </c>
      <c r="U19">
        <v>0</v>
      </c>
      <c r="V19">
        <v>0</v>
      </c>
    </row>
    <row r="20" spans="1:22">
      <c r="A20" s="6" t="s">
        <v>328</v>
      </c>
      <c r="B20" s="6"/>
      <c r="C20" s="6"/>
      <c r="D20" s="79" t="s">
        <v>306</v>
      </c>
      <c r="E20" s="7" t="s">
        <v>289</v>
      </c>
      <c r="F20" s="7"/>
      <c r="G20" s="79" t="s">
        <v>137</v>
      </c>
      <c r="H20" s="220"/>
      <c r="I20" s="220"/>
      <c r="J20" s="220"/>
      <c r="K20" s="220"/>
      <c r="L20" s="220">
        <v>2.5</v>
      </c>
      <c r="P20" s="81">
        <f t="shared" si="0"/>
        <v>2.5</v>
      </c>
      <c r="Q20" s="81">
        <f>IF(F20="X",0,IF(G20="X",0,VLOOKUP(G20,'24'!$K$3:$L$16,2,FALSE)))</f>
        <v>200</v>
      </c>
      <c r="R20" s="81">
        <f t="shared" si="1"/>
        <v>500</v>
      </c>
      <c r="T20">
        <v>0</v>
      </c>
      <c r="U20">
        <v>0</v>
      </c>
      <c r="V20">
        <v>1</v>
      </c>
    </row>
    <row r="21" spans="1:22">
      <c r="A21" s="6" t="s">
        <v>328</v>
      </c>
      <c r="B21" s="6"/>
      <c r="C21" s="6"/>
      <c r="D21" s="79" t="s">
        <v>307</v>
      </c>
      <c r="E21" s="7" t="s">
        <v>296</v>
      </c>
      <c r="F21" s="7"/>
      <c r="G21" s="79" t="s">
        <v>45</v>
      </c>
      <c r="H21" s="220">
        <v>10.25</v>
      </c>
      <c r="I21" s="220">
        <v>24.75</v>
      </c>
      <c r="J21" s="220"/>
      <c r="K21" s="220"/>
      <c r="L21" s="220"/>
      <c r="P21" s="81">
        <f t="shared" si="0"/>
        <v>35</v>
      </c>
      <c r="Q21" s="81">
        <f>IF(F21="X",0,IF(G21="X",0,VLOOKUP(G21,'24'!$K$3:$L$16,2,FALSE)))</f>
        <v>200</v>
      </c>
      <c r="R21" s="81">
        <f t="shared" si="1"/>
        <v>7000</v>
      </c>
      <c r="T21">
        <v>9.5</v>
      </c>
      <c r="U21">
        <v>9.5</v>
      </c>
      <c r="V21">
        <v>1</v>
      </c>
    </row>
    <row r="22" spans="1:22">
      <c r="A22" s="6" t="s">
        <v>328</v>
      </c>
      <c r="B22" s="6"/>
      <c r="C22" s="6"/>
      <c r="D22" s="79" t="s">
        <v>308</v>
      </c>
      <c r="E22" s="7" t="s">
        <v>293</v>
      </c>
      <c r="F22" s="7"/>
      <c r="G22" s="79" t="s">
        <v>44</v>
      </c>
      <c r="H22" s="220"/>
      <c r="I22" s="220">
        <v>60</v>
      </c>
      <c r="J22" s="220"/>
      <c r="K22" s="220"/>
      <c r="L22" s="220"/>
      <c r="P22" s="81">
        <f t="shared" si="0"/>
        <v>60</v>
      </c>
      <c r="Q22" s="81">
        <f>IF(F22="X",0,IF(G22="X",0,VLOOKUP(G22,'24'!$K$3:$L$16,2,FALSE)))</f>
        <v>200</v>
      </c>
      <c r="R22" s="81">
        <f t="shared" si="1"/>
        <v>12000</v>
      </c>
      <c r="T22">
        <v>10.5</v>
      </c>
      <c r="U22">
        <v>10.5</v>
      </c>
      <c r="V22">
        <v>1</v>
      </c>
    </row>
    <row r="23" spans="1:22">
      <c r="A23" s="6" t="s">
        <v>328</v>
      </c>
      <c r="B23" s="6"/>
      <c r="C23" s="6"/>
      <c r="D23" s="79" t="s">
        <v>309</v>
      </c>
      <c r="E23" s="7" t="s">
        <v>298</v>
      </c>
      <c r="F23" s="7"/>
      <c r="G23" s="79" t="s">
        <v>50</v>
      </c>
      <c r="H23" s="219"/>
      <c r="I23" s="225"/>
      <c r="J23" s="219"/>
      <c r="K23" s="219"/>
      <c r="L23" s="219">
        <v>4.5</v>
      </c>
      <c r="P23" s="81">
        <f t="shared" si="0"/>
        <v>4.5</v>
      </c>
      <c r="Q23" s="81">
        <f>IF(F23="X",0,IF(G23="X",0,VLOOKUP(G23,'24'!$K$3:$L$16,2,FALSE)))</f>
        <v>12</v>
      </c>
      <c r="R23" s="81">
        <f t="shared" si="1"/>
        <v>54</v>
      </c>
      <c r="T23">
        <v>0</v>
      </c>
      <c r="U23">
        <v>0</v>
      </c>
      <c r="V23">
        <v>0</v>
      </c>
    </row>
    <row r="24" spans="1:22">
      <c r="A24" s="6" t="s">
        <v>328</v>
      </c>
      <c r="B24" s="6"/>
      <c r="C24" s="6"/>
      <c r="D24" s="79" t="s">
        <v>310</v>
      </c>
      <c r="E24" s="7" t="s">
        <v>289</v>
      </c>
      <c r="F24" s="7"/>
      <c r="G24" s="79" t="s">
        <v>137</v>
      </c>
      <c r="H24" s="219"/>
      <c r="I24" s="219">
        <v>66</v>
      </c>
      <c r="J24" s="219"/>
      <c r="K24" s="219"/>
      <c r="L24" s="219"/>
      <c r="P24" s="81">
        <f t="shared" si="0"/>
        <v>66</v>
      </c>
      <c r="Q24" s="81">
        <f>IF(F24="X",0,IF(G24="X",0,VLOOKUP(G24,'24'!$K$3:$L$16,2,FALSE)))</f>
        <v>200</v>
      </c>
      <c r="R24" s="81">
        <f t="shared" si="1"/>
        <v>13200</v>
      </c>
      <c r="T24">
        <v>12.5</v>
      </c>
      <c r="U24">
        <v>12.5</v>
      </c>
      <c r="V24">
        <v>3</v>
      </c>
    </row>
    <row r="25" spans="1:22">
      <c r="A25" s="6" t="s">
        <v>328</v>
      </c>
      <c r="B25" s="6"/>
      <c r="C25" s="6"/>
      <c r="D25" s="79" t="s">
        <v>311</v>
      </c>
      <c r="E25" s="7" t="s">
        <v>312</v>
      </c>
      <c r="F25" s="7"/>
      <c r="G25" s="79" t="s">
        <v>51</v>
      </c>
      <c r="H25" s="219"/>
      <c r="I25" s="219"/>
      <c r="J25" s="219"/>
      <c r="K25" s="219"/>
      <c r="L25" s="219">
        <v>6.5</v>
      </c>
      <c r="P25" s="81">
        <f t="shared" si="0"/>
        <v>6.5</v>
      </c>
      <c r="Q25" s="81">
        <f>IF(F25="X",0,IF(G25="X",0,VLOOKUP(G25,'24'!$K$3:$L$16,2,FALSE)))</f>
        <v>200</v>
      </c>
      <c r="R25" s="81">
        <f t="shared" si="1"/>
        <v>1300</v>
      </c>
      <c r="T25">
        <v>0</v>
      </c>
      <c r="U25">
        <v>0</v>
      </c>
      <c r="V25">
        <v>1</v>
      </c>
    </row>
    <row r="26" spans="1:22">
      <c r="A26" s="6" t="s">
        <v>328</v>
      </c>
      <c r="B26" s="6"/>
      <c r="C26" s="6"/>
      <c r="D26" s="79" t="s">
        <v>313</v>
      </c>
      <c r="E26" s="7" t="s">
        <v>298</v>
      </c>
      <c r="F26" s="7"/>
      <c r="G26" s="79" t="s">
        <v>50</v>
      </c>
      <c r="H26" s="219"/>
      <c r="I26" s="219">
        <v>100</v>
      </c>
      <c r="J26" s="219"/>
      <c r="K26" s="219"/>
      <c r="L26" s="219"/>
      <c r="P26" s="81">
        <f t="shared" si="0"/>
        <v>100</v>
      </c>
      <c r="Q26" s="81">
        <f>IF(F26="X",0,IF(G26="X",0,VLOOKUP(G26,'24'!$K$3:$L$16,2,FALSE)))</f>
        <v>12</v>
      </c>
      <c r="R26" s="81">
        <f t="shared" si="1"/>
        <v>1200</v>
      </c>
      <c r="T26">
        <v>18.5</v>
      </c>
      <c r="U26">
        <v>18.5</v>
      </c>
      <c r="V26">
        <v>0.5</v>
      </c>
    </row>
    <row r="27" spans="1:22">
      <c r="A27" s="6" t="s">
        <v>328</v>
      </c>
      <c r="B27" s="6"/>
      <c r="C27" s="6"/>
      <c r="D27" s="79" t="s">
        <v>314</v>
      </c>
      <c r="E27" s="7" t="s">
        <v>293</v>
      </c>
      <c r="F27" s="7"/>
      <c r="G27" s="79" t="s">
        <v>44</v>
      </c>
      <c r="H27" s="219"/>
      <c r="I27" s="219">
        <v>9</v>
      </c>
      <c r="J27" s="219"/>
      <c r="K27" s="219"/>
      <c r="L27" s="219"/>
      <c r="P27" s="81">
        <f t="shared" si="0"/>
        <v>9</v>
      </c>
      <c r="Q27" s="81">
        <f>IF(F27="X",0,IF(G27="X",0,VLOOKUP(G27,'24'!$K$3:$L$16,2,FALSE)))</f>
        <v>200</v>
      </c>
      <c r="R27" s="81">
        <f t="shared" si="1"/>
        <v>1800</v>
      </c>
      <c r="T27">
        <v>0</v>
      </c>
      <c r="U27">
        <v>0</v>
      </c>
      <c r="V27">
        <v>0</v>
      </c>
    </row>
    <row r="28" spans="1:22">
      <c r="A28" s="6" t="s">
        <v>328</v>
      </c>
      <c r="B28" s="6"/>
      <c r="C28" s="6"/>
      <c r="D28" s="79" t="s">
        <v>315</v>
      </c>
      <c r="E28" s="7" t="s">
        <v>298</v>
      </c>
      <c r="F28" s="7"/>
      <c r="G28" s="79" t="s">
        <v>50</v>
      </c>
      <c r="H28" s="219"/>
      <c r="I28" s="219">
        <v>50</v>
      </c>
      <c r="J28" s="219"/>
      <c r="K28" s="219"/>
      <c r="L28" s="219"/>
      <c r="P28" s="81">
        <f t="shared" si="0"/>
        <v>50</v>
      </c>
      <c r="Q28" s="81">
        <f>IF(F28="X",0,IF(G28="X",0,VLOOKUP(G28,'24'!$K$3:$L$16,2,FALSE)))</f>
        <v>12</v>
      </c>
      <c r="R28" s="81">
        <f t="shared" si="1"/>
        <v>600</v>
      </c>
      <c r="T28">
        <v>15</v>
      </c>
      <c r="U28">
        <v>15</v>
      </c>
      <c r="V28">
        <v>1.5</v>
      </c>
    </row>
    <row r="29" spans="1:22">
      <c r="A29" s="6" t="s">
        <v>328</v>
      </c>
      <c r="B29" s="6"/>
      <c r="C29" s="6"/>
      <c r="D29" s="79" t="s">
        <v>316</v>
      </c>
      <c r="E29" s="7" t="s">
        <v>284</v>
      </c>
      <c r="F29" s="7"/>
      <c r="G29" s="79" t="s">
        <v>45</v>
      </c>
      <c r="I29" s="81">
        <v>1.5</v>
      </c>
      <c r="P29" s="81">
        <f t="shared" si="0"/>
        <v>1.5</v>
      </c>
      <c r="Q29" s="81">
        <f>IF(F29="X",0,IF(G29="X",0,VLOOKUP(G29,'24'!$K$3:$L$16,2,FALSE)))</f>
        <v>200</v>
      </c>
      <c r="R29" s="81">
        <f t="shared" si="1"/>
        <v>300</v>
      </c>
      <c r="T29">
        <v>0</v>
      </c>
      <c r="U29">
        <v>0</v>
      </c>
      <c r="V29">
        <v>0</v>
      </c>
    </row>
    <row r="30" spans="1:22">
      <c r="A30" s="6" t="s">
        <v>328</v>
      </c>
      <c r="B30" s="6"/>
      <c r="C30" s="6"/>
      <c r="D30" s="79" t="s">
        <v>317</v>
      </c>
      <c r="E30" s="7" t="s">
        <v>289</v>
      </c>
      <c r="F30" s="7"/>
      <c r="G30" s="79" t="s">
        <v>137</v>
      </c>
      <c r="H30" s="219">
        <v>18.5</v>
      </c>
      <c r="I30" s="219"/>
      <c r="J30" s="219"/>
      <c r="K30" s="219"/>
      <c r="L30" s="219"/>
      <c r="P30" s="81">
        <f t="shared" si="0"/>
        <v>18.5</v>
      </c>
      <c r="Q30" s="81">
        <f>IF(F30="X",0,IF(G30="X",0,VLOOKUP(G30,'24'!$K$3:$L$16,2,FALSE)))</f>
        <v>200</v>
      </c>
      <c r="R30" s="81">
        <f t="shared" si="1"/>
        <v>3700</v>
      </c>
      <c r="T30">
        <v>4.5</v>
      </c>
      <c r="U30">
        <v>4.5</v>
      </c>
      <c r="V30">
        <v>4.5</v>
      </c>
    </row>
    <row r="31" spans="1:22">
      <c r="A31" s="6" t="s">
        <v>328</v>
      </c>
      <c r="B31" s="6"/>
      <c r="C31" s="6"/>
      <c r="D31" s="79" t="s">
        <v>318</v>
      </c>
      <c r="E31" s="7" t="s">
        <v>319</v>
      </c>
      <c r="F31" s="7"/>
      <c r="G31" s="79" t="s">
        <v>329</v>
      </c>
      <c r="H31" s="219"/>
      <c r="I31" s="225"/>
      <c r="J31" s="219"/>
      <c r="K31" s="219"/>
      <c r="L31" s="219">
        <v>6</v>
      </c>
      <c r="P31" s="81">
        <f t="shared" si="0"/>
        <v>6</v>
      </c>
      <c r="Q31" s="81">
        <f>IF(F31="X",0,IF(G31="X",0,VLOOKUP(G31,'24'!$K$3:$L$16,2,FALSE)))</f>
        <v>0</v>
      </c>
      <c r="R31" s="81">
        <f t="shared" si="1"/>
        <v>0</v>
      </c>
      <c r="T31">
        <v>0</v>
      </c>
      <c r="U31">
        <v>0</v>
      </c>
      <c r="V31">
        <v>0.5</v>
      </c>
    </row>
    <row r="32" spans="1:22">
      <c r="A32" s="6" t="s">
        <v>328</v>
      </c>
      <c r="B32" s="6"/>
      <c r="C32" s="6"/>
      <c r="D32" s="79" t="s">
        <v>320</v>
      </c>
      <c r="E32" s="7" t="s">
        <v>298</v>
      </c>
      <c r="F32" s="7"/>
      <c r="G32" s="79" t="s">
        <v>50</v>
      </c>
      <c r="H32" s="219"/>
      <c r="I32" s="225"/>
      <c r="J32" s="219"/>
      <c r="K32" s="219"/>
      <c r="L32" s="219">
        <v>1.5</v>
      </c>
      <c r="P32" s="81">
        <f t="shared" si="0"/>
        <v>1.5</v>
      </c>
      <c r="Q32" s="81">
        <f>IF(F32="X",0,IF(G32="X",0,VLOOKUP(G32,'24'!$K$3:$L$16,2,FALSE)))</f>
        <v>12</v>
      </c>
      <c r="R32" s="81">
        <f t="shared" si="1"/>
        <v>18</v>
      </c>
      <c r="T32">
        <v>0</v>
      </c>
      <c r="U32">
        <v>0</v>
      </c>
      <c r="V32">
        <v>0</v>
      </c>
    </row>
    <row r="33" spans="1:22">
      <c r="A33" s="6" t="s">
        <v>328</v>
      </c>
      <c r="B33" s="6"/>
      <c r="C33" s="6"/>
      <c r="D33" s="79" t="s">
        <v>321</v>
      </c>
      <c r="E33" s="7" t="s">
        <v>298</v>
      </c>
      <c r="F33" s="7"/>
      <c r="G33" s="79" t="s">
        <v>50</v>
      </c>
      <c r="H33" s="219"/>
      <c r="I33" s="225"/>
      <c r="J33" s="219"/>
      <c r="K33" s="219"/>
      <c r="L33" s="219">
        <v>7</v>
      </c>
      <c r="P33" s="81">
        <f t="shared" si="0"/>
        <v>7</v>
      </c>
      <c r="Q33" s="81">
        <f>IF(F33="X",0,IF(G33="X",0,VLOOKUP(G33,'24'!$K$3:$L$16,2,FALSE)))</f>
        <v>12</v>
      </c>
      <c r="R33" s="81">
        <f t="shared" si="1"/>
        <v>84</v>
      </c>
      <c r="T33">
        <v>0</v>
      </c>
      <c r="U33">
        <v>0</v>
      </c>
      <c r="V33">
        <v>0</v>
      </c>
    </row>
    <row r="34" spans="1:22">
      <c r="A34" s="6" t="s">
        <v>328</v>
      </c>
      <c r="B34" s="6"/>
      <c r="C34" s="6"/>
      <c r="D34" s="79" t="s">
        <v>322</v>
      </c>
      <c r="E34" s="7" t="s">
        <v>323</v>
      </c>
      <c r="F34" s="7"/>
      <c r="G34" s="79" t="s">
        <v>137</v>
      </c>
      <c r="H34" s="219"/>
      <c r="I34" s="225"/>
      <c r="J34" s="219"/>
      <c r="K34" s="219"/>
      <c r="L34" s="219">
        <v>9</v>
      </c>
      <c r="P34" s="81">
        <f t="shared" si="0"/>
        <v>9</v>
      </c>
      <c r="Q34" s="81">
        <f>IF(F34="X",0,IF(G34="X",0,VLOOKUP(G34,'24'!$K$3:$L$16,2,FALSE)))</f>
        <v>200</v>
      </c>
      <c r="R34" s="81">
        <f t="shared" si="1"/>
        <v>1800</v>
      </c>
      <c r="T34">
        <v>0</v>
      </c>
      <c r="U34">
        <v>0</v>
      </c>
      <c r="V34">
        <v>0</v>
      </c>
    </row>
    <row r="35" spans="1:22">
      <c r="A35" s="6" t="s">
        <v>328</v>
      </c>
      <c r="B35" s="6"/>
      <c r="C35" s="6"/>
      <c r="D35" s="79" t="s">
        <v>324</v>
      </c>
      <c r="E35" s="7" t="s">
        <v>325</v>
      </c>
      <c r="F35" s="7"/>
      <c r="G35" s="79" t="s">
        <v>49</v>
      </c>
      <c r="H35" s="219"/>
      <c r="I35" s="225"/>
      <c r="J35" s="219"/>
      <c r="K35" s="219"/>
      <c r="L35" s="219">
        <v>2</v>
      </c>
      <c r="P35" s="81">
        <f t="shared" si="0"/>
        <v>2</v>
      </c>
      <c r="Q35" s="81">
        <f>IF(F35="X",0,IF(G35="X",0,VLOOKUP(G35,'24'!$K$3:$L$16,2,FALSE)))</f>
        <v>200</v>
      </c>
      <c r="R35" s="81">
        <f t="shared" si="1"/>
        <v>400</v>
      </c>
      <c r="T35">
        <v>0</v>
      </c>
      <c r="U35">
        <v>0</v>
      </c>
      <c r="V35">
        <v>0.5</v>
      </c>
    </row>
    <row r="36" spans="1:22">
      <c r="A36" s="6" t="s">
        <v>328</v>
      </c>
      <c r="B36" s="6"/>
      <c r="C36" s="6"/>
      <c r="D36" s="79" t="s">
        <v>326</v>
      </c>
      <c r="E36" s="7" t="s">
        <v>330</v>
      </c>
      <c r="F36" s="7"/>
      <c r="G36" s="79" t="s">
        <v>47</v>
      </c>
      <c r="H36" s="219"/>
      <c r="I36" s="225"/>
      <c r="J36" s="219"/>
      <c r="K36" s="219"/>
      <c r="L36" s="219">
        <v>7</v>
      </c>
      <c r="P36" s="81">
        <f t="shared" si="0"/>
        <v>7</v>
      </c>
      <c r="Q36" s="81">
        <f>IF(F36="X",0,IF(G36="X",0,VLOOKUP(G36,'24'!$K$3:$L$16,2,FALSE)))</f>
        <v>200</v>
      </c>
      <c r="R36" s="81">
        <f t="shared" si="1"/>
        <v>1400</v>
      </c>
      <c r="T36">
        <v>0</v>
      </c>
      <c r="U36">
        <v>0</v>
      </c>
      <c r="V36">
        <v>0</v>
      </c>
    </row>
    <row r="37" spans="1:22" hidden="1">
      <c r="A37" s="6"/>
      <c r="B37" s="6"/>
      <c r="C37" s="6"/>
      <c r="D37" s="79"/>
      <c r="E37" s="7"/>
      <c r="F37" s="7"/>
      <c r="G37" s="79"/>
      <c r="H37" s="219">
        <v>19</v>
      </c>
      <c r="I37" s="225"/>
      <c r="J37" s="219"/>
      <c r="K37" s="219"/>
      <c r="L37" s="219"/>
      <c r="P37" s="81"/>
      <c r="Q37" s="81"/>
      <c r="R37" s="81"/>
      <c r="U37">
        <v>4.5</v>
      </c>
      <c r="V37">
        <v>0</v>
      </c>
    </row>
    <row r="38" spans="1:22" hidden="1">
      <c r="A38" s="6"/>
      <c r="B38" s="6"/>
      <c r="C38" s="6"/>
      <c r="D38" s="79"/>
      <c r="E38" s="7"/>
      <c r="F38" s="7"/>
      <c r="G38" s="79"/>
      <c r="H38" s="81"/>
      <c r="I38" s="81"/>
      <c r="J38" s="81"/>
      <c r="K38" s="81"/>
      <c r="L38" s="81"/>
      <c r="P38" s="81"/>
      <c r="Q38" s="81"/>
      <c r="R38" s="81"/>
    </row>
    <row r="39" spans="1:22" hidden="1">
      <c r="A39" s="6"/>
      <c r="B39" s="6"/>
      <c r="C39" s="6"/>
      <c r="D39" s="79"/>
      <c r="E39" s="7"/>
      <c r="F39" s="7"/>
      <c r="G39" s="79"/>
      <c r="H39" s="81"/>
      <c r="I39" s="81"/>
      <c r="J39" s="81"/>
      <c r="K39" s="81"/>
      <c r="L39" s="81"/>
      <c r="P39" s="81"/>
      <c r="Q39" s="81"/>
      <c r="R39" s="81"/>
    </row>
    <row r="40" spans="1:22" hidden="1">
      <c r="A40" s="6"/>
      <c r="B40" s="6"/>
      <c r="C40" s="6"/>
      <c r="D40" s="79"/>
      <c r="E40" s="7"/>
      <c r="F40" s="7"/>
      <c r="G40" s="79"/>
      <c r="H40" s="81"/>
      <c r="I40" s="81"/>
      <c r="J40" s="81"/>
      <c r="K40" s="81"/>
      <c r="L40" s="81"/>
      <c r="P40" s="81"/>
      <c r="Q40" s="81"/>
      <c r="R40" s="81"/>
    </row>
    <row r="41" spans="1:22" hidden="1">
      <c r="A41" s="6"/>
      <c r="B41" s="6"/>
      <c r="C41" s="6"/>
      <c r="D41" s="79"/>
      <c r="E41" s="7"/>
      <c r="F41" s="7"/>
      <c r="G41" s="79"/>
      <c r="H41" s="81"/>
      <c r="I41" s="81"/>
      <c r="J41" s="81"/>
      <c r="K41" s="81"/>
      <c r="L41" s="81"/>
      <c r="P41" s="81"/>
      <c r="Q41" s="81"/>
      <c r="R41" s="81"/>
    </row>
    <row r="42" spans="1:22" hidden="1">
      <c r="A42" s="6"/>
      <c r="B42" s="6"/>
      <c r="C42" s="6"/>
      <c r="D42" s="79"/>
      <c r="E42" s="7"/>
      <c r="F42" s="7"/>
      <c r="G42" s="79"/>
      <c r="H42" s="81"/>
      <c r="I42" s="81"/>
      <c r="J42" s="81"/>
      <c r="K42" s="81"/>
      <c r="L42" s="81"/>
      <c r="P42" s="81"/>
      <c r="Q42" s="81"/>
      <c r="R42" s="81"/>
    </row>
    <row r="43" spans="1:22" hidden="1">
      <c r="A43" s="6"/>
      <c r="B43" s="6"/>
      <c r="C43" s="6"/>
      <c r="D43" s="79"/>
      <c r="E43" s="7"/>
      <c r="F43" s="7"/>
      <c r="G43" s="79"/>
      <c r="H43" s="81"/>
      <c r="I43" s="81"/>
      <c r="J43" s="81"/>
      <c r="K43" s="81"/>
      <c r="L43" s="81"/>
      <c r="P43" s="81"/>
      <c r="Q43" s="81"/>
      <c r="R43" s="81"/>
    </row>
    <row r="44" spans="1:22" hidden="1">
      <c r="A44" s="6"/>
      <c r="B44" s="6"/>
      <c r="C44" s="6"/>
      <c r="D44" s="79"/>
      <c r="E44" s="7"/>
      <c r="F44" s="7"/>
      <c r="G44" s="79"/>
      <c r="H44" s="81"/>
      <c r="I44" s="81"/>
      <c r="J44" s="81"/>
      <c r="K44" s="81"/>
      <c r="L44" s="81"/>
      <c r="P44" s="81"/>
      <c r="Q44" s="81"/>
      <c r="R44" s="81"/>
    </row>
    <row r="45" spans="1:22" hidden="1">
      <c r="A45" s="6"/>
      <c r="B45" s="6"/>
      <c r="C45" s="6"/>
      <c r="D45" s="79"/>
      <c r="E45" s="7"/>
      <c r="F45" s="7"/>
      <c r="G45" s="79"/>
      <c r="H45" s="81"/>
      <c r="I45" s="81"/>
      <c r="J45" s="81"/>
      <c r="K45" s="81"/>
      <c r="L45" s="81"/>
      <c r="P45" s="81"/>
      <c r="Q45" s="81"/>
      <c r="R45" s="81"/>
    </row>
    <row r="46" spans="1:22" hidden="1">
      <c r="A46" s="6"/>
      <c r="B46" s="6"/>
      <c r="C46" s="6"/>
      <c r="D46" s="79"/>
      <c r="E46" s="7"/>
      <c r="F46" s="7"/>
      <c r="G46" s="79"/>
      <c r="H46" s="81"/>
      <c r="I46" s="81"/>
      <c r="J46" s="81"/>
      <c r="K46" s="81"/>
      <c r="L46" s="81"/>
      <c r="P46" s="81"/>
      <c r="Q46" s="81"/>
      <c r="R46" s="81"/>
    </row>
    <row r="47" spans="1:22" hidden="1">
      <c r="A47" s="6"/>
      <c r="B47" s="6"/>
      <c r="C47" s="6"/>
      <c r="D47" s="79"/>
      <c r="E47" s="7"/>
      <c r="F47" s="7"/>
      <c r="G47" s="79"/>
      <c r="H47" s="81"/>
      <c r="I47" s="81"/>
      <c r="J47" s="81"/>
      <c r="K47" s="81"/>
      <c r="L47" s="81"/>
      <c r="P47" s="81"/>
      <c r="Q47" s="81"/>
      <c r="R47" s="81"/>
    </row>
    <row r="48" spans="1:22" hidden="1">
      <c r="A48" s="6"/>
      <c r="B48" s="6"/>
      <c r="C48" s="6"/>
      <c r="D48" s="79"/>
      <c r="E48" s="7"/>
      <c r="F48" s="7"/>
      <c r="G48" s="79"/>
      <c r="H48" s="81"/>
      <c r="I48" s="81"/>
      <c r="J48" s="81"/>
      <c r="K48" s="81"/>
      <c r="L48" s="81"/>
      <c r="P48" s="81"/>
      <c r="Q48" s="81"/>
      <c r="R48" s="81"/>
    </row>
    <row r="49" spans="1:18" hidden="1">
      <c r="A49" s="6"/>
      <c r="B49" s="6"/>
      <c r="C49" s="6"/>
      <c r="D49" s="79"/>
      <c r="E49" s="7"/>
      <c r="F49" s="7"/>
      <c r="G49" s="79"/>
      <c r="H49" s="81"/>
      <c r="I49" s="81"/>
      <c r="J49" s="81"/>
      <c r="K49" s="81"/>
      <c r="L49" s="81"/>
      <c r="P49" s="81"/>
      <c r="Q49" s="81"/>
      <c r="R49" s="81"/>
    </row>
    <row r="50" spans="1:18" hidden="1">
      <c r="A50" s="6"/>
      <c r="B50" s="6"/>
      <c r="C50" s="6"/>
      <c r="D50" s="79"/>
      <c r="E50" s="7"/>
      <c r="F50" s="7"/>
      <c r="G50" s="79"/>
      <c r="H50" s="81"/>
      <c r="I50" s="81"/>
      <c r="J50" s="81"/>
      <c r="K50" s="81"/>
      <c r="L50" s="81"/>
      <c r="P50" s="81"/>
      <c r="Q50" s="81"/>
      <c r="R50" s="81"/>
    </row>
    <row r="51" spans="1:18" hidden="1">
      <c r="A51" s="6"/>
      <c r="B51" s="6"/>
      <c r="C51" s="6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</row>
    <row r="52" spans="1:18" hidden="1">
      <c r="A52" s="6"/>
      <c r="B52" s="6"/>
      <c r="C52" s="6"/>
      <c r="D52" s="79"/>
      <c r="E52" s="7"/>
      <c r="F52" s="7"/>
      <c r="G52" s="79"/>
      <c r="H52" s="81"/>
      <c r="I52" s="81"/>
      <c r="J52" s="81"/>
      <c r="K52" s="81"/>
      <c r="L52" s="81"/>
      <c r="P52" s="81"/>
      <c r="Q52" s="81"/>
      <c r="R52" s="81"/>
    </row>
    <row r="53" spans="1:18" hidden="1">
      <c r="A53" s="6"/>
      <c r="B53" s="6"/>
      <c r="C53" s="6"/>
      <c r="D53" s="79"/>
      <c r="E53" s="7"/>
      <c r="F53" s="7"/>
      <c r="G53" s="79"/>
      <c r="H53" s="81"/>
      <c r="I53" s="81"/>
      <c r="J53" s="81"/>
      <c r="K53" s="81"/>
      <c r="L53" s="81"/>
      <c r="P53" s="81"/>
      <c r="Q53" s="81"/>
      <c r="R53" s="81"/>
    </row>
    <row r="54" spans="1:18" hidden="1">
      <c r="A54" s="6"/>
      <c r="B54" s="6"/>
      <c r="C54" s="6"/>
      <c r="D54" s="79"/>
      <c r="E54" s="7"/>
      <c r="F54" s="7"/>
      <c r="G54" s="79"/>
      <c r="H54" s="81"/>
      <c r="I54" s="81"/>
      <c r="J54" s="81"/>
      <c r="K54" s="81"/>
      <c r="L54" s="81"/>
      <c r="P54" s="81"/>
      <c r="Q54" s="81"/>
      <c r="R54" s="81"/>
    </row>
    <row r="55" spans="1:18" hidden="1">
      <c r="A55" s="6"/>
      <c r="B55" s="6"/>
      <c r="C55" s="6"/>
      <c r="D55" s="79"/>
      <c r="E55" s="7"/>
      <c r="F55" s="7"/>
      <c r="G55" s="79"/>
      <c r="H55" s="81"/>
      <c r="I55" s="81"/>
      <c r="J55" s="81"/>
      <c r="K55" s="81"/>
      <c r="L55" s="81"/>
      <c r="P55" s="81"/>
      <c r="Q55" s="81"/>
      <c r="R55" s="81"/>
    </row>
    <row r="56" spans="1:18" hidden="1">
      <c r="A56" s="6"/>
      <c r="B56" s="6"/>
      <c r="C56" s="6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18" hidden="1">
      <c r="A57" s="6"/>
      <c r="B57" s="6"/>
      <c r="C57" s="6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18" hidden="1">
      <c r="A58" s="6"/>
      <c r="B58" s="6"/>
      <c r="C58" s="6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18" hidden="1">
      <c r="A59" s="6"/>
      <c r="B59" s="6"/>
      <c r="C59" s="6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18" hidden="1">
      <c r="A60" s="6"/>
      <c r="B60" s="6"/>
      <c r="C60" s="6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18" hidden="1">
      <c r="A61" s="6"/>
      <c r="B61" s="6"/>
      <c r="C61" s="6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18" hidden="1">
      <c r="A62" s="6"/>
      <c r="B62" s="6"/>
      <c r="C62" s="6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18" hidden="1">
      <c r="A63" s="6"/>
      <c r="B63" s="6"/>
      <c r="C63" s="6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18" hidden="1">
      <c r="A64" s="6"/>
      <c r="B64" s="6"/>
      <c r="C64" s="6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idden="1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idden="1">
      <c r="A66" s="6"/>
      <c r="B66" s="6"/>
      <c r="C66" s="6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idden="1">
      <c r="A67" s="6"/>
      <c r="B67" s="6"/>
      <c r="C67" s="6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idden="1">
      <c r="A68" s="6"/>
      <c r="B68" s="6"/>
      <c r="C68" s="6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idden="1">
      <c r="A69" s="6"/>
      <c r="B69" s="6"/>
      <c r="C69" s="6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idden="1">
      <c r="A70" s="6"/>
      <c r="B70" s="6"/>
      <c r="C70" s="6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idden="1">
      <c r="A71" s="6"/>
      <c r="B71" s="6"/>
      <c r="C71" s="6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idden="1">
      <c r="A72" s="6"/>
      <c r="B72" s="6"/>
      <c r="C72" s="6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idden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18" hidden="1">
      <c r="A74" s="6"/>
      <c r="B74" s="6"/>
      <c r="C74" s="6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18" hidden="1">
      <c r="A75" s="6"/>
      <c r="B75" s="6"/>
      <c r="C75" s="6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18" hidden="1">
      <c r="A76" s="6"/>
      <c r="B76" s="6"/>
      <c r="C76" s="6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idden="1">
      <c r="A77" s="6"/>
      <c r="B77" s="6"/>
      <c r="C77" s="6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idden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idden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idden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2">SUM(H4:H494)</f>
        <v>74.25</v>
      </c>
      <c r="I495" s="64">
        <f t="shared" si="2"/>
        <v>585.25</v>
      </c>
      <c r="J495" s="64">
        <f t="shared" si="2"/>
        <v>0</v>
      </c>
      <c r="K495" s="64">
        <f t="shared" si="2"/>
        <v>0</v>
      </c>
      <c r="L495" s="64">
        <f t="shared" si="2"/>
        <v>56.5</v>
      </c>
      <c r="M495" s="64">
        <f t="shared" si="2"/>
        <v>0</v>
      </c>
      <c r="N495" s="64">
        <f t="shared" si="2"/>
        <v>0</v>
      </c>
      <c r="O495" s="64">
        <f t="shared" si="2"/>
        <v>0</v>
      </c>
      <c r="S495" s="52" t="s">
        <v>126</v>
      </c>
      <c r="T495" s="64">
        <f t="shared" ref="T495:Y495" si="3">SUM(T4:T494)</f>
        <v>123.5</v>
      </c>
      <c r="U495" s="64">
        <f t="shared" si="3"/>
        <v>128</v>
      </c>
      <c r="V495" s="64">
        <f t="shared" si="3"/>
        <v>24.5</v>
      </c>
      <c r="W495" s="64">
        <f t="shared" si="3"/>
        <v>0</v>
      </c>
      <c r="X495" s="64">
        <f t="shared" si="3"/>
        <v>0</v>
      </c>
      <c r="Y495" s="64">
        <f t="shared" si="3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IF('24'!K3="", "Vrije categorie",'24'!K3)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192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0</v>
      </c>
      <c r="P499" s="65">
        <f>SUM(H499:O499)</f>
        <v>192</v>
      </c>
      <c r="Q499" s="54"/>
      <c r="R499" s="65" cm="1">
        <f t="array" ref="R499">SUMPRODUCT(--($G$4:$G$494=E499),--($F$4:$F$494=""),$R$4:$R$494)</f>
        <v>38400</v>
      </c>
    </row>
    <row r="500" spans="5:18">
      <c r="E500" s="54" t="str">
        <f>IF('24'!K4="", "Vrije categorie",'24'!K4)</f>
        <v>B</v>
      </c>
      <c r="H500" s="65" cm="1">
        <f t="array" ref="H500">SUMPRODUCT(--($G$4:$G$494=E500),--($F$4:$F$494=""),$H$4:$H$494)</f>
        <v>8</v>
      </c>
      <c r="I500" s="65" cm="1">
        <f t="array" ref="I500">SUMPRODUCT(--($G$4:$G$494=E500),--($F$4:$F$494=""),$I$4:$I$494)</f>
        <v>13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7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4">SUM(H500:O500)</f>
        <v>28</v>
      </c>
      <c r="Q500" s="54"/>
      <c r="R500" s="65" cm="1">
        <f t="array" ref="R500">SUMPRODUCT(--($G$4:$G$494=E500),--($F$4:$F$494=""),$R$4:$R$494)</f>
        <v>5600</v>
      </c>
    </row>
    <row r="501" spans="5:18">
      <c r="E501" s="54" t="str">
        <f>IF('24'!K5="", "Vrije categorie",'24'!K5)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105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4"/>
        <v>105</v>
      </c>
      <c r="Q501" s="54"/>
      <c r="R501" s="65" cm="1">
        <f t="array" ref="R501">SUMPRODUCT(--($G$4:$G$494=E501),--($F$4:$F$494=""),$R$4:$R$494)</f>
        <v>21000</v>
      </c>
    </row>
    <row r="502" spans="5:18">
      <c r="E502" s="54" t="str">
        <f>IF('24'!K6="", "Vrije categorie",'24'!K6)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0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2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4"/>
        <v>2</v>
      </c>
      <c r="Q502" s="54"/>
      <c r="R502" s="65" cm="1">
        <f t="array" ref="R502">SUMPRODUCT(--($G$4:$G$494=E502),--($F$4:$F$494=""),$R$4:$R$494)</f>
        <v>400</v>
      </c>
    </row>
    <row r="503" spans="5:18">
      <c r="E503" s="54" t="str">
        <f>IF('24'!K7="", "Vrije categorie",'24'!K7)</f>
        <v>E</v>
      </c>
      <c r="H503" s="65" cm="1">
        <f t="array" ref="H503">SUMPRODUCT(--($G$4:$G$494=E503),--($F$4:$F$494=""),$H$4:$H$494)</f>
        <v>28.75</v>
      </c>
      <c r="I503" s="65" cm="1">
        <f t="array" ref="I503">SUMPRODUCT(--($G$4:$G$494=E503),--($F$4:$F$494=""),$I$4:$I$494)</f>
        <v>38.25</v>
      </c>
      <c r="J503" s="65" cm="1">
        <f t="array" ref="J503">SUMPRODUCT(--($G$4:$G$494=E503),--($F$4:$F$494=""),$J$4:$J$494)</f>
        <v>0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0</v>
      </c>
      <c r="O503" s="65" cm="1">
        <f t="array" ref="O503">SUMPRODUCT(--($G$4:$G$494=E503),--($F$4:$F$494=""),$O$4:$O$494)</f>
        <v>0</v>
      </c>
      <c r="P503" s="65">
        <f t="shared" si="4"/>
        <v>67</v>
      </c>
      <c r="Q503" s="54"/>
      <c r="R503" s="65" cm="1">
        <f t="array" ref="R503">SUMPRODUCT(--($G$4:$G$494=E503),--($F$4:$F$494=""),$R$4:$R$494)</f>
        <v>13400</v>
      </c>
    </row>
    <row r="504" spans="5:18">
      <c r="E504" s="54" t="str">
        <f>IF('24'!K8="", "Vrije categorie",'24'!K8)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166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13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4"/>
        <v>179</v>
      </c>
      <c r="Q504" s="54"/>
      <c r="R504" s="65" cm="1">
        <f t="array" ref="R504">SUMPRODUCT(--($G$4:$G$494=E504),--($F$4:$F$494=""),$R$4:$R$494)</f>
        <v>2148</v>
      </c>
    </row>
    <row r="505" spans="5:18">
      <c r="E505" s="54" t="str">
        <f>IF('24'!K9="", "Vrije categorie",'24'!K9)</f>
        <v>G</v>
      </c>
      <c r="H505" s="65" cm="1">
        <f t="array" ref="H505">SUMPRODUCT(--($G$4:$G$494=E505),--($F$4:$F$494=""),$H$4:$H$494)</f>
        <v>18.5</v>
      </c>
      <c r="I505" s="65" cm="1">
        <f t="array" ref="I505">SUMPRODUCT(--($G$4:$G$494=E505),--($F$4:$F$494=""),$I$4:$I$494)</f>
        <v>66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22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0</v>
      </c>
      <c r="O505" s="65" cm="1">
        <f t="array" ref="O505">SUMPRODUCT(--($G$4:$G$494=E505),--($F$4:$F$494=""),$O$4:$O$494)</f>
        <v>0</v>
      </c>
      <c r="P505" s="65">
        <f t="shared" si="4"/>
        <v>106.5</v>
      </c>
      <c r="Q505" s="54"/>
      <c r="R505" s="65" cm="1">
        <f t="array" ref="R505">SUMPRODUCT(--($G$4:$G$494=E505),--($F$4:$F$494=""),$R$4:$R$494)</f>
        <v>21300</v>
      </c>
    </row>
    <row r="506" spans="5:18">
      <c r="E506" s="54" t="str">
        <f>IF('24'!K10="", "Vrije categorie",'24'!K10)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0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6.5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4"/>
        <v>6.5</v>
      </c>
      <c r="Q506" s="54"/>
      <c r="R506" s="65" cm="1">
        <f t="array" ref="R506">SUMPRODUCT(--($G$4:$G$494=E506),--($F$4:$F$494=""),$R$4:$R$494)</f>
        <v>1300</v>
      </c>
    </row>
    <row r="507" spans="5:18">
      <c r="E507" s="54" t="str">
        <f>IF('24'!K11="", "Vrije categorie",'24'!K11)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4"/>
        <v>0</v>
      </c>
      <c r="Q507" s="54"/>
      <c r="R507" s="65" cm="1">
        <f t="array" ref="R507">SUMPRODUCT(--($G$4:$G$494=E507),--($F$4:$F$494=""),$R$4:$R$494)</f>
        <v>0</v>
      </c>
    </row>
    <row r="508" spans="5:18">
      <c r="E508" s="54" t="str">
        <f>IF('24'!K12="", "Vrije categorie",'24'!K12)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4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IF('24'!K13="", "Vrije categorie",'24'!K13)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4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tr">
        <f>IF('24'!K14="", "Vrije categorie",'24'!K14)</f>
        <v>Vrije categorie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4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tr">
        <f>IF('24'!K15="", "Vrije categorie",'24'!K15)</f>
        <v>Vrije categorie</v>
      </c>
      <c r="H511" s="65" cm="1">
        <f t="array" ref="H511">SUMPRODUCT(--($G$4:$G$494=E511),--($F$4:$F$494=""),$H$4:$H$494)</f>
        <v>0</v>
      </c>
      <c r="I511" s="65" cm="1">
        <f t="array" ref="I511">SUMPRODUCT(--($G$4:$G$494=E511),--($F$4:$F$494=""),$I$4:$I$494)</f>
        <v>0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0</v>
      </c>
      <c r="O511" s="65" cm="1">
        <f t="array" ref="O511">SUMPRODUCT(--($G$4:$G$494=E511),--($F$4:$F$494=""),$O$4:$O$494)</f>
        <v>0</v>
      </c>
      <c r="P511" s="65">
        <f t="shared" si="4"/>
        <v>0</v>
      </c>
      <c r="Q511" s="54"/>
      <c r="R511" s="65" cm="1">
        <f t="array" ref="R511">SUMPRODUCT(--($G$4:$G$494=E511),--($F$4:$F$494=""),$R$4:$R$494)</f>
        <v>0</v>
      </c>
    </row>
    <row r="512" spans="5:18" ht="15.75" thickBot="1">
      <c r="E512" s="67" t="s">
        <v>128</v>
      </c>
      <c r="F512" s="63"/>
      <c r="G512" s="63"/>
      <c r="H512" s="66">
        <f>SUM(H499:H511)</f>
        <v>55.25</v>
      </c>
      <c r="I512" s="66">
        <f t="shared" ref="I512:O512" si="5">SUM(I499:I511)</f>
        <v>580.25</v>
      </c>
      <c r="J512" s="66">
        <f t="shared" si="5"/>
        <v>0</v>
      </c>
      <c r="K512" s="66">
        <f t="shared" si="5"/>
        <v>0</v>
      </c>
      <c r="L512" s="66">
        <f t="shared" si="5"/>
        <v>50.5</v>
      </c>
      <c r="M512" s="66">
        <f t="shared" si="5"/>
        <v>0</v>
      </c>
      <c r="N512" s="66">
        <f t="shared" si="5"/>
        <v>0</v>
      </c>
      <c r="O512" s="66">
        <f t="shared" si="5"/>
        <v>0</v>
      </c>
      <c r="P512" s="66">
        <f t="shared" si="4"/>
        <v>686</v>
      </c>
      <c r="Q512" s="66"/>
      <c r="R512" s="66">
        <f>SUM(R499:R511)</f>
        <v>103548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5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6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30" si="6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7">SUM(H519:O519)</f>
        <v>0</v>
      </c>
    </row>
    <row r="520" spans="5:18">
      <c r="E520" s="68" t="str">
        <f t="shared" si="6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7"/>
        <v>0</v>
      </c>
    </row>
    <row r="521" spans="5:18">
      <c r="E521" s="68" t="str">
        <f t="shared" si="6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7"/>
        <v>0</v>
      </c>
    </row>
    <row r="522" spans="5:18">
      <c r="E522" s="68" t="str">
        <f t="shared" si="6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7"/>
        <v>0</v>
      </c>
    </row>
    <row r="523" spans="5:18">
      <c r="E523" s="68" t="str">
        <f t="shared" si="6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7"/>
        <v>0</v>
      </c>
    </row>
    <row r="524" spans="5:18">
      <c r="E524" s="68" t="str">
        <f t="shared" si="6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7"/>
        <v>0</v>
      </c>
    </row>
    <row r="525" spans="5:18">
      <c r="E525" s="68" t="str">
        <f t="shared" si="6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7"/>
        <v>0</v>
      </c>
    </row>
    <row r="526" spans="5:18">
      <c r="E526" s="68" t="str">
        <f t="shared" si="6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7"/>
        <v>0</v>
      </c>
    </row>
    <row r="527" spans="5:18">
      <c r="E527" s="68" t="str">
        <f t="shared" si="6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7"/>
        <v>0</v>
      </c>
    </row>
    <row r="528" spans="5:18">
      <c r="E528" s="68" t="str">
        <f t="shared" si="6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7"/>
        <v>0</v>
      </c>
    </row>
    <row r="529" spans="5:16">
      <c r="E529" s="68" t="str">
        <f t="shared" si="6"/>
        <v>Vrije categorie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7"/>
        <v>0</v>
      </c>
    </row>
    <row r="530" spans="5:16">
      <c r="E530" s="68" t="str">
        <f t="shared" si="6"/>
        <v>Vrije categorie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7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8">SUM(I518:I530)</f>
        <v>0</v>
      </c>
      <c r="J531" s="73">
        <f t="shared" si="8"/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 t="shared" si="8"/>
        <v>0</v>
      </c>
      <c r="P531" s="73">
        <f>SUM(P518:P530)</f>
        <v>0</v>
      </c>
    </row>
    <row r="532" spans="5:16" ht="15.75" thickTop="1"/>
  </sheetData>
  <sheetProtection algorithmName="SHA-512" hashValue="1DXMJQAaYJ87NXOvMby2jtZgST3Gr+txa34m6fgMwAb48BjJohRUNoip2PiG1vgFnL6mj29/EX4/K8oSka4MkQ==" saltValue="+BEDffrFAvmN082TMVebdQ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C2B4-CEBF-4018-B8F8-F3C1D9A339EB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M24" sqref="M24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25,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'25a'!S496/M3</f>
        <v>#DIV/0!</v>
      </c>
    </row>
    <row r="4" spans="1:14">
      <c r="A4" s="16" t="s">
        <v>72</v>
      </c>
      <c r="B4" s="264" t="str">
        <f>VLOOKUP(H5,'Kosten NEN2075 (her)controles'!A5:E50,3)</f>
        <v xml:space="preserve">De Skulpe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'25a'!S497/M4</f>
        <v>#DIV/0!</v>
      </c>
    </row>
    <row r="5" spans="1:14">
      <c r="A5" s="17" t="s">
        <v>73</v>
      </c>
      <c r="B5" s="265" t="str">
        <f>VLOOKUP(H5,'Kosten NEN2075 (her)controles'!A5:E50,4)</f>
        <v>Kreilerstraat 20</v>
      </c>
      <c r="C5" s="265"/>
      <c r="D5" s="265"/>
      <c r="E5" s="265"/>
      <c r="F5" s="279" t="s">
        <v>75</v>
      </c>
      <c r="G5" s="279"/>
      <c r="H5" s="13">
        <f>'Kosten NEN2075 (her)controles'!A29</f>
        <v>25</v>
      </c>
      <c r="K5" s="34" t="s">
        <v>48</v>
      </c>
      <c r="L5" s="46">
        <v>200</v>
      </c>
      <c r="M5" s="213"/>
      <c r="N5" s="86" t="e">
        <f>'25a'!S498/M5</f>
        <v>#DIV/0!</v>
      </c>
    </row>
    <row r="6" spans="1:14">
      <c r="A6" s="18" t="s">
        <v>74</v>
      </c>
      <c r="B6" s="266" t="str">
        <f>VLOOKUP(H5,'Kosten NEN2075 (her)controles'!A5:E50,5)</f>
        <v>Hindeloopen</v>
      </c>
      <c r="C6" s="266"/>
      <c r="D6" s="266"/>
      <c r="E6" s="266"/>
      <c r="F6" s="280" t="s">
        <v>76</v>
      </c>
      <c r="G6" s="280"/>
      <c r="H6" s="14" t="str">
        <f>CONCATENATE(H5,"a")</f>
        <v>25a</v>
      </c>
      <c r="K6" s="34" t="s">
        <v>49</v>
      </c>
      <c r="L6" s="46">
        <v>200</v>
      </c>
      <c r="M6" s="213"/>
      <c r="N6" s="86" t="e">
        <f>'25a'!S499/M6</f>
        <v>#DIV/0!</v>
      </c>
    </row>
    <row r="7" spans="1:14">
      <c r="K7" s="34" t="s">
        <v>45</v>
      </c>
      <c r="L7" s="46">
        <v>200</v>
      </c>
      <c r="M7" s="213"/>
      <c r="N7" s="86" t="e">
        <f>'25a'!S500/M7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'25a'!S501/M8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'25a'!S502/M9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'25a'!S503/M10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'25a'!S504/M11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'25a'!S505/M12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'25a'!Q509</f>
        <v>571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'25a'!S506/M13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2"/>
      <c r="N14" s="86"/>
    </row>
    <row r="15" spans="1:14">
      <c r="K15" s="34"/>
      <c r="L15" s="46"/>
      <c r="M15" s="242"/>
      <c r="N15" s="86"/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'25a'!S509</f>
        <v>104330</v>
      </c>
      <c r="E17" s="276" t="s">
        <v>119</v>
      </c>
      <c r="F17" s="276"/>
      <c r="G17" s="44">
        <f>D17/E8</f>
        <v>521.65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'25a'!J509</f>
        <v>295.5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295.5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295.5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295.5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'25a'!I509-E27</f>
        <v>204.5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'25a'!V492</f>
        <v>105.6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'25a'!U492</f>
        <v>105.6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'25a'!W492</f>
        <v>47.2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'25a'!X492</f>
        <v>13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'25a'!Y492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'25a'!Z492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'25a'!Q502</f>
        <v>25.5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qWk0B3sJauCKlSVr7vV+cfXFxdV9oJNpv2RrgQYb8U97kfBmZ2ZcSAN65H44wDQVzatGlA4r5t6CCbIUd/xyCg==" saltValue="aNL5JmugkaSYB/lZ+5oTT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89DB-6B71-40AE-83F9-D6A96AAC13B6}">
  <sheetPr>
    <tabColor rgb="FF173583"/>
  </sheetPr>
  <dimension ref="A1:AA529"/>
  <sheetViews>
    <sheetView topLeftCell="B1" workbookViewId="0">
      <pane ySplit="3" topLeftCell="A4" activePane="bottomLeft" state="frozen"/>
      <selection activeCell="B1" sqref="B1"/>
      <selection pane="bottomLeft" activeCell="U498" sqref="U498"/>
    </sheetView>
  </sheetViews>
  <sheetFormatPr defaultRowHeight="15"/>
  <cols>
    <col min="1" max="1" width="5.42578125" bestFit="1" customWidth="1"/>
    <col min="2" max="4" width="5.42578125" customWidth="1"/>
    <col min="5" max="5" width="4.5703125" bestFit="1" customWidth="1"/>
    <col min="6" max="6" width="29.7109375" bestFit="1" customWidth="1"/>
    <col min="7" max="7" width="3.28515625" bestFit="1" customWidth="1"/>
    <col min="8" max="8" width="4.42578125" bestFit="1" customWidth="1"/>
    <col min="9" max="16" width="11.85546875" customWidth="1"/>
    <col min="17" max="17" width="7.5703125" bestFit="1" customWidth="1"/>
    <col min="18" max="18" width="6.42578125" bestFit="1" customWidth="1"/>
    <col min="19" max="19" width="20" bestFit="1" customWidth="1"/>
    <col min="20" max="20" width="19.28515625" customWidth="1"/>
    <col min="21" max="21" width="10.140625" bestFit="1" customWidth="1"/>
    <col min="22" max="23" width="12.7109375" bestFit="1" customWidth="1"/>
    <col min="24" max="24" width="10.140625" bestFit="1" customWidth="1"/>
    <col min="25" max="26" width="14.42578125" bestFit="1" customWidth="1"/>
  </cols>
  <sheetData>
    <row r="1" spans="1:27">
      <c r="A1">
        <f>'25'!H5</f>
        <v>25</v>
      </c>
      <c r="B1">
        <v>27</v>
      </c>
      <c r="E1" s="281" t="s">
        <v>72</v>
      </c>
      <c r="F1" s="282"/>
      <c r="G1" s="283" t="str">
        <f>VLOOKUP(A1,'Kosten NEN2075 (her)controles'!A5:J50,3)</f>
        <v xml:space="preserve">De Skulpe </v>
      </c>
      <c r="H1" s="284"/>
      <c r="I1" s="284"/>
      <c r="J1" s="284"/>
      <c r="K1" s="284"/>
      <c r="L1" s="284"/>
      <c r="M1" s="285"/>
      <c r="N1" s="42"/>
      <c r="AA1" t="s">
        <v>188</v>
      </c>
    </row>
    <row r="2" spans="1:27">
      <c r="E2" s="281" t="s">
        <v>88</v>
      </c>
      <c r="F2" s="282"/>
      <c r="G2" s="283" t="str">
        <f>CONCATENATE(VLOOKUP(A1,'Kosten NEN2075 (her)controles'!A5:K50,4)," te ",VLOOKUP(A1,'Kosten NEN2075 (her)controles'!A5:K50,5))</f>
        <v>Kreilerstraat 20 te Hindeloopen</v>
      </c>
      <c r="H2" s="284"/>
      <c r="I2" s="284"/>
      <c r="J2" s="284"/>
      <c r="K2" s="284"/>
      <c r="L2" s="284"/>
      <c r="M2" s="285"/>
      <c r="N2" s="42"/>
    </row>
    <row r="3" spans="1:27" ht="30">
      <c r="A3" s="7" t="s">
        <v>100</v>
      </c>
      <c r="B3" s="7" t="s">
        <v>100</v>
      </c>
      <c r="C3" s="7" t="s">
        <v>556</v>
      </c>
      <c r="D3" s="7" t="s">
        <v>586</v>
      </c>
      <c r="E3" s="7" t="s">
        <v>89</v>
      </c>
      <c r="F3" s="7" t="s">
        <v>62</v>
      </c>
      <c r="G3" s="7" t="s">
        <v>90</v>
      </c>
      <c r="H3" s="7" t="s">
        <v>91</v>
      </c>
      <c r="I3" s="7" t="s">
        <v>60</v>
      </c>
      <c r="J3" s="7" t="s">
        <v>58</v>
      </c>
      <c r="K3" s="7" t="s">
        <v>59</v>
      </c>
      <c r="L3" s="7" t="s">
        <v>57</v>
      </c>
      <c r="M3" s="40" t="s">
        <v>421</v>
      </c>
      <c r="N3" s="7" t="s">
        <v>141</v>
      </c>
      <c r="O3" s="7" t="s">
        <v>101</v>
      </c>
      <c r="P3" s="7" t="s">
        <v>101</v>
      </c>
      <c r="Q3" s="7" t="s">
        <v>54</v>
      </c>
      <c r="R3" s="7" t="s">
        <v>102</v>
      </c>
      <c r="S3" s="7" t="s">
        <v>92</v>
      </c>
      <c r="U3" s="40" t="s">
        <v>93</v>
      </c>
      <c r="V3" s="40" t="s">
        <v>94</v>
      </c>
      <c r="W3" s="7" t="s">
        <v>95</v>
      </c>
      <c r="X3" s="7" t="s">
        <v>96</v>
      </c>
      <c r="Y3" s="7" t="s">
        <v>97</v>
      </c>
      <c r="Z3" s="7" t="s">
        <v>98</v>
      </c>
    </row>
    <row r="4" spans="1:27">
      <c r="A4" s="6"/>
      <c r="B4" s="6"/>
      <c r="C4" s="6"/>
      <c r="D4" s="6"/>
      <c r="E4" s="79"/>
      <c r="F4" s="7"/>
      <c r="G4" s="7"/>
      <c r="H4" s="79"/>
      <c r="I4" s="81"/>
      <c r="J4" s="81"/>
      <c r="K4" s="81"/>
      <c r="L4" s="81"/>
      <c r="M4" s="81"/>
      <c r="Q4" s="81"/>
      <c r="R4" s="81"/>
      <c r="S4" s="81"/>
    </row>
    <row r="5" spans="1:27">
      <c r="A5" s="6"/>
      <c r="B5" s="6" t="s">
        <v>328</v>
      </c>
      <c r="C5" s="6"/>
      <c r="D5" s="6"/>
      <c r="E5" s="218" t="s">
        <v>316</v>
      </c>
      <c r="F5" s="215" t="s">
        <v>284</v>
      </c>
      <c r="G5" s="7"/>
      <c r="H5" s="79" t="s">
        <v>45</v>
      </c>
      <c r="I5" s="219">
        <v>7</v>
      </c>
      <c r="J5" s="219"/>
      <c r="K5" s="219"/>
      <c r="L5" s="219"/>
      <c r="M5" s="219"/>
      <c r="N5" s="219"/>
      <c r="Q5" s="81">
        <f t="shared" ref="Q5:Q24" si="0">SUM(I5:P5)</f>
        <v>7</v>
      </c>
      <c r="R5" s="81">
        <f>IF(G5="X",0,IF(H5="X",0,VLOOKUP(H5,'25'!$K$3:$L$16,2,FALSE)))</f>
        <v>200</v>
      </c>
      <c r="S5" s="81">
        <f t="shared" ref="S5:S24" si="1">Q5*R5</f>
        <v>1400</v>
      </c>
      <c r="U5">
        <v>3.5</v>
      </c>
      <c r="V5">
        <v>3.5</v>
      </c>
      <c r="W5">
        <v>3</v>
      </c>
    </row>
    <row r="6" spans="1:27">
      <c r="A6" s="6"/>
      <c r="B6" s="6" t="s">
        <v>328</v>
      </c>
      <c r="C6" s="6"/>
      <c r="D6" s="6"/>
      <c r="E6" s="218" t="s">
        <v>297</v>
      </c>
      <c r="F6" s="215" t="s">
        <v>296</v>
      </c>
      <c r="G6" s="7"/>
      <c r="H6" s="79" t="s">
        <v>45</v>
      </c>
      <c r="I6" s="220"/>
      <c r="J6" s="220">
        <v>122</v>
      </c>
      <c r="K6" s="220"/>
      <c r="L6" s="220"/>
      <c r="M6" s="220"/>
      <c r="N6" s="220"/>
      <c r="Q6" s="81">
        <f t="shared" si="0"/>
        <v>122</v>
      </c>
      <c r="R6" s="81">
        <f>IF(G6="X",0,IF(H6="X",0,VLOOKUP(H6,'25'!$K$3:$L$16,2,FALSE)))</f>
        <v>200</v>
      </c>
      <c r="S6" s="81">
        <f t="shared" si="1"/>
        <v>24400</v>
      </c>
      <c r="U6">
        <v>7.5</v>
      </c>
      <c r="V6">
        <v>7.5</v>
      </c>
      <c r="X6">
        <v>6</v>
      </c>
    </row>
    <row r="7" spans="1:27">
      <c r="A7" s="6"/>
      <c r="B7" s="6" t="s">
        <v>328</v>
      </c>
      <c r="C7" s="6"/>
      <c r="D7" s="6"/>
      <c r="E7" s="218" t="s">
        <v>283</v>
      </c>
      <c r="F7" s="215" t="s">
        <v>293</v>
      </c>
      <c r="G7" s="7"/>
      <c r="H7" s="79" t="s">
        <v>44</v>
      </c>
      <c r="I7" s="220"/>
      <c r="J7" s="220">
        <v>60</v>
      </c>
      <c r="K7" s="220"/>
      <c r="L7" s="220"/>
      <c r="M7" s="220"/>
      <c r="N7" s="220"/>
      <c r="Q7" s="81">
        <f t="shared" si="0"/>
        <v>60</v>
      </c>
      <c r="R7" s="81">
        <f>IF(G7="X",0,IF(H7="X",0,VLOOKUP(H7,'25'!$K$3:$L$16,2,FALSE)))</f>
        <v>200</v>
      </c>
      <c r="S7" s="81">
        <f t="shared" si="1"/>
        <v>12000</v>
      </c>
      <c r="U7">
        <v>17.25</v>
      </c>
      <c r="V7">
        <v>17.25</v>
      </c>
      <c r="W7">
        <v>9</v>
      </c>
      <c r="X7">
        <v>1</v>
      </c>
    </row>
    <row r="8" spans="1:27">
      <c r="A8" s="6"/>
      <c r="B8" s="6" t="s">
        <v>328</v>
      </c>
      <c r="C8" s="6"/>
      <c r="D8" s="6"/>
      <c r="E8" s="218" t="s">
        <v>332</v>
      </c>
      <c r="F8" s="215" t="s">
        <v>289</v>
      </c>
      <c r="G8" s="7"/>
      <c r="H8" s="79" t="s">
        <v>137</v>
      </c>
      <c r="I8" s="220"/>
      <c r="J8" s="220"/>
      <c r="K8" s="220"/>
      <c r="L8" s="220"/>
      <c r="M8" s="220">
        <v>6.5</v>
      </c>
      <c r="N8" s="220"/>
      <c r="Q8" s="81">
        <f t="shared" si="0"/>
        <v>6.5</v>
      </c>
      <c r="R8" s="81">
        <f>IF(G8="X",0,IF(H8="X",0,VLOOKUP(H8,'25'!$K$3:$L$16,2,FALSE)))</f>
        <v>200</v>
      </c>
      <c r="S8" s="81">
        <f t="shared" si="1"/>
        <v>1300</v>
      </c>
      <c r="U8">
        <v>0</v>
      </c>
      <c r="V8">
        <v>0</v>
      </c>
    </row>
    <row r="9" spans="1:27">
      <c r="A9" s="6"/>
      <c r="B9" s="6" t="s">
        <v>328</v>
      </c>
      <c r="C9" s="6"/>
      <c r="D9" s="6"/>
      <c r="E9" s="218" t="s">
        <v>306</v>
      </c>
      <c r="F9" s="215" t="s">
        <v>293</v>
      </c>
      <c r="G9" s="7"/>
      <c r="H9" s="79" t="s">
        <v>52</v>
      </c>
      <c r="I9" s="220">
        <v>58</v>
      </c>
      <c r="J9" s="220"/>
      <c r="K9" s="219"/>
      <c r="L9" s="219"/>
      <c r="M9" s="219"/>
      <c r="N9" s="219"/>
      <c r="Q9" s="81">
        <f t="shared" si="0"/>
        <v>58</v>
      </c>
      <c r="R9" s="81">
        <f>IF(G9="X",0,IF(H9="X",0,VLOOKUP(H9,'25'!$K$3:$L$16,2,FALSE)))</f>
        <v>200</v>
      </c>
      <c r="S9" s="81">
        <f t="shared" si="1"/>
        <v>11600</v>
      </c>
      <c r="U9">
        <v>10.7</v>
      </c>
      <c r="V9">
        <v>10.7</v>
      </c>
      <c r="W9">
        <v>4</v>
      </c>
    </row>
    <row r="10" spans="1:27">
      <c r="A10" s="6"/>
      <c r="B10" s="6" t="s">
        <v>328</v>
      </c>
      <c r="C10" s="6"/>
      <c r="D10" s="6"/>
      <c r="E10" s="222" t="s">
        <v>304</v>
      </c>
      <c r="F10" s="221" t="s">
        <v>284</v>
      </c>
      <c r="G10" s="7"/>
      <c r="H10" s="79" t="s">
        <v>50</v>
      </c>
      <c r="I10" s="219">
        <v>8</v>
      </c>
      <c r="J10" s="219"/>
      <c r="K10" s="219"/>
      <c r="L10" s="219"/>
      <c r="M10" s="219"/>
      <c r="N10" s="219">
        <v>14</v>
      </c>
      <c r="Q10" s="81">
        <f t="shared" si="0"/>
        <v>22</v>
      </c>
      <c r="R10" s="81">
        <f>IF(G10="X",0,IF(H10="X",0,VLOOKUP(H10,'25'!$K$3:$L$16,2,FALSE)))</f>
        <v>12</v>
      </c>
      <c r="S10" s="81">
        <f t="shared" si="1"/>
        <v>264</v>
      </c>
      <c r="U10">
        <v>1</v>
      </c>
      <c r="V10">
        <v>1</v>
      </c>
    </row>
    <row r="11" spans="1:27">
      <c r="A11" s="6"/>
      <c r="B11" s="6" t="s">
        <v>328</v>
      </c>
      <c r="C11" s="6"/>
      <c r="D11" s="6"/>
      <c r="E11" s="222" t="s">
        <v>305</v>
      </c>
      <c r="F11" s="221" t="s">
        <v>298</v>
      </c>
      <c r="G11" s="7"/>
      <c r="H11" s="79" t="s">
        <v>50</v>
      </c>
      <c r="I11" s="219"/>
      <c r="J11" s="219">
        <v>8</v>
      </c>
      <c r="K11" s="219"/>
      <c r="L11" s="219"/>
      <c r="M11" s="219"/>
      <c r="N11" s="219"/>
      <c r="Q11" s="81">
        <f t="shared" si="0"/>
        <v>8</v>
      </c>
      <c r="R11" s="81">
        <f>IF(G11="X",0,IF(H11="X",0,VLOOKUP(H11,'25'!$K$3:$L$16,2,FALSE)))</f>
        <v>12</v>
      </c>
      <c r="S11" s="81">
        <f t="shared" si="1"/>
        <v>96</v>
      </c>
      <c r="U11">
        <v>0</v>
      </c>
      <c r="V11">
        <v>0</v>
      </c>
    </row>
    <row r="12" spans="1:27">
      <c r="A12" s="6"/>
      <c r="B12" s="6" t="s">
        <v>328</v>
      </c>
      <c r="C12" s="6"/>
      <c r="D12" s="6"/>
      <c r="E12" s="218" t="s">
        <v>303</v>
      </c>
      <c r="F12" s="215" t="s">
        <v>298</v>
      </c>
      <c r="G12" s="7"/>
      <c r="H12" s="79" t="s">
        <v>50</v>
      </c>
      <c r="I12" s="220"/>
      <c r="J12" s="220">
        <v>8</v>
      </c>
      <c r="K12" s="220"/>
      <c r="L12" s="220"/>
      <c r="M12" s="220"/>
      <c r="N12" s="220"/>
      <c r="Q12" s="81">
        <f t="shared" si="0"/>
        <v>8</v>
      </c>
      <c r="R12" s="81">
        <f>IF(G12="X",0,IF(H12="X",0,VLOOKUP(H12,'25'!$K$3:$L$16,2,FALSE)))</f>
        <v>12</v>
      </c>
      <c r="S12" s="81">
        <f t="shared" si="1"/>
        <v>96</v>
      </c>
      <c r="U12">
        <v>0</v>
      </c>
      <c r="V12">
        <v>0</v>
      </c>
    </row>
    <row r="13" spans="1:27">
      <c r="A13" s="6"/>
      <c r="B13" s="6" t="s">
        <v>328</v>
      </c>
      <c r="C13" s="6"/>
      <c r="D13" s="6"/>
      <c r="E13" s="218" t="s">
        <v>301</v>
      </c>
      <c r="F13" s="214" t="s">
        <v>302</v>
      </c>
      <c r="G13" s="7"/>
      <c r="H13" s="79" t="s">
        <v>44</v>
      </c>
      <c r="I13" s="220">
        <v>24</v>
      </c>
      <c r="J13" s="220"/>
      <c r="K13" s="220"/>
      <c r="L13" s="220"/>
      <c r="M13" s="220"/>
      <c r="N13" s="220"/>
      <c r="Q13" s="81">
        <f t="shared" si="0"/>
        <v>24</v>
      </c>
      <c r="R13" s="81">
        <f>IF(G13="X",0,IF(H13="X",0,VLOOKUP(H13,'25'!$K$3:$L$16,2,FALSE)))</f>
        <v>200</v>
      </c>
      <c r="S13" s="81">
        <f t="shared" si="1"/>
        <v>4800</v>
      </c>
      <c r="U13">
        <v>7.75</v>
      </c>
      <c r="V13">
        <v>7.75</v>
      </c>
      <c r="W13">
        <v>5</v>
      </c>
    </row>
    <row r="14" spans="1:27">
      <c r="A14" s="6"/>
      <c r="B14" s="6" t="s">
        <v>328</v>
      </c>
      <c r="C14" s="6"/>
      <c r="D14" s="6"/>
      <c r="E14" s="218" t="s">
        <v>288</v>
      </c>
      <c r="F14" s="214" t="s">
        <v>293</v>
      </c>
      <c r="G14" s="7"/>
      <c r="H14" s="79" t="s">
        <v>44</v>
      </c>
      <c r="I14" s="220">
        <v>28</v>
      </c>
      <c r="J14" s="220"/>
      <c r="K14" s="220"/>
      <c r="L14" s="220"/>
      <c r="M14" s="220"/>
      <c r="N14" s="220"/>
      <c r="Q14" s="81">
        <f t="shared" si="0"/>
        <v>28</v>
      </c>
      <c r="R14" s="81">
        <f>IF(G14="X",0,IF(H14="X",0,VLOOKUP(H14,'25'!$K$3:$L$16,2,FALSE)))</f>
        <v>200</v>
      </c>
      <c r="S14" s="81">
        <f t="shared" si="1"/>
        <v>5600</v>
      </c>
      <c r="U14">
        <v>6.3</v>
      </c>
      <c r="V14">
        <v>6.3</v>
      </c>
    </row>
    <row r="15" spans="1:27">
      <c r="A15" s="6"/>
      <c r="B15" s="6" t="s">
        <v>328</v>
      </c>
      <c r="C15" s="6"/>
      <c r="D15" s="6"/>
      <c r="E15" s="218" t="s">
        <v>317</v>
      </c>
      <c r="F15" s="214" t="s">
        <v>289</v>
      </c>
      <c r="G15" s="7"/>
      <c r="H15" s="79" t="s">
        <v>137</v>
      </c>
      <c r="I15" s="220"/>
      <c r="J15" s="220"/>
      <c r="K15" s="220"/>
      <c r="L15" s="220"/>
      <c r="M15" s="220">
        <v>5</v>
      </c>
      <c r="N15" s="220"/>
      <c r="Q15" s="81">
        <f t="shared" si="0"/>
        <v>5</v>
      </c>
      <c r="R15" s="81">
        <f>IF(G15="X",0,IF(H15="X",0,VLOOKUP(H15,'25'!$K$3:$L$16,2,FALSE)))</f>
        <v>200</v>
      </c>
      <c r="S15" s="81">
        <f t="shared" si="1"/>
        <v>1000</v>
      </c>
      <c r="U15">
        <v>0</v>
      </c>
      <c r="V15">
        <v>0</v>
      </c>
    </row>
    <row r="16" spans="1:27">
      <c r="A16" s="6"/>
      <c r="B16" s="6" t="s">
        <v>328</v>
      </c>
      <c r="C16" s="6"/>
      <c r="D16" s="6"/>
      <c r="E16" s="218" t="s">
        <v>318</v>
      </c>
      <c r="F16" s="214" t="s">
        <v>296</v>
      </c>
      <c r="G16" s="7"/>
      <c r="H16" s="79" t="s">
        <v>45</v>
      </c>
      <c r="I16" s="220">
        <v>21</v>
      </c>
      <c r="J16" s="220"/>
      <c r="K16" s="220"/>
      <c r="L16" s="220"/>
      <c r="M16" s="220"/>
      <c r="N16" s="220"/>
      <c r="Q16" s="81">
        <f t="shared" si="0"/>
        <v>21</v>
      </c>
      <c r="R16" s="81">
        <f>IF(G16="X",0,IF(H16="X",0,VLOOKUP(H16,'25'!$K$3:$L$16,2,FALSE)))</f>
        <v>200</v>
      </c>
      <c r="S16" s="81">
        <f t="shared" si="1"/>
        <v>4200</v>
      </c>
      <c r="U16">
        <v>4.8499999999999996</v>
      </c>
      <c r="V16">
        <v>4.8499999999999996</v>
      </c>
      <c r="W16">
        <v>5</v>
      </c>
      <c r="X16">
        <v>4</v>
      </c>
    </row>
    <row r="17" spans="1:24">
      <c r="A17" s="6"/>
      <c r="B17" s="6" t="s">
        <v>328</v>
      </c>
      <c r="C17" s="6"/>
      <c r="D17" s="6"/>
      <c r="E17" s="218" t="s">
        <v>320</v>
      </c>
      <c r="F17" s="214" t="s">
        <v>296</v>
      </c>
      <c r="G17" s="7"/>
      <c r="H17" s="79" t="s">
        <v>45</v>
      </c>
      <c r="I17" s="220"/>
      <c r="J17" s="220">
        <v>15</v>
      </c>
      <c r="K17" s="220"/>
      <c r="L17" s="220"/>
      <c r="M17" s="220"/>
      <c r="N17" s="220"/>
      <c r="Q17" s="81">
        <f t="shared" si="0"/>
        <v>15</v>
      </c>
      <c r="R17" s="81">
        <f>IF(G17="X",0,IF(H17="X",0,VLOOKUP(H17,'25'!$K$3:$L$16,2,FALSE)))</f>
        <v>200</v>
      </c>
      <c r="S17" s="81">
        <f t="shared" si="1"/>
        <v>3000</v>
      </c>
      <c r="U17">
        <v>0</v>
      </c>
      <c r="V17">
        <v>0</v>
      </c>
    </row>
    <row r="18" spans="1:24">
      <c r="A18" s="6"/>
      <c r="B18" s="6" t="s">
        <v>328</v>
      </c>
      <c r="C18" s="6"/>
      <c r="D18" s="6"/>
      <c r="E18" s="218" t="s">
        <v>322</v>
      </c>
      <c r="F18" s="214" t="s">
        <v>289</v>
      </c>
      <c r="G18" s="7"/>
      <c r="H18" s="79" t="s">
        <v>137</v>
      </c>
      <c r="I18" s="220"/>
      <c r="J18" s="224"/>
      <c r="K18" s="220"/>
      <c r="L18" s="220"/>
      <c r="M18" s="220">
        <v>7</v>
      </c>
      <c r="N18" s="220"/>
      <c r="Q18" s="81">
        <f t="shared" si="0"/>
        <v>7</v>
      </c>
      <c r="R18" s="81">
        <f>IF(G18="X",0,IF(H18="X",0,VLOOKUP(H18,'25'!$K$3:$L$16,2,FALSE)))</f>
        <v>200</v>
      </c>
      <c r="S18" s="81">
        <f t="shared" si="1"/>
        <v>1400</v>
      </c>
      <c r="U18">
        <v>0</v>
      </c>
      <c r="V18">
        <v>0</v>
      </c>
    </row>
    <row r="19" spans="1:24">
      <c r="A19" s="6"/>
      <c r="B19" s="6" t="s">
        <v>328</v>
      </c>
      <c r="C19" s="6"/>
      <c r="D19" s="6"/>
      <c r="E19" s="218" t="s">
        <v>324</v>
      </c>
      <c r="F19" s="214" t="s">
        <v>296</v>
      </c>
      <c r="G19" s="7"/>
      <c r="H19" s="79" t="s">
        <v>45</v>
      </c>
      <c r="I19" s="220"/>
      <c r="J19" s="220"/>
      <c r="K19" s="220"/>
      <c r="L19" s="220"/>
      <c r="M19" s="220"/>
      <c r="N19" s="220">
        <v>17</v>
      </c>
      <c r="Q19" s="81">
        <f t="shared" si="0"/>
        <v>17</v>
      </c>
      <c r="R19" s="81">
        <f>IF(G19="X",0,IF(H19="X",0,VLOOKUP(H19,'25'!$K$3:$L$16,2,FALSE)))</f>
        <v>200</v>
      </c>
      <c r="S19" s="81">
        <f t="shared" si="1"/>
        <v>3400</v>
      </c>
      <c r="U19">
        <v>3</v>
      </c>
      <c r="V19">
        <v>3</v>
      </c>
      <c r="X19">
        <v>2</v>
      </c>
    </row>
    <row r="20" spans="1:24">
      <c r="A20" s="6"/>
      <c r="B20" s="6" t="s">
        <v>328</v>
      </c>
      <c r="C20" s="6"/>
      <c r="D20" s="6"/>
      <c r="E20" s="218" t="s">
        <v>321</v>
      </c>
      <c r="F20" s="214" t="s">
        <v>298</v>
      </c>
      <c r="G20" s="7"/>
      <c r="H20" s="79" t="s">
        <v>50</v>
      </c>
      <c r="I20" s="219"/>
      <c r="J20" s="219"/>
      <c r="K20" s="219"/>
      <c r="L20" s="219"/>
      <c r="M20" s="219">
        <v>6.5</v>
      </c>
      <c r="N20" s="219"/>
      <c r="Q20" s="81">
        <f t="shared" si="0"/>
        <v>6.5</v>
      </c>
      <c r="R20" s="81">
        <f>IF(G20="X",0,IF(H20="X",0,VLOOKUP(H20,'25'!$K$3:$L$16,2,FALSE)))</f>
        <v>12</v>
      </c>
      <c r="S20" s="81">
        <f t="shared" si="1"/>
        <v>78</v>
      </c>
      <c r="U20">
        <v>0</v>
      </c>
      <c r="V20">
        <v>0</v>
      </c>
    </row>
    <row r="21" spans="1:24">
      <c r="A21" s="6"/>
      <c r="B21" s="6" t="s">
        <v>328</v>
      </c>
      <c r="C21" s="6"/>
      <c r="D21" s="6"/>
      <c r="E21" s="222" t="s">
        <v>286</v>
      </c>
      <c r="F21" s="221" t="s">
        <v>298</v>
      </c>
      <c r="G21" s="7"/>
      <c r="H21" s="79" t="s">
        <v>50</v>
      </c>
      <c r="I21" s="219"/>
      <c r="J21" s="219"/>
      <c r="K21" s="219"/>
      <c r="L21" s="219"/>
      <c r="M21" s="219">
        <v>8</v>
      </c>
      <c r="N21" s="219"/>
      <c r="Q21" s="81">
        <f t="shared" si="0"/>
        <v>8</v>
      </c>
      <c r="R21" s="81">
        <f>IF(G21="X",0,IF(H21="X",0,VLOOKUP(H21,'25'!$K$3:$L$16,2,FALSE)))</f>
        <v>12</v>
      </c>
      <c r="S21" s="81">
        <f t="shared" si="1"/>
        <v>96</v>
      </c>
      <c r="U21">
        <v>0</v>
      </c>
      <c r="V21">
        <v>0</v>
      </c>
    </row>
    <row r="22" spans="1:24">
      <c r="A22" s="6"/>
      <c r="B22" s="6" t="s">
        <v>328</v>
      </c>
      <c r="C22" s="6"/>
      <c r="D22" s="6"/>
      <c r="E22" s="222" t="s">
        <v>326</v>
      </c>
      <c r="F22" s="116" t="s">
        <v>293</v>
      </c>
      <c r="G22" s="7"/>
      <c r="H22" s="79" t="s">
        <v>44</v>
      </c>
      <c r="I22" s="219">
        <v>31.5</v>
      </c>
      <c r="J22" s="219">
        <v>32.5</v>
      </c>
      <c r="K22" s="219"/>
      <c r="L22" s="219"/>
      <c r="M22" s="219"/>
      <c r="N22" s="219"/>
      <c r="Q22" s="81">
        <f t="shared" si="0"/>
        <v>64</v>
      </c>
      <c r="R22" s="81">
        <f>IF(G22="X",0,IF(H22="X",0,VLOOKUP(H22,'25'!$K$3:$L$16,2,FALSE)))</f>
        <v>200</v>
      </c>
      <c r="S22" s="81">
        <f t="shared" si="1"/>
        <v>12800</v>
      </c>
      <c r="U22">
        <v>25.5</v>
      </c>
      <c r="V22">
        <v>25.5</v>
      </c>
      <c r="W22">
        <v>12.2</v>
      </c>
    </row>
    <row r="23" spans="1:24">
      <c r="A23" s="6"/>
      <c r="B23" s="6" t="s">
        <v>328</v>
      </c>
      <c r="C23" s="6"/>
      <c r="D23" s="6"/>
      <c r="E23" s="218" t="s">
        <v>290</v>
      </c>
      <c r="F23" s="214" t="s">
        <v>289</v>
      </c>
      <c r="G23" s="7"/>
      <c r="H23" s="79" t="s">
        <v>137</v>
      </c>
      <c r="I23" s="219"/>
      <c r="J23" s="219"/>
      <c r="K23" s="219"/>
      <c r="L23" s="219"/>
      <c r="M23" s="219">
        <v>7</v>
      </c>
      <c r="N23" s="219"/>
      <c r="Q23" s="81">
        <f t="shared" si="0"/>
        <v>7</v>
      </c>
      <c r="R23" s="81">
        <f>IF(G23="X",0,IF(H23="X",0,VLOOKUP(H23,'25'!$K$3:$L$16,2,FALSE)))</f>
        <v>200</v>
      </c>
      <c r="S23" s="81">
        <f t="shared" si="1"/>
        <v>1400</v>
      </c>
      <c r="U23">
        <v>1</v>
      </c>
      <c r="V23">
        <v>1</v>
      </c>
    </row>
    <row r="24" spans="1:24">
      <c r="A24" s="6"/>
      <c r="B24" s="6" t="s">
        <v>328</v>
      </c>
      <c r="C24" s="6"/>
      <c r="D24" s="6"/>
      <c r="E24" s="215" t="s">
        <v>295</v>
      </c>
      <c r="F24" s="221" t="s">
        <v>293</v>
      </c>
      <c r="G24" s="7"/>
      <c r="H24" s="79" t="s">
        <v>44</v>
      </c>
      <c r="I24" s="219">
        <v>27</v>
      </c>
      <c r="J24" s="219">
        <v>50</v>
      </c>
      <c r="K24" s="219"/>
      <c r="L24" s="219"/>
      <c r="M24" s="219"/>
      <c r="N24" s="219"/>
      <c r="Q24" s="81">
        <f t="shared" si="0"/>
        <v>77</v>
      </c>
      <c r="R24" s="81">
        <f>IF(G24="X",0,IF(H24="X",0,VLOOKUP(H24,'25'!$K$3:$L$16,2,FALSE)))</f>
        <v>200</v>
      </c>
      <c r="S24" s="81">
        <f t="shared" si="1"/>
        <v>15400</v>
      </c>
      <c r="U24">
        <v>17.25</v>
      </c>
      <c r="V24">
        <v>17.25</v>
      </c>
      <c r="W24">
        <v>9</v>
      </c>
    </row>
    <row r="25" spans="1:24" hidden="1">
      <c r="A25" s="6"/>
      <c r="B25" s="6"/>
      <c r="C25" s="6"/>
      <c r="D25" s="6"/>
      <c r="E25" s="79"/>
      <c r="F25" s="7"/>
      <c r="G25" s="7"/>
      <c r="H25" s="79"/>
      <c r="I25" s="81"/>
      <c r="J25" s="81"/>
      <c r="K25" s="81"/>
      <c r="L25" s="81"/>
      <c r="M25" s="81"/>
      <c r="Q25" s="81"/>
      <c r="R25" s="81"/>
      <c r="S25" s="81"/>
    </row>
    <row r="26" spans="1:24" hidden="1">
      <c r="A26" s="6"/>
      <c r="B26" s="6"/>
      <c r="C26" s="6"/>
      <c r="D26" s="6"/>
      <c r="E26" s="79"/>
      <c r="F26" s="7"/>
      <c r="G26" s="7"/>
      <c r="H26" s="79"/>
      <c r="I26" s="81"/>
      <c r="J26" s="81"/>
      <c r="K26" s="81"/>
      <c r="L26" s="81"/>
      <c r="M26" s="81"/>
      <c r="Q26" s="81"/>
      <c r="R26" s="81"/>
      <c r="S26" s="81"/>
    </row>
    <row r="27" spans="1:24" hidden="1">
      <c r="A27" s="6"/>
      <c r="B27" s="6"/>
      <c r="C27" s="6"/>
      <c r="D27" s="6"/>
      <c r="E27" s="79"/>
      <c r="F27" s="7"/>
      <c r="G27" s="7"/>
      <c r="H27" s="79"/>
      <c r="I27" s="81"/>
      <c r="J27" s="81"/>
      <c r="K27" s="81"/>
      <c r="L27" s="81"/>
      <c r="M27" s="81"/>
      <c r="Q27" s="81"/>
      <c r="R27" s="81"/>
      <c r="S27" s="81"/>
    </row>
    <row r="28" spans="1:24" hidden="1">
      <c r="A28" s="6"/>
      <c r="B28" s="6"/>
      <c r="C28" s="6"/>
      <c r="D28" s="6"/>
      <c r="E28" s="79"/>
      <c r="F28" s="7"/>
      <c r="G28" s="7"/>
      <c r="H28" s="79"/>
      <c r="I28" s="81"/>
      <c r="J28" s="81"/>
      <c r="K28" s="81"/>
      <c r="L28" s="81"/>
      <c r="M28" s="81"/>
      <c r="Q28" s="81"/>
      <c r="R28" s="81"/>
      <c r="S28" s="81"/>
    </row>
    <row r="29" spans="1:24" hidden="1">
      <c r="A29" s="6"/>
      <c r="B29" s="6"/>
      <c r="C29" s="6"/>
      <c r="D29" s="6"/>
      <c r="E29" s="79"/>
      <c r="F29" s="7"/>
      <c r="G29" s="7"/>
      <c r="H29" s="79"/>
      <c r="I29" s="81"/>
      <c r="J29" s="81"/>
      <c r="K29" s="81"/>
      <c r="L29" s="81"/>
      <c r="M29" s="81"/>
      <c r="Q29" s="81"/>
      <c r="R29" s="81"/>
      <c r="S29" s="81"/>
    </row>
    <row r="30" spans="1:24" hidden="1">
      <c r="A30" s="6"/>
      <c r="B30" s="6"/>
      <c r="C30" s="6"/>
      <c r="D30" s="6"/>
      <c r="E30" s="79"/>
      <c r="F30" s="7"/>
      <c r="G30" s="7"/>
      <c r="H30" s="79"/>
      <c r="I30" s="81"/>
      <c r="J30" s="81"/>
      <c r="K30" s="81"/>
      <c r="L30" s="81"/>
      <c r="M30" s="81"/>
      <c r="Q30" s="81"/>
      <c r="R30" s="81"/>
      <c r="S30" s="81"/>
    </row>
    <row r="31" spans="1:24" hidden="1">
      <c r="A31" s="6"/>
      <c r="B31" s="6"/>
      <c r="C31" s="6"/>
      <c r="D31" s="6"/>
      <c r="E31" s="79"/>
      <c r="F31" s="7"/>
      <c r="G31" s="7"/>
      <c r="H31" s="79"/>
      <c r="I31" s="81"/>
      <c r="J31" s="81"/>
      <c r="K31" s="81"/>
      <c r="L31" s="81"/>
      <c r="M31" s="81"/>
      <c r="Q31" s="81"/>
      <c r="R31" s="81"/>
      <c r="S31" s="81"/>
    </row>
    <row r="32" spans="1:24" hidden="1">
      <c r="A32" s="6"/>
      <c r="B32" s="6"/>
      <c r="C32" s="6"/>
      <c r="D32" s="6"/>
      <c r="E32" s="79"/>
      <c r="F32" s="7"/>
      <c r="G32" s="7"/>
      <c r="H32" s="79"/>
      <c r="I32" s="81"/>
      <c r="J32" s="81"/>
      <c r="K32" s="81"/>
      <c r="L32" s="81"/>
      <c r="M32" s="81"/>
      <c r="Q32" s="81"/>
      <c r="R32" s="81"/>
      <c r="S32" s="81"/>
    </row>
    <row r="33" spans="1:19" hidden="1">
      <c r="A33" s="6"/>
      <c r="B33" s="6"/>
      <c r="C33" s="6"/>
      <c r="D33" s="6"/>
      <c r="E33" s="79"/>
      <c r="F33" s="7"/>
      <c r="G33" s="7"/>
      <c r="H33" s="79"/>
      <c r="I33" s="81"/>
      <c r="J33" s="81"/>
      <c r="K33" s="81"/>
      <c r="L33" s="81"/>
      <c r="M33" s="81"/>
      <c r="Q33" s="81"/>
      <c r="R33" s="81"/>
      <c r="S33" s="81"/>
    </row>
    <row r="34" spans="1:19" hidden="1">
      <c r="A34" s="6"/>
      <c r="B34" s="6"/>
      <c r="C34" s="6"/>
      <c r="D34" s="6"/>
      <c r="E34" s="79"/>
      <c r="F34" s="7"/>
      <c r="G34" s="7"/>
      <c r="H34" s="79"/>
      <c r="I34" s="81"/>
      <c r="J34" s="81"/>
      <c r="K34" s="81"/>
      <c r="L34" s="81"/>
      <c r="M34" s="81"/>
      <c r="Q34" s="81"/>
      <c r="R34" s="81"/>
      <c r="S34" s="81"/>
    </row>
    <row r="35" spans="1:19" hidden="1">
      <c r="A35" s="6"/>
      <c r="B35" s="6"/>
      <c r="C35" s="6"/>
      <c r="D35" s="6"/>
      <c r="E35" s="79"/>
      <c r="F35" s="7"/>
      <c r="G35" s="7"/>
      <c r="H35" s="79"/>
      <c r="I35" s="81"/>
      <c r="J35" s="81"/>
      <c r="K35" s="81"/>
      <c r="L35" s="81"/>
      <c r="M35" s="81"/>
      <c r="Q35" s="81"/>
      <c r="R35" s="81"/>
      <c r="S35" s="81"/>
    </row>
    <row r="36" spans="1:19" hidden="1">
      <c r="A36" s="6"/>
      <c r="B36" s="6"/>
      <c r="C36" s="6"/>
      <c r="D36" s="6"/>
      <c r="E36" s="79"/>
      <c r="F36" s="7"/>
      <c r="G36" s="7"/>
      <c r="H36" s="79"/>
      <c r="I36" s="81"/>
      <c r="J36" s="81"/>
      <c r="K36" s="81"/>
      <c r="L36" s="81"/>
      <c r="M36" s="81"/>
      <c r="Q36" s="81"/>
      <c r="R36" s="81"/>
      <c r="S36" s="81"/>
    </row>
    <row r="37" spans="1:19" hidden="1">
      <c r="A37" s="6"/>
      <c r="B37" s="6"/>
      <c r="C37" s="6"/>
      <c r="D37" s="6"/>
      <c r="E37" s="79"/>
      <c r="F37" s="7"/>
      <c r="G37" s="7"/>
      <c r="H37" s="79"/>
      <c r="I37" s="81"/>
      <c r="J37" s="81"/>
      <c r="K37" s="81"/>
      <c r="L37" s="81"/>
      <c r="M37" s="81"/>
      <c r="Q37" s="81"/>
      <c r="R37" s="81"/>
      <c r="S37" s="81"/>
    </row>
    <row r="38" spans="1:19" hidden="1">
      <c r="A38" s="6"/>
      <c r="B38" s="6"/>
      <c r="C38" s="6"/>
      <c r="D38" s="6"/>
      <c r="E38" s="79"/>
      <c r="F38" s="7"/>
      <c r="G38" s="7"/>
      <c r="H38" s="79"/>
      <c r="I38" s="81"/>
      <c r="J38" s="81"/>
      <c r="K38" s="81"/>
      <c r="L38" s="81"/>
      <c r="M38" s="81"/>
      <c r="Q38" s="81"/>
      <c r="R38" s="81"/>
      <c r="S38" s="81"/>
    </row>
    <row r="39" spans="1:19" hidden="1">
      <c r="A39" s="6"/>
      <c r="B39" s="6"/>
      <c r="C39" s="6"/>
      <c r="D39" s="6"/>
      <c r="E39" s="79"/>
      <c r="F39" s="7"/>
      <c r="G39" s="7"/>
      <c r="H39" s="79"/>
      <c r="I39" s="81"/>
      <c r="J39" s="81"/>
      <c r="K39" s="81"/>
      <c r="L39" s="81"/>
      <c r="M39" s="81"/>
      <c r="Q39" s="81"/>
      <c r="R39" s="81"/>
      <c r="S39" s="81"/>
    </row>
    <row r="40" spans="1:19" hidden="1">
      <c r="A40" s="6"/>
      <c r="B40" s="6"/>
      <c r="C40" s="6"/>
      <c r="D40" s="6"/>
      <c r="E40" s="79"/>
      <c r="F40" s="7"/>
      <c r="G40" s="7"/>
      <c r="H40" s="79"/>
      <c r="I40" s="81"/>
      <c r="J40" s="81"/>
      <c r="K40" s="81"/>
      <c r="L40" s="81"/>
      <c r="M40" s="81"/>
      <c r="Q40" s="81"/>
      <c r="R40" s="81"/>
      <c r="S40" s="81"/>
    </row>
    <row r="41" spans="1:19" hidden="1">
      <c r="A41" s="6"/>
      <c r="B41" s="6"/>
      <c r="C41" s="6"/>
      <c r="D41" s="6"/>
      <c r="E41" s="79"/>
      <c r="F41" s="7"/>
      <c r="G41" s="7"/>
      <c r="H41" s="79"/>
      <c r="I41" s="81"/>
      <c r="J41" s="81"/>
      <c r="K41" s="81"/>
      <c r="L41" s="81"/>
      <c r="M41" s="81"/>
      <c r="Q41" s="81"/>
      <c r="R41" s="81"/>
      <c r="S41" s="81"/>
    </row>
    <row r="42" spans="1:19" hidden="1">
      <c r="A42" s="6"/>
      <c r="B42" s="6"/>
      <c r="C42" s="6"/>
      <c r="D42" s="6"/>
      <c r="E42" s="79"/>
      <c r="F42" s="7"/>
      <c r="G42" s="7"/>
      <c r="H42" s="79"/>
      <c r="I42" s="81"/>
      <c r="J42" s="81"/>
      <c r="K42" s="81"/>
      <c r="L42" s="81"/>
      <c r="M42" s="81"/>
      <c r="Q42" s="81"/>
      <c r="R42" s="81"/>
      <c r="S42" s="81"/>
    </row>
    <row r="43" spans="1:19" hidden="1">
      <c r="A43" s="6"/>
      <c r="B43" s="6"/>
      <c r="C43" s="6"/>
      <c r="D43" s="6"/>
      <c r="E43" s="79"/>
      <c r="F43" s="7"/>
      <c r="G43" s="7"/>
      <c r="H43" s="79"/>
      <c r="I43" s="81"/>
      <c r="J43" s="81"/>
      <c r="K43" s="81"/>
      <c r="L43" s="81"/>
      <c r="M43" s="81"/>
      <c r="Q43" s="81"/>
      <c r="R43" s="81"/>
      <c r="S43" s="81"/>
    </row>
    <row r="44" spans="1:19" hidden="1">
      <c r="A44" s="6"/>
      <c r="B44" s="6"/>
      <c r="C44" s="6"/>
      <c r="D44" s="6"/>
      <c r="E44" s="79"/>
      <c r="F44" s="7"/>
      <c r="G44" s="7"/>
      <c r="H44" s="79"/>
      <c r="I44" s="81"/>
      <c r="J44" s="81"/>
      <c r="K44" s="81"/>
      <c r="L44" s="81"/>
      <c r="M44" s="81"/>
      <c r="Q44" s="81"/>
      <c r="R44" s="81"/>
      <c r="S44" s="81"/>
    </row>
    <row r="45" spans="1:19" hidden="1">
      <c r="A45" s="6"/>
      <c r="B45" s="6"/>
      <c r="C45" s="6"/>
      <c r="D45" s="6"/>
      <c r="E45" s="79"/>
      <c r="F45" s="7"/>
      <c r="G45" s="7"/>
      <c r="H45" s="79"/>
      <c r="I45" s="81"/>
      <c r="J45" s="81"/>
      <c r="K45" s="81"/>
      <c r="L45" s="81"/>
      <c r="M45" s="81"/>
      <c r="Q45" s="81"/>
      <c r="R45" s="81"/>
      <c r="S45" s="81"/>
    </row>
    <row r="46" spans="1:19" hidden="1">
      <c r="A46" s="6"/>
      <c r="B46" s="6"/>
      <c r="C46" s="6"/>
      <c r="D46" s="6"/>
      <c r="E46" s="79"/>
      <c r="F46" s="7"/>
      <c r="G46" s="7"/>
      <c r="H46" s="79"/>
      <c r="I46" s="81"/>
      <c r="J46" s="81"/>
      <c r="K46" s="81"/>
      <c r="L46" s="81"/>
      <c r="M46" s="81"/>
      <c r="Q46" s="81"/>
      <c r="R46" s="81"/>
      <c r="S46" s="81"/>
    </row>
    <row r="47" spans="1:19" hidden="1">
      <c r="A47" s="6"/>
      <c r="B47" s="6"/>
      <c r="C47" s="6"/>
      <c r="D47" s="6"/>
      <c r="E47" s="79"/>
      <c r="F47" s="7"/>
      <c r="G47" s="7"/>
      <c r="H47" s="79"/>
      <c r="I47" s="81"/>
      <c r="J47" s="81"/>
      <c r="K47" s="81"/>
      <c r="L47" s="81"/>
      <c r="M47" s="81"/>
      <c r="Q47" s="81"/>
      <c r="R47" s="81"/>
      <c r="S47" s="81"/>
    </row>
    <row r="48" spans="1:19" hidden="1">
      <c r="A48" s="6"/>
      <c r="B48" s="6"/>
      <c r="C48" s="6"/>
      <c r="D48" s="6"/>
      <c r="E48" s="79"/>
      <c r="F48" s="7"/>
      <c r="G48" s="7"/>
      <c r="H48" s="79"/>
      <c r="I48" s="81"/>
      <c r="J48" s="81"/>
      <c r="K48" s="81"/>
      <c r="L48" s="81"/>
      <c r="M48" s="81"/>
      <c r="Q48" s="81"/>
      <c r="R48" s="81"/>
      <c r="S48" s="81"/>
    </row>
    <row r="49" spans="1:19" hidden="1">
      <c r="A49" s="6"/>
      <c r="B49" s="6"/>
      <c r="C49" s="6"/>
      <c r="D49" s="6"/>
      <c r="E49" s="79"/>
      <c r="F49" s="7"/>
      <c r="G49" s="7"/>
      <c r="H49" s="79"/>
      <c r="I49" s="81"/>
      <c r="J49" s="81"/>
      <c r="K49" s="81"/>
      <c r="L49" s="81"/>
      <c r="M49" s="81"/>
      <c r="Q49" s="81"/>
      <c r="R49" s="81"/>
      <c r="S49" s="81"/>
    </row>
    <row r="50" spans="1:19" hidden="1">
      <c r="A50" s="6"/>
      <c r="B50" s="6"/>
      <c r="C50" s="6"/>
      <c r="D50" s="6"/>
      <c r="E50" s="79"/>
      <c r="F50" s="7"/>
      <c r="G50" s="7"/>
      <c r="H50" s="79"/>
      <c r="I50" s="81"/>
      <c r="J50" s="81"/>
      <c r="K50" s="81"/>
      <c r="L50" s="81"/>
      <c r="M50" s="81"/>
      <c r="Q50" s="81"/>
      <c r="R50" s="81"/>
      <c r="S50" s="81"/>
    </row>
    <row r="51" spans="1:19" hidden="1">
      <c r="A51" s="6"/>
      <c r="B51" s="6"/>
      <c r="C51" s="6"/>
      <c r="D51" s="6"/>
      <c r="E51" s="79"/>
      <c r="F51" s="7"/>
      <c r="G51" s="7"/>
      <c r="H51" s="79"/>
      <c r="I51" s="81"/>
      <c r="J51" s="81"/>
      <c r="K51" s="81"/>
      <c r="L51" s="81"/>
      <c r="M51" s="81"/>
      <c r="Q51" s="81"/>
      <c r="R51" s="81"/>
      <c r="S51" s="81"/>
    </row>
    <row r="52" spans="1:19" hidden="1">
      <c r="A52" s="6"/>
      <c r="B52" s="6"/>
      <c r="C52" s="6"/>
      <c r="D52" s="6"/>
      <c r="E52" s="79"/>
      <c r="F52" s="7"/>
      <c r="G52" s="7"/>
      <c r="H52" s="79"/>
      <c r="I52" s="81"/>
      <c r="J52" s="81"/>
      <c r="K52" s="81"/>
      <c r="L52" s="81"/>
      <c r="M52" s="81"/>
      <c r="Q52" s="81"/>
      <c r="R52" s="81"/>
      <c r="S52" s="81"/>
    </row>
    <row r="53" spans="1:19" hidden="1">
      <c r="A53" s="6"/>
      <c r="B53" s="6"/>
      <c r="C53" s="6"/>
      <c r="D53" s="6"/>
      <c r="E53" s="79"/>
      <c r="F53" s="7"/>
      <c r="G53" s="7"/>
      <c r="H53" s="79"/>
      <c r="I53" s="81"/>
      <c r="J53" s="81"/>
      <c r="K53" s="81"/>
      <c r="L53" s="81"/>
      <c r="M53" s="81"/>
      <c r="Q53" s="81"/>
      <c r="R53" s="81"/>
      <c r="S53" s="81"/>
    </row>
    <row r="54" spans="1:19" hidden="1">
      <c r="A54" s="6"/>
      <c r="B54" s="6"/>
      <c r="C54" s="6"/>
      <c r="D54" s="6"/>
      <c r="E54" s="79"/>
      <c r="F54" s="7"/>
      <c r="G54" s="7"/>
      <c r="H54" s="79"/>
      <c r="I54" s="81"/>
      <c r="J54" s="81"/>
      <c r="K54" s="81"/>
      <c r="L54" s="81"/>
      <c r="M54" s="81"/>
      <c r="Q54" s="81"/>
      <c r="R54" s="81"/>
      <c r="S54" s="81"/>
    </row>
    <row r="55" spans="1:19" hidden="1">
      <c r="A55" s="6"/>
      <c r="B55" s="6"/>
      <c r="C55" s="6"/>
      <c r="D55" s="6"/>
      <c r="E55" s="79"/>
      <c r="F55" s="7"/>
      <c r="G55" s="7"/>
      <c r="H55" s="79"/>
      <c r="I55" s="81"/>
      <c r="J55" s="81"/>
      <c r="K55" s="81"/>
      <c r="L55" s="81"/>
      <c r="M55" s="81"/>
      <c r="Q55" s="81"/>
      <c r="R55" s="81"/>
      <c r="S55" s="81"/>
    </row>
    <row r="56" spans="1:19" hidden="1">
      <c r="A56" s="6"/>
      <c r="B56" s="6"/>
      <c r="C56" s="6"/>
      <c r="D56" s="6"/>
      <c r="E56" s="79"/>
      <c r="F56" s="7"/>
      <c r="G56" s="7"/>
      <c r="H56" s="79"/>
      <c r="I56" s="81"/>
      <c r="J56" s="81"/>
      <c r="K56" s="81"/>
      <c r="L56" s="81"/>
      <c r="M56" s="81"/>
      <c r="Q56" s="81"/>
      <c r="R56" s="81"/>
      <c r="S56" s="81"/>
    </row>
    <row r="57" spans="1:19" hidden="1">
      <c r="A57" s="6"/>
      <c r="B57" s="6"/>
      <c r="C57" s="6"/>
      <c r="D57" s="6"/>
      <c r="E57" s="79"/>
      <c r="F57" s="7"/>
      <c r="G57" s="7"/>
      <c r="H57" s="79"/>
      <c r="I57" s="81"/>
      <c r="J57" s="81"/>
      <c r="K57" s="81"/>
      <c r="L57" s="81"/>
      <c r="M57" s="81"/>
      <c r="Q57" s="81"/>
      <c r="R57" s="81"/>
      <c r="S57" s="81"/>
    </row>
    <row r="58" spans="1:19" hidden="1">
      <c r="A58" s="6"/>
      <c r="B58" s="6"/>
      <c r="C58" s="6"/>
      <c r="D58" s="6"/>
      <c r="E58" s="79"/>
      <c r="F58" s="7"/>
      <c r="G58" s="7"/>
      <c r="H58" s="79"/>
      <c r="I58" s="81"/>
      <c r="J58" s="81"/>
      <c r="K58" s="81"/>
      <c r="L58" s="81"/>
      <c r="M58" s="81"/>
      <c r="Q58" s="81"/>
      <c r="R58" s="81"/>
      <c r="S58" s="81"/>
    </row>
    <row r="59" spans="1:19" hidden="1">
      <c r="A59" s="6"/>
      <c r="B59" s="6"/>
      <c r="C59" s="6"/>
      <c r="D59" s="6"/>
      <c r="E59" s="79"/>
      <c r="F59" s="7"/>
      <c r="G59" s="7"/>
      <c r="H59" s="79"/>
      <c r="I59" s="81"/>
      <c r="J59" s="81"/>
      <c r="K59" s="81"/>
      <c r="L59" s="81"/>
      <c r="M59" s="81"/>
      <c r="Q59" s="81"/>
      <c r="R59" s="81"/>
      <c r="S59" s="81"/>
    </row>
    <row r="60" spans="1:19" hidden="1">
      <c r="A60" s="6"/>
      <c r="B60" s="6"/>
      <c r="C60" s="6"/>
      <c r="D60" s="6"/>
      <c r="E60" s="79"/>
      <c r="F60" s="7"/>
      <c r="G60" s="7"/>
      <c r="H60" s="79"/>
      <c r="I60" s="81"/>
      <c r="J60" s="81"/>
      <c r="K60" s="81"/>
      <c r="L60" s="81"/>
      <c r="M60" s="81"/>
      <c r="Q60" s="81"/>
      <c r="R60" s="81"/>
      <c r="S60" s="81"/>
    </row>
    <row r="61" spans="1:19" hidden="1">
      <c r="A61" s="6"/>
      <c r="B61" s="6"/>
      <c r="C61" s="6"/>
      <c r="D61" s="6"/>
      <c r="E61" s="79"/>
      <c r="F61" s="7"/>
      <c r="G61" s="7"/>
      <c r="H61" s="79"/>
      <c r="I61" s="81"/>
      <c r="J61" s="81"/>
      <c r="K61" s="81"/>
      <c r="L61" s="81"/>
      <c r="M61" s="81"/>
      <c r="Q61" s="81"/>
      <c r="R61" s="81"/>
      <c r="S61" s="81"/>
    </row>
    <row r="62" spans="1:19" hidden="1">
      <c r="A62" s="6"/>
      <c r="B62" s="6"/>
      <c r="C62" s="6"/>
      <c r="D62" s="6"/>
      <c r="E62" s="79"/>
      <c r="F62" s="7"/>
      <c r="G62" s="7"/>
      <c r="H62" s="79"/>
      <c r="I62" s="81"/>
      <c r="J62" s="81"/>
      <c r="K62" s="81"/>
      <c r="L62" s="81"/>
      <c r="M62" s="81"/>
      <c r="Q62" s="81"/>
      <c r="R62" s="81"/>
      <c r="S62" s="81"/>
    </row>
    <row r="63" spans="1:19" hidden="1">
      <c r="A63" s="6"/>
      <c r="B63" s="6"/>
      <c r="C63" s="6"/>
      <c r="D63" s="6"/>
      <c r="E63" s="79"/>
      <c r="F63" s="7"/>
      <c r="G63" s="7"/>
      <c r="H63" s="79"/>
      <c r="I63" s="81"/>
      <c r="J63" s="81"/>
      <c r="K63" s="81"/>
      <c r="L63" s="81"/>
      <c r="M63" s="81"/>
      <c r="Q63" s="81"/>
      <c r="R63" s="81"/>
      <c r="S63" s="81"/>
    </row>
    <row r="64" spans="1:19" hidden="1">
      <c r="A64" s="6"/>
      <c r="B64" s="6"/>
      <c r="C64" s="6"/>
      <c r="D64" s="6"/>
      <c r="E64" s="79"/>
      <c r="F64" s="7"/>
      <c r="G64" s="7"/>
      <c r="H64" s="79"/>
      <c r="I64" s="81"/>
      <c r="J64" s="81"/>
      <c r="K64" s="81"/>
      <c r="L64" s="81"/>
      <c r="M64" s="81"/>
      <c r="Q64" s="81"/>
      <c r="R64" s="81"/>
      <c r="S64" s="81"/>
    </row>
    <row r="65" spans="1:19" hidden="1">
      <c r="A65" s="6"/>
      <c r="B65" s="6"/>
      <c r="C65" s="6"/>
      <c r="D65" s="6"/>
      <c r="E65" s="79"/>
      <c r="F65" s="7"/>
      <c r="G65" s="7"/>
      <c r="H65" s="79"/>
      <c r="I65" s="81"/>
      <c r="J65" s="81"/>
      <c r="K65" s="81"/>
      <c r="L65" s="81"/>
      <c r="M65" s="81"/>
      <c r="Q65" s="81"/>
      <c r="R65" s="81"/>
      <c r="S65" s="81"/>
    </row>
    <row r="66" spans="1:19" hidden="1">
      <c r="A66" s="6"/>
      <c r="B66" s="6"/>
      <c r="C66" s="6"/>
      <c r="D66" s="6"/>
      <c r="E66" s="79"/>
      <c r="F66" s="7"/>
      <c r="G66" s="7"/>
      <c r="H66" s="79"/>
      <c r="I66" s="81"/>
      <c r="J66" s="81"/>
      <c r="K66" s="81"/>
      <c r="L66" s="81"/>
      <c r="M66" s="81"/>
      <c r="Q66" s="81"/>
      <c r="R66" s="81"/>
      <c r="S66" s="81"/>
    </row>
    <row r="67" spans="1:19" hidden="1">
      <c r="A67" s="6"/>
      <c r="B67" s="6"/>
      <c r="C67" s="6"/>
      <c r="D67" s="6"/>
      <c r="E67" s="79"/>
      <c r="F67" s="7"/>
      <c r="G67" s="7"/>
      <c r="H67" s="79"/>
      <c r="I67" s="81"/>
      <c r="J67" s="81"/>
      <c r="K67" s="81"/>
      <c r="L67" s="81"/>
      <c r="M67" s="81"/>
      <c r="Q67" s="81"/>
      <c r="R67" s="81"/>
      <c r="S67" s="81"/>
    </row>
    <row r="68" spans="1:19" hidden="1">
      <c r="A68" s="6"/>
      <c r="B68" s="6"/>
      <c r="C68" s="6"/>
      <c r="D68" s="6"/>
      <c r="E68" s="79"/>
      <c r="F68" s="7"/>
      <c r="G68" s="7"/>
      <c r="H68" s="79"/>
      <c r="I68" s="81"/>
      <c r="J68" s="81"/>
      <c r="K68" s="81"/>
      <c r="L68" s="81"/>
      <c r="M68" s="81"/>
      <c r="Q68" s="81"/>
      <c r="R68" s="81"/>
      <c r="S68" s="81"/>
    </row>
    <row r="69" spans="1:19" hidden="1">
      <c r="A69" s="6"/>
      <c r="B69" s="6"/>
      <c r="C69" s="6"/>
      <c r="D69" s="6"/>
      <c r="E69" s="79"/>
      <c r="F69" s="7"/>
      <c r="G69" s="7"/>
      <c r="H69" s="79"/>
      <c r="I69" s="81"/>
      <c r="J69" s="81"/>
      <c r="K69" s="81"/>
      <c r="L69" s="81"/>
      <c r="M69" s="81"/>
      <c r="Q69" s="81"/>
      <c r="R69" s="81"/>
      <c r="S69" s="81"/>
    </row>
    <row r="70" spans="1:19" hidden="1">
      <c r="A70" s="6"/>
      <c r="B70" s="6"/>
      <c r="C70" s="6"/>
      <c r="D70" s="6"/>
      <c r="E70" s="79"/>
      <c r="F70" s="7"/>
      <c r="G70" s="7"/>
      <c r="H70" s="79"/>
      <c r="I70" s="81"/>
      <c r="J70" s="81"/>
      <c r="K70" s="81"/>
      <c r="L70" s="81"/>
      <c r="M70" s="81"/>
      <c r="Q70" s="81"/>
      <c r="R70" s="81"/>
      <c r="S70" s="81"/>
    </row>
    <row r="71" spans="1:19" hidden="1">
      <c r="A71" s="6"/>
      <c r="B71" s="6"/>
      <c r="C71" s="6"/>
      <c r="D71" s="6"/>
      <c r="E71" s="79"/>
      <c r="F71" s="89"/>
      <c r="G71" s="89"/>
      <c r="H71" s="90"/>
      <c r="I71" s="91"/>
      <c r="J71" s="91"/>
      <c r="K71" s="91"/>
      <c r="L71" s="91"/>
      <c r="M71" s="91"/>
      <c r="N71" s="91"/>
      <c r="O71" s="91"/>
      <c r="P71" s="91"/>
      <c r="Q71" s="81"/>
      <c r="R71" s="81"/>
      <c r="S71" s="81"/>
    </row>
    <row r="72" spans="1:19" hidden="1">
      <c r="A72" s="6"/>
      <c r="B72" s="6"/>
      <c r="C72" s="6"/>
      <c r="D72" s="6"/>
      <c r="E72" s="79"/>
      <c r="F72" s="7"/>
      <c r="G72" s="7"/>
      <c r="H72" s="79"/>
      <c r="I72" s="81"/>
      <c r="J72" s="81"/>
      <c r="K72" s="81"/>
      <c r="L72" s="81"/>
      <c r="M72" s="81"/>
      <c r="Q72" s="81"/>
      <c r="R72" s="81"/>
      <c r="S72" s="81"/>
    </row>
    <row r="73" spans="1:19" hidden="1">
      <c r="A73" s="6"/>
      <c r="B73" s="6"/>
      <c r="C73" s="6"/>
      <c r="D73" s="6"/>
      <c r="E73" s="79"/>
      <c r="F73" s="80"/>
      <c r="G73" s="7"/>
      <c r="H73" s="79"/>
      <c r="I73" s="81"/>
      <c r="J73" s="81"/>
      <c r="K73" s="81"/>
      <c r="L73" s="81"/>
      <c r="M73" s="81"/>
      <c r="Q73" s="81"/>
      <c r="R73" s="81"/>
      <c r="S73" s="81"/>
    </row>
    <row r="74" spans="1:19" hidden="1">
      <c r="A74" s="6"/>
      <c r="B74" s="6"/>
      <c r="C74" s="6"/>
      <c r="D74" s="6"/>
      <c r="E74" s="79"/>
      <c r="F74" s="7"/>
      <c r="G74" s="7"/>
      <c r="H74" s="79"/>
      <c r="I74" s="81"/>
      <c r="J74" s="81"/>
      <c r="K74" s="81"/>
      <c r="L74" s="81"/>
      <c r="M74" s="81"/>
      <c r="Q74" s="81"/>
      <c r="R74" s="81"/>
      <c r="S74" s="81"/>
    </row>
    <row r="75" spans="1:19" hidden="1">
      <c r="A75" s="6"/>
      <c r="B75" s="6"/>
      <c r="C75" s="6"/>
      <c r="D75" s="6"/>
      <c r="E75" s="79"/>
      <c r="F75" s="7"/>
      <c r="G75" s="7"/>
      <c r="H75" s="79"/>
      <c r="I75" s="81"/>
      <c r="J75" s="81"/>
      <c r="K75" s="81"/>
      <c r="L75" s="81"/>
      <c r="M75" s="81"/>
      <c r="Q75" s="81"/>
      <c r="R75" s="81"/>
      <c r="S75" s="81"/>
    </row>
    <row r="76" spans="1:19" hidden="1">
      <c r="A76" s="6"/>
      <c r="B76" s="6"/>
      <c r="C76" s="6"/>
      <c r="D76" s="6"/>
      <c r="E76" s="79"/>
      <c r="F76" s="7"/>
      <c r="G76" s="7"/>
      <c r="H76" s="79"/>
      <c r="I76" s="81"/>
      <c r="J76" s="81"/>
      <c r="K76" s="81"/>
      <c r="L76" s="81"/>
      <c r="M76" s="81"/>
      <c r="Q76" s="81"/>
      <c r="R76" s="81"/>
      <c r="S76" s="81"/>
    </row>
    <row r="77" spans="1:19" hidden="1">
      <c r="A77" s="6"/>
      <c r="B77" s="6"/>
      <c r="C77" s="6"/>
      <c r="D77" s="6"/>
      <c r="E77" s="79"/>
      <c r="F77" s="7"/>
      <c r="G77" s="7"/>
      <c r="H77" s="79"/>
      <c r="I77" s="81"/>
      <c r="J77" s="81"/>
      <c r="K77" s="81"/>
      <c r="L77" s="81"/>
      <c r="M77" s="81"/>
      <c r="Q77" s="81"/>
      <c r="R77" s="81"/>
      <c r="S77" s="81"/>
    </row>
    <row r="78" spans="1:19" hidden="1">
      <c r="A78" s="6"/>
      <c r="B78" s="6"/>
      <c r="C78" s="6"/>
      <c r="D78" s="6"/>
      <c r="E78" s="79"/>
      <c r="F78" s="7"/>
      <c r="G78" s="7"/>
      <c r="H78" s="79"/>
      <c r="I78" s="81"/>
      <c r="J78" s="81"/>
      <c r="K78" s="81"/>
      <c r="L78" s="81"/>
      <c r="M78" s="81"/>
      <c r="Q78" s="81"/>
      <c r="R78" s="81"/>
      <c r="S78" s="81"/>
    </row>
    <row r="79" spans="1:19" hidden="1">
      <c r="A79" s="6"/>
      <c r="B79" s="6"/>
      <c r="C79" s="6"/>
      <c r="D79" s="6"/>
      <c r="E79" s="79"/>
      <c r="F79" s="7"/>
      <c r="G79" s="7"/>
      <c r="H79" s="79"/>
      <c r="I79" s="81"/>
      <c r="J79" s="81"/>
      <c r="K79" s="81"/>
      <c r="L79" s="81"/>
      <c r="M79" s="81"/>
      <c r="Q79" s="81"/>
      <c r="R79" s="81"/>
      <c r="S79" s="81"/>
    </row>
    <row r="80" spans="1:19" hidden="1">
      <c r="A80" s="6"/>
      <c r="B80" s="6"/>
      <c r="C80" s="6"/>
      <c r="D80" s="6"/>
      <c r="E80" s="79"/>
      <c r="F80" s="7"/>
      <c r="G80" s="7"/>
      <c r="H80" s="79"/>
      <c r="I80" s="81"/>
      <c r="J80" s="81"/>
      <c r="K80" s="81"/>
      <c r="L80" s="81"/>
      <c r="M80" s="81"/>
      <c r="Q80" s="81"/>
      <c r="R80" s="81"/>
      <c r="S80" s="81"/>
    </row>
    <row r="81" spans="1:19" hidden="1">
      <c r="A81" s="6"/>
      <c r="B81" s="6"/>
      <c r="C81" s="6"/>
      <c r="D81" s="6"/>
      <c r="E81" s="79"/>
      <c r="F81" s="7"/>
      <c r="G81" s="7"/>
      <c r="H81" s="79"/>
      <c r="I81" s="81"/>
      <c r="J81" s="81"/>
      <c r="K81" s="81"/>
      <c r="L81" s="81"/>
      <c r="M81" s="81"/>
      <c r="Q81" s="81"/>
      <c r="R81" s="81"/>
      <c r="S81" s="81"/>
    </row>
    <row r="82" spans="1:19" hidden="1">
      <c r="A82" s="6"/>
      <c r="B82" s="6"/>
      <c r="C82" s="6"/>
      <c r="D82" s="6"/>
      <c r="E82" s="79"/>
      <c r="F82" s="7"/>
      <c r="G82" s="7"/>
      <c r="H82" s="79"/>
      <c r="I82" s="81"/>
      <c r="J82" s="81"/>
      <c r="K82" s="81"/>
      <c r="L82" s="81"/>
      <c r="M82" s="81"/>
      <c r="Q82" s="81"/>
      <c r="R82" s="81"/>
      <c r="S82" s="81"/>
    </row>
    <row r="83" spans="1:19" hidden="1">
      <c r="A83" s="6"/>
      <c r="B83" s="6"/>
      <c r="C83" s="6"/>
      <c r="D83" s="6"/>
      <c r="E83" s="79"/>
      <c r="F83" s="7"/>
      <c r="G83" s="7"/>
      <c r="H83" s="79"/>
      <c r="I83" s="81"/>
      <c r="J83" s="81"/>
      <c r="K83" s="81"/>
      <c r="L83" s="81"/>
      <c r="M83" s="81"/>
      <c r="Q83" s="81"/>
      <c r="R83" s="81"/>
      <c r="S83" s="81"/>
    </row>
    <row r="84" spans="1:19" hidden="1">
      <c r="A84" s="6"/>
      <c r="B84" s="6"/>
      <c r="C84" s="6"/>
      <c r="D84" s="6"/>
      <c r="E84" s="79"/>
      <c r="F84" s="7"/>
      <c r="G84" s="7"/>
      <c r="H84" s="79"/>
      <c r="I84" s="81"/>
      <c r="J84" s="81"/>
      <c r="K84" s="81"/>
      <c r="L84" s="81"/>
      <c r="M84" s="81"/>
      <c r="Q84" s="81"/>
      <c r="R84" s="81"/>
      <c r="S84" s="81"/>
    </row>
    <row r="85" spans="1:19" hidden="1">
      <c r="A85" s="6"/>
      <c r="B85" s="6"/>
      <c r="C85" s="6"/>
      <c r="D85" s="6"/>
      <c r="E85" s="79"/>
      <c r="F85" s="7"/>
      <c r="G85" s="7"/>
      <c r="H85" s="79"/>
      <c r="I85" s="81"/>
      <c r="J85" s="81"/>
      <c r="K85" s="81"/>
      <c r="L85" s="81"/>
      <c r="M85" s="81"/>
      <c r="Q85" s="81"/>
      <c r="R85" s="81"/>
      <c r="S85" s="81"/>
    </row>
    <row r="86" spans="1:19" hidden="1">
      <c r="A86" s="6"/>
      <c r="B86" s="6"/>
      <c r="C86" s="6"/>
      <c r="D86" s="6"/>
      <c r="E86" s="79"/>
      <c r="F86" s="7"/>
      <c r="G86" s="7"/>
      <c r="H86" s="79"/>
      <c r="I86" s="81"/>
      <c r="J86" s="81"/>
      <c r="K86" s="81"/>
      <c r="L86" s="81"/>
      <c r="M86" s="81"/>
      <c r="Q86" s="81"/>
      <c r="R86" s="81"/>
      <c r="S86" s="81"/>
    </row>
    <row r="87" spans="1:19" hidden="1">
      <c r="A87" s="6"/>
      <c r="B87" s="6"/>
      <c r="C87" s="6"/>
      <c r="D87" s="6"/>
      <c r="E87" s="79"/>
      <c r="F87" s="7"/>
      <c r="G87" s="7"/>
      <c r="H87" s="79"/>
      <c r="I87" s="81"/>
      <c r="J87" s="81"/>
      <c r="K87" s="81"/>
      <c r="L87" s="81"/>
      <c r="M87" s="81"/>
      <c r="Q87" s="81"/>
      <c r="R87" s="81"/>
      <c r="S87" s="81"/>
    </row>
    <row r="88" spans="1:19" hidden="1">
      <c r="A88" s="6"/>
      <c r="B88" s="6"/>
      <c r="C88" s="6"/>
      <c r="D88" s="6"/>
      <c r="E88" s="79"/>
      <c r="F88" s="7"/>
      <c r="G88" s="7"/>
      <c r="H88" s="79"/>
      <c r="I88" s="81"/>
      <c r="J88" s="81"/>
      <c r="K88" s="81"/>
      <c r="L88" s="81"/>
      <c r="M88" s="81"/>
      <c r="Q88" s="81"/>
      <c r="R88" s="81"/>
      <c r="S88" s="81"/>
    </row>
    <row r="89" spans="1:19" hidden="1">
      <c r="A89" s="6"/>
      <c r="B89" s="6"/>
      <c r="C89" s="6"/>
      <c r="D89" s="6"/>
      <c r="E89" s="79"/>
      <c r="F89" s="7"/>
      <c r="G89" s="7"/>
      <c r="H89" s="79"/>
      <c r="I89" s="81"/>
      <c r="J89" s="81"/>
      <c r="K89" s="81"/>
      <c r="L89" s="81"/>
      <c r="M89" s="81"/>
      <c r="Q89" s="81"/>
      <c r="R89" s="81"/>
      <c r="S89" s="81"/>
    </row>
    <row r="90" spans="1:19" hidden="1">
      <c r="A90" s="6"/>
      <c r="B90" s="6"/>
      <c r="C90" s="6"/>
      <c r="D90" s="6"/>
      <c r="E90" s="79"/>
      <c r="F90" s="7"/>
      <c r="G90" s="7"/>
      <c r="H90" s="79"/>
      <c r="I90" s="81"/>
      <c r="J90" s="81"/>
      <c r="K90" s="81"/>
      <c r="L90" s="81"/>
      <c r="M90" s="81"/>
      <c r="Q90" s="81"/>
      <c r="R90" s="81"/>
      <c r="S90" s="81"/>
    </row>
    <row r="91" spans="1:19" hidden="1">
      <c r="A91" s="6"/>
      <c r="B91" s="6"/>
      <c r="C91" s="6"/>
      <c r="D91" s="6"/>
      <c r="E91" s="79"/>
      <c r="F91" s="7"/>
      <c r="G91" s="7"/>
      <c r="H91" s="79"/>
      <c r="I91" s="81"/>
      <c r="J91" s="81"/>
      <c r="K91" s="81"/>
      <c r="L91" s="81"/>
      <c r="M91" s="81"/>
      <c r="Q91" s="81"/>
      <c r="R91" s="81"/>
      <c r="S91" s="81"/>
    </row>
    <row r="92" spans="1:19" hidden="1">
      <c r="A92" s="6"/>
      <c r="B92" s="6"/>
      <c r="C92" s="6"/>
      <c r="D92" s="6"/>
      <c r="E92" s="79"/>
      <c r="F92" s="7"/>
      <c r="G92" s="7"/>
      <c r="H92" s="79"/>
      <c r="I92" s="81"/>
      <c r="J92" s="81"/>
      <c r="K92" s="81"/>
      <c r="L92" s="81"/>
      <c r="M92" s="81"/>
      <c r="Q92" s="81"/>
      <c r="R92" s="81"/>
      <c r="S92" s="81"/>
    </row>
    <row r="93" spans="1:19" hidden="1">
      <c r="A93" s="6"/>
      <c r="B93" s="6"/>
      <c r="C93" s="6"/>
      <c r="D93" s="6"/>
      <c r="E93" s="79"/>
      <c r="F93" s="7"/>
      <c r="G93" s="7"/>
      <c r="H93" s="79"/>
      <c r="I93" s="81"/>
      <c r="J93" s="81"/>
      <c r="K93" s="81"/>
      <c r="L93" s="81"/>
      <c r="M93" s="81"/>
      <c r="Q93" s="81"/>
      <c r="R93" s="81"/>
      <c r="S93" s="81"/>
    </row>
    <row r="94" spans="1:19" hidden="1">
      <c r="A94" s="6"/>
      <c r="B94" s="6"/>
      <c r="C94" s="6"/>
      <c r="D94" s="6"/>
      <c r="E94" s="79"/>
      <c r="F94" s="7"/>
      <c r="G94" s="7"/>
      <c r="H94" s="79"/>
      <c r="I94" s="81"/>
      <c r="J94" s="81"/>
      <c r="K94" s="81"/>
      <c r="L94" s="81"/>
      <c r="M94" s="81"/>
      <c r="Q94" s="81"/>
      <c r="R94" s="81"/>
      <c r="S94" s="81"/>
    </row>
    <row r="95" spans="1:19" hidden="1">
      <c r="A95" s="6"/>
      <c r="B95" s="6"/>
      <c r="C95" s="6"/>
      <c r="D95" s="6"/>
      <c r="E95" s="79"/>
      <c r="F95" s="7"/>
      <c r="G95" s="7"/>
      <c r="H95" s="79"/>
      <c r="I95" s="81"/>
      <c r="J95" s="81"/>
      <c r="K95" s="81"/>
      <c r="L95" s="81"/>
      <c r="M95" s="81"/>
      <c r="Q95" s="81"/>
      <c r="R95" s="81"/>
      <c r="S95" s="81"/>
    </row>
    <row r="96" spans="1:19" hidden="1">
      <c r="A96" s="6"/>
      <c r="B96" s="6"/>
      <c r="C96" s="6"/>
      <c r="D96" s="6"/>
      <c r="E96" s="79"/>
      <c r="F96" s="7"/>
      <c r="G96" s="7"/>
      <c r="H96" s="79"/>
      <c r="I96" s="81"/>
      <c r="J96" s="81"/>
      <c r="K96" s="81"/>
      <c r="L96" s="81"/>
      <c r="M96" s="81"/>
      <c r="Q96" s="81"/>
      <c r="R96" s="81"/>
      <c r="S96" s="81"/>
    </row>
    <row r="97" spans="1:19" hidden="1">
      <c r="A97" s="6"/>
      <c r="B97" s="6"/>
      <c r="C97" s="6"/>
      <c r="D97" s="6"/>
      <c r="E97" s="79"/>
      <c r="F97" s="7"/>
      <c r="G97" s="7"/>
      <c r="H97" s="79"/>
      <c r="I97" s="81"/>
      <c r="J97" s="81"/>
      <c r="K97" s="81"/>
      <c r="L97" s="81"/>
      <c r="M97" s="81"/>
      <c r="Q97" s="81"/>
      <c r="R97" s="81"/>
      <c r="S97" s="81"/>
    </row>
    <row r="98" spans="1:19" hidden="1">
      <c r="A98" s="6"/>
      <c r="B98" s="6"/>
      <c r="C98" s="6"/>
      <c r="D98" s="6"/>
      <c r="E98" s="79"/>
      <c r="F98" s="7"/>
      <c r="G98" s="7"/>
      <c r="H98" s="79"/>
      <c r="I98" s="81"/>
      <c r="J98" s="81"/>
      <c r="K98" s="81"/>
      <c r="L98" s="81"/>
      <c r="M98" s="81"/>
      <c r="Q98" s="81"/>
      <c r="R98" s="81"/>
      <c r="S98" s="81"/>
    </row>
    <row r="99" spans="1:19" hidden="1">
      <c r="A99" s="6"/>
      <c r="B99" s="6"/>
      <c r="C99" s="6"/>
      <c r="D99" s="6"/>
      <c r="E99" s="79"/>
      <c r="F99" s="7"/>
      <c r="G99" s="7"/>
      <c r="H99" s="79"/>
      <c r="I99" s="81"/>
      <c r="J99" s="81"/>
      <c r="K99" s="81"/>
      <c r="L99" s="81"/>
      <c r="M99" s="81"/>
      <c r="Q99" s="81"/>
      <c r="R99" s="81"/>
      <c r="S99" s="81"/>
    </row>
    <row r="100" spans="1:19" hidden="1">
      <c r="A100" s="6"/>
      <c r="B100" s="6"/>
      <c r="C100" s="6"/>
      <c r="D100" s="6"/>
      <c r="E100" s="79"/>
      <c r="F100" s="7"/>
      <c r="G100" s="7"/>
      <c r="H100" s="79"/>
      <c r="I100" s="81"/>
      <c r="J100" s="81"/>
      <c r="K100" s="81"/>
      <c r="L100" s="81"/>
      <c r="M100" s="81"/>
      <c r="Q100" s="81"/>
      <c r="R100" s="81"/>
      <c r="S100" s="81"/>
    </row>
    <row r="101" spans="1:19" hidden="1">
      <c r="A101" s="6"/>
      <c r="B101" s="6"/>
      <c r="C101" s="6"/>
      <c r="D101" s="6"/>
      <c r="E101" s="79"/>
      <c r="F101" s="7"/>
      <c r="G101" s="7"/>
      <c r="H101" s="79"/>
      <c r="I101" s="81"/>
      <c r="J101" s="81"/>
      <c r="K101" s="81"/>
      <c r="L101" s="81"/>
      <c r="M101" s="81"/>
      <c r="Q101" s="81"/>
      <c r="R101" s="81"/>
      <c r="S101" s="81"/>
    </row>
    <row r="102" spans="1:19" hidden="1">
      <c r="A102" s="6"/>
      <c r="B102" s="6"/>
      <c r="C102" s="6"/>
      <c r="D102" s="6"/>
      <c r="E102" s="79"/>
      <c r="F102" s="7"/>
      <c r="G102" s="7"/>
      <c r="H102" s="79"/>
      <c r="I102" s="81"/>
      <c r="J102" s="81"/>
      <c r="K102" s="81"/>
      <c r="L102" s="81"/>
      <c r="M102" s="81"/>
      <c r="Q102" s="81"/>
      <c r="R102" s="81"/>
      <c r="S102" s="81"/>
    </row>
    <row r="103" spans="1:19" hidden="1">
      <c r="A103" s="6"/>
      <c r="B103" s="6"/>
      <c r="C103" s="6"/>
      <c r="D103" s="6"/>
      <c r="E103" s="79"/>
      <c r="F103" s="7"/>
      <c r="G103" s="7"/>
      <c r="H103" s="79"/>
      <c r="I103" s="81"/>
      <c r="J103" s="81"/>
      <c r="K103" s="81"/>
      <c r="L103" s="81"/>
      <c r="M103" s="81"/>
      <c r="Q103" s="81"/>
      <c r="R103" s="81"/>
      <c r="S103" s="81"/>
    </row>
    <row r="104" spans="1:19" hidden="1">
      <c r="A104" s="6"/>
      <c r="B104" s="6"/>
      <c r="C104" s="6"/>
      <c r="D104" s="6"/>
      <c r="E104" s="79"/>
      <c r="F104" s="7"/>
      <c r="G104" s="7"/>
      <c r="H104" s="79"/>
      <c r="I104" s="81"/>
      <c r="J104" s="81"/>
      <c r="K104" s="81"/>
      <c r="L104" s="81"/>
      <c r="M104" s="81"/>
      <c r="Q104" s="81"/>
      <c r="R104" s="81"/>
      <c r="S104" s="81"/>
    </row>
    <row r="105" spans="1:19" hidden="1">
      <c r="A105" s="6"/>
      <c r="B105" s="6"/>
      <c r="C105" s="6"/>
      <c r="D105" s="6"/>
      <c r="E105" s="79"/>
      <c r="F105" s="7"/>
      <c r="G105" s="7"/>
      <c r="H105" s="79"/>
      <c r="I105" s="81"/>
      <c r="J105" s="81"/>
      <c r="K105" s="81"/>
      <c r="L105" s="81"/>
      <c r="M105" s="81"/>
      <c r="Q105" s="81"/>
      <c r="R105" s="81"/>
      <c r="S105" s="81"/>
    </row>
    <row r="106" spans="1:19" hidden="1">
      <c r="A106" s="6"/>
      <c r="B106" s="6"/>
      <c r="C106" s="6"/>
      <c r="D106" s="6"/>
      <c r="E106" s="79"/>
      <c r="F106" s="7"/>
      <c r="G106" s="7"/>
      <c r="H106" s="79"/>
      <c r="I106" s="81"/>
      <c r="J106" s="81"/>
      <c r="K106" s="81"/>
      <c r="L106" s="81"/>
      <c r="M106" s="81"/>
      <c r="Q106" s="81"/>
      <c r="R106" s="81"/>
      <c r="S106" s="81"/>
    </row>
    <row r="107" spans="1:19" hidden="1">
      <c r="A107" s="6"/>
      <c r="B107" s="6"/>
      <c r="C107" s="6"/>
      <c r="D107" s="6"/>
      <c r="E107" s="79"/>
      <c r="F107" s="7"/>
      <c r="G107" s="7"/>
      <c r="H107" s="79"/>
      <c r="I107" s="81"/>
      <c r="J107" s="81"/>
      <c r="K107" s="81"/>
      <c r="L107" s="81"/>
      <c r="M107" s="81"/>
      <c r="Q107" s="81"/>
      <c r="R107" s="81"/>
      <c r="S107" s="81"/>
    </row>
    <row r="108" spans="1:19" hidden="1">
      <c r="A108" s="6"/>
      <c r="B108" s="6"/>
      <c r="C108" s="6"/>
      <c r="D108" s="6"/>
      <c r="E108" s="79"/>
      <c r="F108" s="7"/>
      <c r="G108" s="7"/>
      <c r="H108" s="79"/>
      <c r="I108" s="81"/>
      <c r="J108" s="81"/>
      <c r="K108" s="81"/>
      <c r="L108" s="81"/>
      <c r="M108" s="81"/>
      <c r="Q108" s="81"/>
      <c r="R108" s="81"/>
      <c r="S108" s="81"/>
    </row>
    <row r="109" spans="1:19" hidden="1">
      <c r="A109" s="6"/>
      <c r="B109" s="6"/>
      <c r="C109" s="6"/>
      <c r="D109" s="6"/>
      <c r="E109" s="79"/>
      <c r="F109" s="7"/>
      <c r="G109" s="7"/>
      <c r="H109" s="79"/>
      <c r="I109" s="81"/>
      <c r="J109" s="81"/>
      <c r="K109" s="81"/>
      <c r="L109" s="81"/>
      <c r="M109" s="81"/>
      <c r="Q109" s="81"/>
      <c r="R109" s="81"/>
      <c r="S109" s="81"/>
    </row>
    <row r="110" spans="1:19" hidden="1">
      <c r="A110" s="6"/>
      <c r="B110" s="6"/>
      <c r="C110" s="6"/>
      <c r="D110" s="6"/>
      <c r="E110" s="79"/>
      <c r="F110" s="7"/>
      <c r="G110" s="7"/>
      <c r="H110" s="79"/>
      <c r="I110" s="81"/>
      <c r="J110" s="81"/>
      <c r="K110" s="81"/>
      <c r="L110" s="81"/>
      <c r="M110" s="81"/>
      <c r="Q110" s="81"/>
      <c r="R110" s="81"/>
      <c r="S110" s="81"/>
    </row>
    <row r="111" spans="1:19" hidden="1">
      <c r="A111" s="6"/>
      <c r="B111" s="6"/>
      <c r="C111" s="6"/>
      <c r="D111" s="6"/>
      <c r="E111" s="79"/>
      <c r="F111" s="7"/>
      <c r="G111" s="7"/>
      <c r="H111" s="79"/>
      <c r="I111" s="81"/>
      <c r="J111" s="81"/>
      <c r="K111" s="81"/>
      <c r="L111" s="81"/>
      <c r="M111" s="81"/>
      <c r="Q111" s="81"/>
      <c r="R111" s="81"/>
      <c r="S111" s="81"/>
    </row>
    <row r="112" spans="1:19" hidden="1">
      <c r="A112" s="6"/>
      <c r="B112" s="6"/>
      <c r="C112" s="6"/>
      <c r="D112" s="6"/>
      <c r="E112" s="79"/>
      <c r="F112" s="7"/>
      <c r="G112" s="7"/>
      <c r="H112" s="79"/>
      <c r="I112" s="81"/>
      <c r="J112" s="81"/>
      <c r="K112" s="81"/>
      <c r="L112" s="81"/>
      <c r="M112" s="81"/>
      <c r="Q112" s="81"/>
      <c r="R112" s="81"/>
      <c r="S112" s="81"/>
    </row>
    <row r="113" spans="1:19" hidden="1">
      <c r="A113" s="6"/>
      <c r="B113" s="6"/>
      <c r="C113" s="6"/>
      <c r="D113" s="6"/>
      <c r="E113" s="79"/>
      <c r="F113" s="7"/>
      <c r="G113" s="7"/>
      <c r="H113" s="79"/>
      <c r="I113" s="81"/>
      <c r="J113" s="81"/>
      <c r="K113" s="81"/>
      <c r="L113" s="81"/>
      <c r="M113" s="81"/>
      <c r="Q113" s="81"/>
      <c r="R113" s="81"/>
      <c r="S113" s="81"/>
    </row>
    <row r="114" spans="1:19" hidden="1">
      <c r="A114" s="6"/>
      <c r="B114" s="6"/>
      <c r="C114" s="6"/>
      <c r="D114" s="6"/>
      <c r="E114" s="79"/>
      <c r="F114" s="89"/>
      <c r="G114" s="89"/>
      <c r="H114" s="90"/>
      <c r="I114" s="91"/>
      <c r="J114" s="91"/>
      <c r="K114" s="91"/>
      <c r="L114" s="91"/>
      <c r="M114" s="91"/>
      <c r="N114" s="91"/>
      <c r="O114" s="91"/>
      <c r="P114" s="91"/>
      <c r="Q114" s="81"/>
      <c r="R114" s="81"/>
      <c r="S114" s="81"/>
    </row>
    <row r="115" spans="1:19" hidden="1">
      <c r="A115" s="83"/>
      <c r="B115" s="83"/>
      <c r="C115" s="83"/>
      <c r="D115" s="83"/>
      <c r="E115" s="79"/>
      <c r="F115" s="7"/>
      <c r="G115" s="7"/>
      <c r="H115" s="79"/>
      <c r="I115" s="81"/>
      <c r="J115" s="81"/>
      <c r="K115" s="81"/>
      <c r="L115" s="81"/>
      <c r="M115" s="81"/>
      <c r="Q115" s="81"/>
      <c r="R115" s="81"/>
      <c r="S115" s="81"/>
    </row>
    <row r="116" spans="1:19" hidden="1">
      <c r="A116" s="83"/>
      <c r="B116" s="83"/>
      <c r="C116" s="83"/>
      <c r="D116" s="83"/>
      <c r="E116" s="79"/>
      <c r="F116" s="80"/>
      <c r="G116" s="7"/>
      <c r="H116" s="79"/>
      <c r="I116" s="81"/>
      <c r="J116" s="81"/>
      <c r="K116" s="81"/>
      <c r="L116" s="81"/>
      <c r="M116" s="81"/>
      <c r="Q116" s="81"/>
      <c r="R116" s="81"/>
      <c r="S116" s="81"/>
    </row>
    <row r="117" spans="1:19" hidden="1">
      <c r="A117" s="83"/>
      <c r="B117" s="83"/>
      <c r="C117" s="83"/>
      <c r="D117" s="83"/>
      <c r="E117" s="79"/>
      <c r="F117" s="7"/>
      <c r="G117" s="7"/>
      <c r="H117" s="79"/>
      <c r="I117" s="81"/>
      <c r="J117" s="81"/>
      <c r="K117" s="81"/>
      <c r="L117" s="81"/>
      <c r="M117" s="81"/>
      <c r="Q117" s="81"/>
      <c r="R117" s="81"/>
      <c r="S117" s="81"/>
    </row>
    <row r="118" spans="1:19" hidden="1">
      <c r="A118" s="83"/>
      <c r="B118" s="83"/>
      <c r="C118" s="83"/>
      <c r="D118" s="83"/>
      <c r="E118" s="79"/>
      <c r="F118" s="7"/>
      <c r="G118" s="7"/>
      <c r="H118" s="79"/>
      <c r="I118" s="81"/>
      <c r="J118" s="81"/>
      <c r="K118" s="81"/>
      <c r="L118" s="81"/>
      <c r="M118" s="81"/>
      <c r="Q118" s="81"/>
      <c r="R118" s="81"/>
      <c r="S118" s="81"/>
    </row>
    <row r="119" spans="1:19" hidden="1">
      <c r="A119" s="83"/>
      <c r="B119" s="83"/>
      <c r="C119" s="83"/>
      <c r="D119" s="83"/>
      <c r="E119" s="79"/>
      <c r="F119" s="7"/>
      <c r="G119" s="7"/>
      <c r="H119" s="79"/>
      <c r="I119" s="81"/>
      <c r="J119" s="81"/>
      <c r="K119" s="81"/>
      <c r="L119" s="81"/>
      <c r="M119" s="81"/>
      <c r="Q119" s="81"/>
      <c r="R119" s="81"/>
      <c r="S119" s="81"/>
    </row>
    <row r="120" spans="1:19" hidden="1">
      <c r="A120" s="83"/>
      <c r="B120" s="83"/>
      <c r="C120" s="83"/>
      <c r="D120" s="83"/>
      <c r="E120" s="79"/>
      <c r="F120" s="7"/>
      <c r="G120" s="7"/>
      <c r="H120" s="79"/>
      <c r="I120" s="81"/>
      <c r="J120" s="81"/>
      <c r="K120" s="81"/>
      <c r="L120" s="81"/>
      <c r="M120" s="81"/>
      <c r="Q120" s="81"/>
      <c r="R120" s="81"/>
      <c r="S120" s="81"/>
    </row>
    <row r="121" spans="1:19" hidden="1">
      <c r="A121" s="83"/>
      <c r="B121" s="83"/>
      <c r="C121" s="83"/>
      <c r="D121" s="83"/>
      <c r="E121" s="79"/>
      <c r="F121" s="7"/>
      <c r="G121" s="7"/>
      <c r="H121" s="79"/>
      <c r="I121" s="81"/>
      <c r="J121" s="81"/>
      <c r="K121" s="81"/>
      <c r="L121" s="81"/>
      <c r="M121" s="81"/>
      <c r="Q121" s="81"/>
      <c r="R121" s="81"/>
      <c r="S121" s="81"/>
    </row>
    <row r="122" spans="1:19" hidden="1">
      <c r="A122" s="83"/>
      <c r="B122" s="83"/>
      <c r="C122" s="83"/>
      <c r="D122" s="83"/>
      <c r="E122" s="79"/>
      <c r="F122" s="7"/>
      <c r="G122" s="7"/>
      <c r="H122" s="79"/>
      <c r="I122" s="81"/>
      <c r="J122" s="81"/>
      <c r="K122" s="81"/>
      <c r="L122" s="81"/>
      <c r="M122" s="81"/>
      <c r="Q122" s="81"/>
      <c r="R122" s="81"/>
      <c r="S122" s="81"/>
    </row>
    <row r="123" spans="1:19" hidden="1">
      <c r="A123" s="83"/>
      <c r="B123" s="83"/>
      <c r="C123" s="83"/>
      <c r="D123" s="83"/>
      <c r="E123" s="79"/>
      <c r="F123" s="89"/>
      <c r="G123" s="89"/>
      <c r="H123" s="89"/>
      <c r="I123" s="91"/>
      <c r="J123" s="91"/>
      <c r="K123" s="91"/>
      <c r="L123" s="91"/>
      <c r="M123" s="91"/>
      <c r="N123" s="91"/>
      <c r="O123" s="91"/>
      <c r="P123" s="91"/>
      <c r="Q123" s="81"/>
      <c r="R123" s="81"/>
      <c r="S123" s="81"/>
    </row>
    <row r="124" spans="1:19" hidden="1">
      <c r="Q124" s="81"/>
      <c r="R124" s="81"/>
      <c r="S124" s="81"/>
    </row>
    <row r="125" spans="1:19" hidden="1">
      <c r="Q125" s="81"/>
      <c r="R125" s="81"/>
      <c r="S125" s="81"/>
    </row>
    <row r="126" spans="1:19" hidden="1">
      <c r="Q126" s="81"/>
      <c r="R126" s="81"/>
      <c r="S126" s="81"/>
    </row>
    <row r="127" spans="1:19" hidden="1">
      <c r="Q127" s="81"/>
      <c r="R127" s="81"/>
      <c r="S127" s="81"/>
    </row>
    <row r="128" spans="1:19" hidden="1">
      <c r="Q128" s="81"/>
      <c r="R128" s="81"/>
      <c r="S128" s="81"/>
    </row>
    <row r="129" spans="17:19" hidden="1">
      <c r="Q129" s="81"/>
      <c r="R129" s="81"/>
      <c r="S129" s="81"/>
    </row>
    <row r="130" spans="17:19" hidden="1">
      <c r="Q130" s="81"/>
      <c r="R130" s="81"/>
      <c r="S130" s="81"/>
    </row>
    <row r="131" spans="17:19" hidden="1">
      <c r="Q131" s="81"/>
      <c r="R131" s="81"/>
      <c r="S131" s="81"/>
    </row>
    <row r="132" spans="17:19" hidden="1">
      <c r="Q132" s="81"/>
      <c r="R132" s="81"/>
      <c r="S132" s="81"/>
    </row>
    <row r="133" spans="17:19" hidden="1">
      <c r="Q133" s="81"/>
      <c r="R133" s="81"/>
      <c r="S133" s="81"/>
    </row>
    <row r="134" spans="17:19" hidden="1">
      <c r="Q134" s="81"/>
      <c r="R134" s="81"/>
      <c r="S134" s="81"/>
    </row>
    <row r="135" spans="17:19" hidden="1">
      <c r="Q135" s="81"/>
      <c r="R135" s="81"/>
      <c r="S135" s="81"/>
    </row>
    <row r="136" spans="17:19" hidden="1">
      <c r="Q136" s="81"/>
      <c r="R136" s="81"/>
      <c r="S136" s="81"/>
    </row>
    <row r="137" spans="17:19" hidden="1">
      <c r="Q137" s="81"/>
      <c r="R137" s="81"/>
      <c r="S137" s="81"/>
    </row>
    <row r="138" spans="17:19" hidden="1">
      <c r="Q138" s="81"/>
      <c r="R138" s="81"/>
      <c r="S138" s="81"/>
    </row>
    <row r="139" spans="17:19" hidden="1">
      <c r="Q139" s="81"/>
      <c r="R139" s="81"/>
      <c r="S139" s="81"/>
    </row>
    <row r="140" spans="17:19" hidden="1">
      <c r="Q140" s="81"/>
      <c r="R140" s="81"/>
      <c r="S140" s="81"/>
    </row>
    <row r="141" spans="17:19" hidden="1">
      <c r="Q141" s="81"/>
      <c r="R141" s="81"/>
      <c r="S141" s="81"/>
    </row>
    <row r="142" spans="17:19" hidden="1">
      <c r="Q142" s="81"/>
      <c r="R142" s="81"/>
      <c r="S142" s="81"/>
    </row>
    <row r="143" spans="17:19" hidden="1">
      <c r="Q143" s="81"/>
      <c r="R143" s="81"/>
      <c r="S143" s="81"/>
    </row>
    <row r="144" spans="17:19" hidden="1">
      <c r="Q144" s="81"/>
      <c r="R144" s="81"/>
      <c r="S144" s="81"/>
    </row>
    <row r="145" spans="17:19" hidden="1">
      <c r="Q145" s="81"/>
      <c r="R145" s="81"/>
      <c r="S145" s="81"/>
    </row>
    <row r="146" spans="17:19" hidden="1">
      <c r="Q146" s="81"/>
      <c r="R146" s="81"/>
      <c r="S146" s="81"/>
    </row>
    <row r="147" spans="17:19" hidden="1">
      <c r="Q147" s="81"/>
      <c r="R147" s="81"/>
      <c r="S147" s="81"/>
    </row>
    <row r="148" spans="17:19" hidden="1">
      <c r="Q148" s="81"/>
      <c r="R148" s="81"/>
      <c r="S148" s="81"/>
    </row>
    <row r="149" spans="17:19" hidden="1">
      <c r="Q149" s="81"/>
      <c r="R149" s="81"/>
      <c r="S149" s="81"/>
    </row>
    <row r="150" spans="17:19" hidden="1">
      <c r="Q150" s="81"/>
      <c r="R150" s="81"/>
      <c r="S150" s="81"/>
    </row>
    <row r="151" spans="17:19" hidden="1">
      <c r="Q151" s="81"/>
      <c r="R151" s="81"/>
      <c r="S151" s="81"/>
    </row>
    <row r="152" spans="17:19" hidden="1">
      <c r="Q152" s="81"/>
      <c r="R152" s="81"/>
      <c r="S152" s="81"/>
    </row>
    <row r="153" spans="17:19" hidden="1">
      <c r="Q153" s="81"/>
      <c r="R153" s="81"/>
      <c r="S153" s="81"/>
    </row>
    <row r="154" spans="17:19" hidden="1">
      <c r="Q154" s="81"/>
      <c r="R154" s="81"/>
      <c r="S154" s="81"/>
    </row>
    <row r="155" spans="17:19" hidden="1">
      <c r="Q155" s="81"/>
      <c r="R155" s="81"/>
      <c r="S155" s="81"/>
    </row>
    <row r="156" spans="17:19" hidden="1">
      <c r="Q156" s="81"/>
      <c r="R156" s="81"/>
      <c r="S156" s="81"/>
    </row>
    <row r="157" spans="17:19" hidden="1">
      <c r="Q157" s="81"/>
      <c r="R157" s="81"/>
      <c r="S157" s="81"/>
    </row>
    <row r="158" spans="17:19" hidden="1">
      <c r="Q158" s="81"/>
      <c r="R158" s="81"/>
      <c r="S158" s="81"/>
    </row>
    <row r="159" spans="17:19" hidden="1">
      <c r="Q159" s="81"/>
      <c r="R159" s="81"/>
      <c r="S159" s="81"/>
    </row>
    <row r="160" spans="17:19" hidden="1">
      <c r="Q160" s="81"/>
      <c r="R160" s="81"/>
      <c r="S160" s="81"/>
    </row>
    <row r="161" spans="17:19" hidden="1">
      <c r="Q161" s="81"/>
      <c r="R161" s="81"/>
      <c r="S161" s="81"/>
    </row>
    <row r="162" spans="17:19" hidden="1">
      <c r="Q162" s="81"/>
      <c r="R162" s="81"/>
      <c r="S162" s="81"/>
    </row>
    <row r="163" spans="17:19" hidden="1">
      <c r="Q163" s="81"/>
      <c r="R163" s="81"/>
      <c r="S163" s="81"/>
    </row>
    <row r="164" spans="17:19" hidden="1">
      <c r="Q164" s="81"/>
      <c r="R164" s="81"/>
      <c r="S164" s="81"/>
    </row>
    <row r="165" spans="17:19" hidden="1">
      <c r="Q165" s="81"/>
      <c r="R165" s="81"/>
      <c r="S165" s="81"/>
    </row>
    <row r="166" spans="17:19" hidden="1">
      <c r="Q166" s="81"/>
      <c r="R166" s="81"/>
      <c r="S166" s="81"/>
    </row>
    <row r="167" spans="17:19" hidden="1">
      <c r="Q167" s="81"/>
      <c r="R167" s="81"/>
      <c r="S167" s="81"/>
    </row>
    <row r="168" spans="17:19" hidden="1">
      <c r="Q168" s="81"/>
      <c r="R168" s="81"/>
      <c r="S168" s="81"/>
    </row>
    <row r="169" spans="17:19" hidden="1">
      <c r="Q169" s="81"/>
      <c r="R169" s="81"/>
      <c r="S169" s="81"/>
    </row>
    <row r="170" spans="17:19" hidden="1">
      <c r="Q170" s="81"/>
      <c r="R170" s="81"/>
      <c r="S170" s="81"/>
    </row>
    <row r="171" spans="17:19" hidden="1">
      <c r="Q171" s="81"/>
      <c r="R171" s="81"/>
      <c r="S171" s="81"/>
    </row>
    <row r="172" spans="17:19" hidden="1">
      <c r="Q172" s="81"/>
      <c r="R172" s="81"/>
      <c r="S172" s="81"/>
    </row>
    <row r="173" spans="17:19" hidden="1">
      <c r="Q173" s="81"/>
      <c r="R173" s="81"/>
      <c r="S173" s="81"/>
    </row>
    <row r="174" spans="17:19" hidden="1">
      <c r="Q174" s="81"/>
      <c r="R174" s="81"/>
      <c r="S174" s="81"/>
    </row>
    <row r="175" spans="17:19" hidden="1">
      <c r="Q175" s="81"/>
      <c r="R175" s="81"/>
      <c r="S175" s="81"/>
    </row>
    <row r="176" spans="17:19" hidden="1">
      <c r="Q176" s="81"/>
      <c r="R176" s="81"/>
      <c r="S176" s="81"/>
    </row>
    <row r="177" spans="17:19" hidden="1">
      <c r="Q177" s="81"/>
      <c r="R177" s="81"/>
      <c r="S177" s="81"/>
    </row>
    <row r="178" spans="17:19" hidden="1">
      <c r="Q178" s="81"/>
      <c r="R178" s="81"/>
      <c r="S178" s="81"/>
    </row>
    <row r="179" spans="17:19" hidden="1">
      <c r="Q179" s="81"/>
      <c r="R179" s="81"/>
      <c r="S179" s="81"/>
    </row>
    <row r="180" spans="17:19" hidden="1">
      <c r="Q180" s="81"/>
      <c r="R180" s="81"/>
      <c r="S180" s="81"/>
    </row>
    <row r="181" spans="17:19" hidden="1">
      <c r="Q181" s="81"/>
      <c r="R181" s="81"/>
      <c r="S181" s="81"/>
    </row>
    <row r="182" spans="17:19" hidden="1">
      <c r="Q182" s="81"/>
      <c r="R182" s="81"/>
      <c r="S182" s="81"/>
    </row>
    <row r="183" spans="17:19" hidden="1">
      <c r="Q183" s="81"/>
      <c r="R183" s="81"/>
      <c r="S183" s="81"/>
    </row>
    <row r="184" spans="17:19" hidden="1">
      <c r="Q184" s="81"/>
      <c r="R184" s="81"/>
      <c r="S184" s="81"/>
    </row>
    <row r="185" spans="17:19" hidden="1">
      <c r="Q185" s="81"/>
      <c r="R185" s="81"/>
      <c r="S185" s="81"/>
    </row>
    <row r="186" spans="17:19" hidden="1">
      <c r="Q186" s="81"/>
      <c r="R186" s="81"/>
      <c r="S186" s="81"/>
    </row>
    <row r="187" spans="17:19" hidden="1">
      <c r="Q187" s="81"/>
      <c r="R187" s="81"/>
      <c r="S187" s="81"/>
    </row>
    <row r="188" spans="17:19" hidden="1">
      <c r="Q188" s="81"/>
      <c r="R188" s="81"/>
      <c r="S188" s="81"/>
    </row>
    <row r="189" spans="17:19" hidden="1">
      <c r="Q189" s="81"/>
      <c r="R189" s="81"/>
      <c r="S189" s="81"/>
    </row>
    <row r="190" spans="17:19" hidden="1">
      <c r="Q190" s="81"/>
      <c r="R190" s="81"/>
      <c r="S190" s="81"/>
    </row>
    <row r="191" spans="17:19" hidden="1">
      <c r="Q191" s="81"/>
      <c r="R191" s="81"/>
      <c r="S191" s="81"/>
    </row>
    <row r="192" spans="17:19" hidden="1">
      <c r="Q192" s="81"/>
      <c r="R192" s="81"/>
      <c r="S192" s="81"/>
    </row>
    <row r="193" spans="17:19" hidden="1">
      <c r="Q193" s="81"/>
      <c r="R193" s="81"/>
      <c r="S193" s="81"/>
    </row>
    <row r="194" spans="17:19" hidden="1">
      <c r="Q194" s="81"/>
      <c r="R194" s="81"/>
      <c r="S194" s="81"/>
    </row>
    <row r="195" spans="17:19" hidden="1">
      <c r="Q195" s="81"/>
      <c r="R195" s="81"/>
      <c r="S195" s="81"/>
    </row>
    <row r="196" spans="17:19" hidden="1">
      <c r="Q196" s="81"/>
      <c r="R196" s="81"/>
      <c r="S196" s="81"/>
    </row>
    <row r="197" spans="17:19" hidden="1">
      <c r="Q197" s="81"/>
      <c r="R197" s="81"/>
      <c r="S197" s="81"/>
    </row>
    <row r="198" spans="17:19" hidden="1">
      <c r="Q198" s="81"/>
      <c r="R198" s="81"/>
      <c r="S198" s="81"/>
    </row>
    <row r="199" spans="17:19" hidden="1">
      <c r="Q199" s="81"/>
      <c r="R199" s="81"/>
      <c r="S199" s="81"/>
    </row>
    <row r="200" spans="17:19" hidden="1">
      <c r="Q200" s="81"/>
      <c r="R200" s="81"/>
      <c r="S200" s="81"/>
    </row>
    <row r="201" spans="17:19" hidden="1">
      <c r="Q201" s="81"/>
      <c r="R201" s="81"/>
      <c r="S201" s="81"/>
    </row>
    <row r="202" spans="17:19" hidden="1">
      <c r="Q202" s="81"/>
      <c r="R202" s="81"/>
      <c r="S202" s="81"/>
    </row>
    <row r="203" spans="17:19" hidden="1">
      <c r="Q203" s="81"/>
      <c r="R203" s="81"/>
      <c r="S203" s="81"/>
    </row>
    <row r="204" spans="17:19" hidden="1">
      <c r="Q204" s="81"/>
      <c r="R204" s="81"/>
      <c r="S204" s="81"/>
    </row>
    <row r="205" spans="17:19" hidden="1">
      <c r="Q205" s="81"/>
      <c r="R205" s="81"/>
      <c r="S205" s="81"/>
    </row>
    <row r="206" spans="17:19" hidden="1">
      <c r="Q206" s="81"/>
      <c r="R206" s="81"/>
      <c r="S206" s="81"/>
    </row>
    <row r="207" spans="17:19" hidden="1">
      <c r="Q207" s="81"/>
      <c r="R207" s="81"/>
      <c r="S207" s="81"/>
    </row>
    <row r="208" spans="17:19" hidden="1">
      <c r="Q208" s="81"/>
      <c r="R208" s="81"/>
      <c r="S208" s="81"/>
    </row>
    <row r="209" spans="17:19" hidden="1">
      <c r="Q209" s="81"/>
      <c r="R209" s="81"/>
      <c r="S209" s="81"/>
    </row>
    <row r="210" spans="17:19" hidden="1">
      <c r="Q210" s="81"/>
      <c r="R210" s="81"/>
      <c r="S210" s="81"/>
    </row>
    <row r="211" spans="17:19" hidden="1">
      <c r="Q211" s="81"/>
      <c r="R211" s="81"/>
      <c r="S211" s="81"/>
    </row>
    <row r="212" spans="17:19" hidden="1">
      <c r="Q212" s="81"/>
      <c r="R212" s="81"/>
      <c r="S212" s="81"/>
    </row>
    <row r="213" spans="17:19" hidden="1">
      <c r="Q213" s="81"/>
      <c r="R213" s="81"/>
      <c r="S213" s="81"/>
    </row>
    <row r="214" spans="17:19" hidden="1">
      <c r="Q214" s="81"/>
      <c r="R214" s="81"/>
      <c r="S214" s="81"/>
    </row>
    <row r="215" spans="17:19" hidden="1">
      <c r="Q215" s="81"/>
      <c r="R215" s="81"/>
      <c r="S215" s="81"/>
    </row>
    <row r="216" spans="17:19" hidden="1">
      <c r="Q216" s="81"/>
      <c r="R216" s="81"/>
      <c r="S216" s="81"/>
    </row>
    <row r="217" spans="17:19" hidden="1">
      <c r="Q217" s="81"/>
      <c r="R217" s="81"/>
      <c r="S217" s="81"/>
    </row>
    <row r="218" spans="17:19" hidden="1">
      <c r="Q218" s="81"/>
      <c r="R218" s="81"/>
      <c r="S218" s="81"/>
    </row>
    <row r="219" spans="17:19" hidden="1">
      <c r="Q219" s="81"/>
      <c r="R219" s="81"/>
      <c r="S219" s="81"/>
    </row>
    <row r="220" spans="17:19" hidden="1">
      <c r="Q220" s="81"/>
      <c r="R220" s="81"/>
      <c r="S220" s="81"/>
    </row>
    <row r="221" spans="17:19" hidden="1">
      <c r="Q221" s="81"/>
      <c r="R221" s="81"/>
      <c r="S221" s="81"/>
    </row>
    <row r="222" spans="17:19" hidden="1">
      <c r="Q222" s="81"/>
      <c r="R222" s="81"/>
      <c r="S222" s="81"/>
    </row>
    <row r="223" spans="17:19" hidden="1">
      <c r="Q223" s="81"/>
      <c r="R223" s="81"/>
      <c r="S223" s="81"/>
    </row>
    <row r="224" spans="17:19" hidden="1">
      <c r="Q224" s="81"/>
      <c r="R224" s="81"/>
      <c r="S224" s="81"/>
    </row>
    <row r="225" spans="17:19" hidden="1">
      <c r="Q225" s="81"/>
      <c r="R225" s="81"/>
      <c r="S225" s="81"/>
    </row>
    <row r="226" spans="17:19" hidden="1">
      <c r="Q226" s="81"/>
      <c r="R226" s="81"/>
      <c r="S226" s="81"/>
    </row>
    <row r="227" spans="17:19" hidden="1">
      <c r="Q227" s="81"/>
      <c r="R227" s="81"/>
      <c r="S227" s="81"/>
    </row>
    <row r="228" spans="17:19" hidden="1">
      <c r="Q228" s="81"/>
      <c r="R228" s="81"/>
      <c r="S228" s="81"/>
    </row>
    <row r="229" spans="17:19" hidden="1">
      <c r="Q229" s="81"/>
      <c r="R229" s="81"/>
      <c r="S229" s="81"/>
    </row>
    <row r="230" spans="17:19" hidden="1">
      <c r="Q230" s="81"/>
      <c r="R230" s="81"/>
      <c r="S230" s="81"/>
    </row>
    <row r="231" spans="17:19" hidden="1">
      <c r="Q231" s="81"/>
      <c r="R231" s="81"/>
      <c r="S231" s="81"/>
    </row>
    <row r="232" spans="17:19" hidden="1">
      <c r="Q232" s="81"/>
      <c r="R232" s="81"/>
      <c r="S232" s="81"/>
    </row>
    <row r="233" spans="17:19" hidden="1">
      <c r="Q233" s="81"/>
      <c r="R233" s="81"/>
      <c r="S233" s="81"/>
    </row>
    <row r="234" spans="17:19" hidden="1">
      <c r="Q234" s="81"/>
      <c r="R234" s="81"/>
      <c r="S234" s="81"/>
    </row>
    <row r="235" spans="17:19" hidden="1">
      <c r="Q235" s="81"/>
      <c r="R235" s="81"/>
      <c r="S235" s="81"/>
    </row>
    <row r="236" spans="17:19" hidden="1">
      <c r="Q236" s="81"/>
      <c r="R236" s="81"/>
      <c r="S236" s="81"/>
    </row>
    <row r="237" spans="17:19" hidden="1">
      <c r="Q237" s="81"/>
      <c r="R237" s="81"/>
      <c r="S237" s="81"/>
    </row>
    <row r="238" spans="17:19" hidden="1">
      <c r="Q238" s="81"/>
      <c r="R238" s="81"/>
      <c r="S238" s="81"/>
    </row>
    <row r="239" spans="17:19" hidden="1">
      <c r="Q239" s="81"/>
      <c r="R239" s="81"/>
      <c r="S239" s="81"/>
    </row>
    <row r="240" spans="17:19" hidden="1">
      <c r="Q240" s="81"/>
      <c r="R240" s="81"/>
      <c r="S240" s="81"/>
    </row>
    <row r="241" spans="17:19" hidden="1">
      <c r="Q241" s="81"/>
      <c r="R241" s="81"/>
      <c r="S241" s="81"/>
    </row>
    <row r="242" spans="17:19" hidden="1">
      <c r="Q242" s="81"/>
      <c r="R242" s="81"/>
      <c r="S242" s="81"/>
    </row>
    <row r="243" spans="17:19" hidden="1">
      <c r="Q243" s="81"/>
      <c r="R243" s="81"/>
      <c r="S243" s="81"/>
    </row>
    <row r="244" spans="17:19" hidden="1">
      <c r="Q244" s="81"/>
      <c r="R244" s="81"/>
      <c r="S244" s="81"/>
    </row>
    <row r="245" spans="17:19" hidden="1">
      <c r="Q245" s="81"/>
      <c r="R245" s="81"/>
      <c r="S245" s="81"/>
    </row>
    <row r="246" spans="17:19" hidden="1">
      <c r="Q246" s="81"/>
      <c r="R246" s="81"/>
      <c r="S246" s="81"/>
    </row>
    <row r="247" spans="17:19" hidden="1">
      <c r="Q247" s="81"/>
      <c r="R247" s="81"/>
      <c r="S247" s="81"/>
    </row>
    <row r="248" spans="17:19" hidden="1">
      <c r="Q248" s="81"/>
      <c r="R248" s="81"/>
      <c r="S248" s="81"/>
    </row>
    <row r="249" spans="17:19" hidden="1">
      <c r="Q249" s="81"/>
      <c r="R249" s="81"/>
      <c r="S249" s="81"/>
    </row>
    <row r="250" spans="17:19" hidden="1">
      <c r="Q250" s="81"/>
      <c r="R250" s="81"/>
      <c r="S250" s="81"/>
    </row>
    <row r="251" spans="17:19" hidden="1">
      <c r="Q251" s="81"/>
      <c r="R251" s="81"/>
      <c r="S251" s="81"/>
    </row>
    <row r="252" spans="17:19" hidden="1">
      <c r="Q252" s="81"/>
      <c r="R252" s="81"/>
      <c r="S252" s="81"/>
    </row>
    <row r="253" spans="17:19" hidden="1">
      <c r="Q253" s="81"/>
      <c r="R253" s="81"/>
      <c r="S253" s="81"/>
    </row>
    <row r="254" spans="17:19" hidden="1">
      <c r="Q254" s="81"/>
      <c r="R254" s="81"/>
      <c r="S254" s="81"/>
    </row>
    <row r="255" spans="17:19" hidden="1">
      <c r="Q255" s="81"/>
      <c r="R255" s="81"/>
      <c r="S255" s="81"/>
    </row>
    <row r="256" spans="17:19" hidden="1">
      <c r="Q256" s="81"/>
      <c r="R256" s="81"/>
      <c r="S256" s="81"/>
    </row>
    <row r="257" spans="17:19" hidden="1">
      <c r="Q257" s="81"/>
      <c r="R257" s="81"/>
      <c r="S257" s="81"/>
    </row>
    <row r="258" spans="17:19" hidden="1">
      <c r="Q258" s="81"/>
      <c r="R258" s="81"/>
      <c r="S258" s="81"/>
    </row>
    <row r="259" spans="17:19" hidden="1">
      <c r="Q259" s="81"/>
      <c r="R259" s="81"/>
      <c r="S259" s="81"/>
    </row>
    <row r="260" spans="17:19" hidden="1">
      <c r="Q260" s="81"/>
      <c r="R260" s="81"/>
      <c r="S260" s="81"/>
    </row>
    <row r="261" spans="17:19" hidden="1">
      <c r="Q261" s="81"/>
      <c r="R261" s="81"/>
      <c r="S261" s="81"/>
    </row>
    <row r="262" spans="17:19" hidden="1">
      <c r="Q262" s="81"/>
      <c r="R262" s="81"/>
      <c r="S262" s="81"/>
    </row>
    <row r="263" spans="17:19" hidden="1">
      <c r="Q263" s="81"/>
      <c r="R263" s="81"/>
      <c r="S263" s="81"/>
    </row>
    <row r="264" spans="17:19" hidden="1">
      <c r="Q264" s="81"/>
      <c r="R264" s="81"/>
      <c r="S264" s="81"/>
    </row>
    <row r="265" spans="17:19" hidden="1">
      <c r="Q265" s="81"/>
      <c r="R265" s="81"/>
      <c r="S265" s="81"/>
    </row>
    <row r="266" spans="17:19" hidden="1">
      <c r="Q266" s="81"/>
      <c r="R266" s="81"/>
      <c r="S266" s="81"/>
    </row>
    <row r="267" spans="17:19" hidden="1">
      <c r="Q267" s="81"/>
      <c r="R267" s="81"/>
      <c r="S267" s="81"/>
    </row>
    <row r="268" spans="17:19" hidden="1">
      <c r="Q268" s="81"/>
      <c r="R268" s="81"/>
      <c r="S268" s="81"/>
    </row>
    <row r="269" spans="17:19" hidden="1">
      <c r="Q269" s="81"/>
      <c r="R269" s="81"/>
      <c r="S269" s="81"/>
    </row>
    <row r="270" spans="17:19" hidden="1">
      <c r="Q270" s="81"/>
      <c r="R270" s="81"/>
      <c r="S270" s="81"/>
    </row>
    <row r="271" spans="17:19" hidden="1">
      <c r="Q271" s="81"/>
      <c r="R271" s="81"/>
      <c r="S271" s="81"/>
    </row>
    <row r="272" spans="17:19" hidden="1">
      <c r="Q272" s="81"/>
      <c r="R272" s="81"/>
      <c r="S272" s="81"/>
    </row>
    <row r="273" spans="17:19" hidden="1">
      <c r="Q273" s="81"/>
      <c r="R273" s="81"/>
      <c r="S273" s="81"/>
    </row>
    <row r="274" spans="17:19" hidden="1">
      <c r="Q274" s="81"/>
      <c r="R274" s="81"/>
      <c r="S274" s="81"/>
    </row>
    <row r="275" spans="17:19" hidden="1">
      <c r="Q275" s="81"/>
      <c r="R275" s="81"/>
      <c r="S275" s="81"/>
    </row>
    <row r="276" spans="17:19" hidden="1">
      <c r="Q276" s="81"/>
      <c r="R276" s="81"/>
      <c r="S276" s="81"/>
    </row>
    <row r="277" spans="17:19" hidden="1">
      <c r="Q277" s="81"/>
      <c r="R277" s="81"/>
      <c r="S277" s="81"/>
    </row>
    <row r="278" spans="17:19" hidden="1">
      <c r="Q278" s="81"/>
      <c r="R278" s="81"/>
      <c r="S278" s="81"/>
    </row>
    <row r="279" spans="17:19" hidden="1">
      <c r="Q279" s="81"/>
      <c r="R279" s="81"/>
      <c r="S279" s="81"/>
    </row>
    <row r="280" spans="17:19" hidden="1">
      <c r="Q280" s="81"/>
      <c r="R280" s="81"/>
      <c r="S280" s="81"/>
    </row>
    <row r="281" spans="17:19" hidden="1">
      <c r="Q281" s="81"/>
      <c r="R281" s="81"/>
      <c r="S281" s="81"/>
    </row>
    <row r="282" spans="17:19" hidden="1">
      <c r="Q282" s="81"/>
      <c r="R282" s="81"/>
      <c r="S282" s="81"/>
    </row>
    <row r="283" spans="17:19" hidden="1">
      <c r="Q283" s="81"/>
      <c r="R283" s="81"/>
      <c r="S283" s="81"/>
    </row>
    <row r="284" spans="17:19" hidden="1">
      <c r="Q284" s="81"/>
      <c r="R284" s="81"/>
      <c r="S284" s="81"/>
    </row>
    <row r="285" spans="17:19" hidden="1">
      <c r="Q285" s="81"/>
      <c r="R285" s="81"/>
      <c r="S285" s="81"/>
    </row>
    <row r="286" spans="17:19" hidden="1">
      <c r="Q286" s="81"/>
      <c r="R286" s="81"/>
      <c r="S286" s="81"/>
    </row>
    <row r="287" spans="17:19" hidden="1">
      <c r="Q287" s="81"/>
      <c r="R287" s="81"/>
      <c r="S287" s="81"/>
    </row>
    <row r="288" spans="17:19" hidden="1">
      <c r="Q288" s="81"/>
      <c r="R288" s="81"/>
      <c r="S288" s="81"/>
    </row>
    <row r="289" spans="17:19" hidden="1">
      <c r="Q289" s="81"/>
      <c r="R289" s="81"/>
      <c r="S289" s="81"/>
    </row>
    <row r="290" spans="17:19" hidden="1">
      <c r="Q290" s="81"/>
      <c r="R290" s="81"/>
      <c r="S290" s="81"/>
    </row>
    <row r="291" spans="17:19" hidden="1">
      <c r="Q291" s="81"/>
      <c r="R291" s="81"/>
      <c r="S291" s="81"/>
    </row>
    <row r="292" spans="17:19" hidden="1">
      <c r="Q292" s="81"/>
      <c r="R292" s="81"/>
      <c r="S292" s="81"/>
    </row>
    <row r="293" spans="17:19" hidden="1">
      <c r="Q293" s="81"/>
      <c r="R293" s="81"/>
      <c r="S293" s="81"/>
    </row>
    <row r="294" spans="17:19" hidden="1">
      <c r="Q294" s="81"/>
      <c r="R294" s="81"/>
      <c r="S294" s="81"/>
    </row>
    <row r="295" spans="17:19" hidden="1">
      <c r="Q295" s="81"/>
      <c r="R295" s="81"/>
      <c r="S295" s="81"/>
    </row>
    <row r="296" spans="17:19" hidden="1">
      <c r="Q296" s="81"/>
      <c r="R296" s="81"/>
      <c r="S296" s="81"/>
    </row>
    <row r="297" spans="17:19" hidden="1">
      <c r="Q297" s="81"/>
      <c r="R297" s="81"/>
      <c r="S297" s="81"/>
    </row>
    <row r="298" spans="17:19" hidden="1">
      <c r="Q298" s="81"/>
      <c r="R298" s="81"/>
      <c r="S298" s="81"/>
    </row>
    <row r="299" spans="17:19" hidden="1">
      <c r="Q299" s="81"/>
      <c r="R299" s="81"/>
      <c r="S299" s="81"/>
    </row>
    <row r="300" spans="17:19" hidden="1">
      <c r="Q300" s="81"/>
      <c r="R300" s="81"/>
      <c r="S300" s="81"/>
    </row>
    <row r="301" spans="17:19" hidden="1">
      <c r="Q301" s="81"/>
      <c r="R301" s="81"/>
      <c r="S301" s="81"/>
    </row>
    <row r="302" spans="17:19" hidden="1">
      <c r="Q302" s="81"/>
      <c r="R302" s="81"/>
      <c r="S302" s="81"/>
    </row>
    <row r="303" spans="17:19" hidden="1">
      <c r="Q303" s="81"/>
      <c r="R303" s="81"/>
      <c r="S303" s="81"/>
    </row>
    <row r="304" spans="17:19" hidden="1">
      <c r="Q304" s="81"/>
      <c r="R304" s="81"/>
      <c r="S304" s="81"/>
    </row>
    <row r="305" spans="17:19" hidden="1">
      <c r="Q305" s="81"/>
      <c r="R305" s="81"/>
      <c r="S305" s="81"/>
    </row>
    <row r="306" spans="17:19" hidden="1">
      <c r="Q306" s="81"/>
      <c r="R306" s="81"/>
      <c r="S306" s="81"/>
    </row>
    <row r="307" spans="17:19" hidden="1">
      <c r="Q307" s="81"/>
      <c r="R307" s="81"/>
      <c r="S307" s="81"/>
    </row>
    <row r="308" spans="17:19" hidden="1">
      <c r="Q308" s="81"/>
      <c r="R308" s="81"/>
      <c r="S308" s="81"/>
    </row>
    <row r="309" spans="17:19" hidden="1">
      <c r="Q309" s="81"/>
      <c r="R309" s="81"/>
      <c r="S309" s="81"/>
    </row>
    <row r="310" spans="17:19" hidden="1">
      <c r="Q310" s="81"/>
      <c r="R310" s="81"/>
      <c r="S310" s="81"/>
    </row>
    <row r="311" spans="17:19" hidden="1">
      <c r="Q311" s="81"/>
      <c r="R311" s="81"/>
      <c r="S311" s="81"/>
    </row>
    <row r="312" spans="17:19" hidden="1">
      <c r="Q312" s="81"/>
      <c r="R312" s="81"/>
      <c r="S312" s="81"/>
    </row>
    <row r="313" spans="17:19" hidden="1">
      <c r="Q313" s="81"/>
      <c r="R313" s="81"/>
      <c r="S313" s="81"/>
    </row>
    <row r="314" spans="17:19" hidden="1">
      <c r="Q314" s="81"/>
      <c r="R314" s="81"/>
      <c r="S314" s="81"/>
    </row>
    <row r="315" spans="17:19" hidden="1">
      <c r="Q315" s="81"/>
      <c r="R315" s="81"/>
      <c r="S315" s="81"/>
    </row>
    <row r="316" spans="17:19" hidden="1">
      <c r="Q316" s="81"/>
      <c r="R316" s="81"/>
      <c r="S316" s="81"/>
    </row>
    <row r="317" spans="17:19" hidden="1">
      <c r="Q317" s="81"/>
      <c r="R317" s="81"/>
      <c r="S317" s="81"/>
    </row>
    <row r="318" spans="17:19" hidden="1">
      <c r="Q318" s="81"/>
      <c r="R318" s="81"/>
      <c r="S318" s="81"/>
    </row>
    <row r="319" spans="17:19" hidden="1">
      <c r="Q319" s="81"/>
      <c r="R319" s="81"/>
      <c r="S319" s="81"/>
    </row>
    <row r="320" spans="17:19" hidden="1">
      <c r="Q320" s="81"/>
      <c r="R320" s="81"/>
      <c r="S320" s="81"/>
    </row>
    <row r="321" spans="17:19" hidden="1">
      <c r="Q321" s="81"/>
      <c r="R321" s="81"/>
      <c r="S321" s="81"/>
    </row>
    <row r="322" spans="17:19" hidden="1">
      <c r="Q322" s="81"/>
      <c r="R322" s="81"/>
      <c r="S322" s="81"/>
    </row>
    <row r="323" spans="17:19" hidden="1">
      <c r="Q323" s="81"/>
      <c r="R323" s="81"/>
      <c r="S323" s="81"/>
    </row>
    <row r="324" spans="17:19" hidden="1">
      <c r="Q324" s="81"/>
      <c r="R324" s="81"/>
      <c r="S324" s="81"/>
    </row>
    <row r="325" spans="17:19" hidden="1">
      <c r="Q325" s="81"/>
      <c r="R325" s="81"/>
      <c r="S325" s="81"/>
    </row>
    <row r="326" spans="17:19" hidden="1">
      <c r="Q326" s="81"/>
      <c r="R326" s="81"/>
      <c r="S326" s="81"/>
    </row>
    <row r="327" spans="17:19" hidden="1">
      <c r="Q327" s="81"/>
      <c r="R327" s="81"/>
      <c r="S327" s="81"/>
    </row>
    <row r="328" spans="17:19" hidden="1">
      <c r="Q328" s="81"/>
      <c r="R328" s="81"/>
      <c r="S328" s="81"/>
    </row>
    <row r="329" spans="17:19" hidden="1">
      <c r="Q329" s="81"/>
      <c r="R329" s="81"/>
      <c r="S329" s="81"/>
    </row>
    <row r="330" spans="17:19" hidden="1">
      <c r="Q330" s="81"/>
      <c r="R330" s="81"/>
      <c r="S330" s="81"/>
    </row>
    <row r="331" spans="17:19" hidden="1">
      <c r="Q331" s="81"/>
      <c r="R331" s="81"/>
      <c r="S331" s="81"/>
    </row>
    <row r="332" spans="17:19" hidden="1">
      <c r="Q332" s="81"/>
      <c r="R332" s="81"/>
      <c r="S332" s="81"/>
    </row>
    <row r="333" spans="17:19" hidden="1">
      <c r="Q333" s="81"/>
      <c r="R333" s="81"/>
      <c r="S333" s="81"/>
    </row>
    <row r="334" spans="17:19" hidden="1">
      <c r="Q334" s="81"/>
      <c r="R334" s="81"/>
      <c r="S334" s="81"/>
    </row>
    <row r="335" spans="17:19" hidden="1">
      <c r="Q335" s="81"/>
      <c r="R335" s="81"/>
      <c r="S335" s="81"/>
    </row>
    <row r="336" spans="17:19" hidden="1">
      <c r="Q336" s="81"/>
      <c r="R336" s="81"/>
      <c r="S336" s="81"/>
    </row>
    <row r="337" spans="17:19" hidden="1">
      <c r="Q337" s="81"/>
      <c r="R337" s="81"/>
      <c r="S337" s="81"/>
    </row>
    <row r="338" spans="17:19" hidden="1">
      <c r="Q338" s="81"/>
      <c r="R338" s="81"/>
      <c r="S338" s="81"/>
    </row>
    <row r="339" spans="17:19" hidden="1">
      <c r="Q339" s="81"/>
      <c r="R339" s="81"/>
      <c r="S339" s="81"/>
    </row>
    <row r="340" spans="17:19" hidden="1">
      <c r="Q340" s="81"/>
      <c r="R340" s="81"/>
      <c r="S340" s="81"/>
    </row>
    <row r="341" spans="17:19" hidden="1">
      <c r="Q341" s="81"/>
      <c r="R341" s="81"/>
      <c r="S341" s="81"/>
    </row>
    <row r="342" spans="17:19" hidden="1">
      <c r="Q342" s="81"/>
      <c r="R342" s="81"/>
      <c r="S342" s="81"/>
    </row>
    <row r="343" spans="17:19" hidden="1">
      <c r="Q343" s="81"/>
      <c r="R343" s="81"/>
      <c r="S343" s="81"/>
    </row>
    <row r="344" spans="17:19" hidden="1">
      <c r="Q344" s="81"/>
      <c r="R344" s="81"/>
      <c r="S344" s="81"/>
    </row>
    <row r="345" spans="17:19" hidden="1">
      <c r="Q345" s="81"/>
      <c r="R345" s="81"/>
      <c r="S345" s="81"/>
    </row>
    <row r="346" spans="17:19" hidden="1">
      <c r="Q346" s="81"/>
      <c r="R346" s="81"/>
      <c r="S346" s="81"/>
    </row>
    <row r="347" spans="17:19" hidden="1">
      <c r="Q347" s="81"/>
      <c r="R347" s="81"/>
      <c r="S347" s="81"/>
    </row>
    <row r="348" spans="17:19" hidden="1">
      <c r="Q348" s="81"/>
      <c r="R348" s="81"/>
      <c r="S348" s="81"/>
    </row>
    <row r="349" spans="17:19" hidden="1">
      <c r="Q349" s="81"/>
      <c r="R349" s="81"/>
      <c r="S349" s="81"/>
    </row>
    <row r="350" spans="17:19" hidden="1">
      <c r="Q350" s="81"/>
      <c r="R350" s="81"/>
      <c r="S350" s="81"/>
    </row>
    <row r="351" spans="17:19" hidden="1">
      <c r="Q351" s="81"/>
      <c r="R351" s="81"/>
      <c r="S351" s="81"/>
    </row>
    <row r="352" spans="17:19" hidden="1">
      <c r="Q352" s="81"/>
      <c r="R352" s="81"/>
      <c r="S352" s="81"/>
    </row>
    <row r="353" spans="17:19" hidden="1">
      <c r="Q353" s="81"/>
      <c r="R353" s="81"/>
      <c r="S353" s="81"/>
    </row>
    <row r="354" spans="17:19" hidden="1">
      <c r="Q354" s="81"/>
      <c r="R354" s="81"/>
      <c r="S354" s="81"/>
    </row>
    <row r="355" spans="17:19" hidden="1">
      <c r="Q355" s="81"/>
      <c r="R355" s="81"/>
      <c r="S355" s="81"/>
    </row>
    <row r="356" spans="17:19" hidden="1">
      <c r="Q356" s="81"/>
      <c r="R356" s="81"/>
      <c r="S356" s="81"/>
    </row>
    <row r="357" spans="17:19" hidden="1">
      <c r="Q357" s="81"/>
      <c r="R357" s="81"/>
      <c r="S357" s="81"/>
    </row>
    <row r="358" spans="17:19" hidden="1">
      <c r="Q358" s="81"/>
      <c r="R358" s="81"/>
      <c r="S358" s="81"/>
    </row>
    <row r="359" spans="17:19" hidden="1">
      <c r="Q359" s="81"/>
      <c r="R359" s="81"/>
      <c r="S359" s="81"/>
    </row>
    <row r="360" spans="17:19" hidden="1">
      <c r="Q360" s="81"/>
      <c r="R360" s="81"/>
      <c r="S360" s="81"/>
    </row>
    <row r="361" spans="17:19" hidden="1">
      <c r="Q361" s="81"/>
      <c r="R361" s="81"/>
      <c r="S361" s="81"/>
    </row>
    <row r="362" spans="17:19" hidden="1">
      <c r="Q362" s="81"/>
      <c r="R362" s="81"/>
      <c r="S362" s="81"/>
    </row>
    <row r="363" spans="17:19" hidden="1">
      <c r="Q363" s="81"/>
      <c r="R363" s="81"/>
      <c r="S363" s="81"/>
    </row>
    <row r="364" spans="17:19" hidden="1">
      <c r="Q364" s="81"/>
      <c r="R364" s="81"/>
      <c r="S364" s="81"/>
    </row>
    <row r="365" spans="17:19" hidden="1">
      <c r="Q365" s="81"/>
      <c r="R365" s="81"/>
      <c r="S365" s="81"/>
    </row>
    <row r="366" spans="17:19" hidden="1">
      <c r="Q366" s="81"/>
      <c r="R366" s="81"/>
      <c r="S366" s="81"/>
    </row>
    <row r="367" spans="17:19" hidden="1">
      <c r="Q367" s="81"/>
      <c r="R367" s="81"/>
      <c r="S367" s="81"/>
    </row>
    <row r="368" spans="17:19" hidden="1">
      <c r="Q368" s="81"/>
      <c r="R368" s="81"/>
      <c r="S368" s="81"/>
    </row>
    <row r="369" spans="17:19" hidden="1">
      <c r="Q369" s="81"/>
      <c r="R369" s="81"/>
      <c r="S369" s="81"/>
    </row>
    <row r="370" spans="17:19" hidden="1">
      <c r="Q370" s="81"/>
      <c r="R370" s="81"/>
      <c r="S370" s="81"/>
    </row>
    <row r="371" spans="17:19" hidden="1">
      <c r="Q371" s="81"/>
      <c r="R371" s="81"/>
      <c r="S371" s="81"/>
    </row>
    <row r="372" spans="17:19" hidden="1">
      <c r="Q372" s="81"/>
      <c r="R372" s="81"/>
      <c r="S372" s="81"/>
    </row>
    <row r="373" spans="17:19" hidden="1">
      <c r="Q373" s="81"/>
      <c r="R373" s="81"/>
      <c r="S373" s="81"/>
    </row>
    <row r="374" spans="17:19" hidden="1">
      <c r="Q374" s="81"/>
      <c r="R374" s="81"/>
      <c r="S374" s="81"/>
    </row>
    <row r="375" spans="17:19" hidden="1">
      <c r="Q375" s="81"/>
      <c r="R375" s="81"/>
      <c r="S375" s="81"/>
    </row>
    <row r="376" spans="17:19" hidden="1">
      <c r="Q376" s="81"/>
      <c r="R376" s="81"/>
      <c r="S376" s="81"/>
    </row>
    <row r="377" spans="17:19" hidden="1">
      <c r="Q377" s="81"/>
      <c r="R377" s="81"/>
      <c r="S377" s="81"/>
    </row>
    <row r="378" spans="17:19" hidden="1">
      <c r="Q378" s="81"/>
      <c r="R378" s="81"/>
      <c r="S378" s="81"/>
    </row>
    <row r="379" spans="17:19" hidden="1">
      <c r="Q379" s="81"/>
      <c r="R379" s="81"/>
      <c r="S379" s="81"/>
    </row>
    <row r="380" spans="17:19" hidden="1">
      <c r="Q380" s="81"/>
      <c r="R380" s="81"/>
      <c r="S380" s="81"/>
    </row>
    <row r="381" spans="17:19" hidden="1">
      <c r="Q381" s="81"/>
      <c r="R381" s="81"/>
      <c r="S381" s="81"/>
    </row>
    <row r="382" spans="17:19" hidden="1">
      <c r="Q382" s="81"/>
      <c r="R382" s="81"/>
      <c r="S382" s="81"/>
    </row>
    <row r="383" spans="17:19" hidden="1">
      <c r="Q383" s="81"/>
      <c r="R383" s="81"/>
      <c r="S383" s="81"/>
    </row>
    <row r="384" spans="17:19" hidden="1">
      <c r="Q384" s="81"/>
      <c r="R384" s="81"/>
      <c r="S384" s="81"/>
    </row>
    <row r="385" spans="17:19" hidden="1">
      <c r="Q385" s="81"/>
      <c r="R385" s="81"/>
      <c r="S385" s="81"/>
    </row>
    <row r="386" spans="17:19" hidden="1">
      <c r="Q386" s="81"/>
      <c r="R386" s="81"/>
      <c r="S386" s="81"/>
    </row>
    <row r="387" spans="17:19" hidden="1">
      <c r="Q387" s="81"/>
      <c r="R387" s="81"/>
      <c r="S387" s="81"/>
    </row>
    <row r="388" spans="17:19" hidden="1">
      <c r="Q388" s="81"/>
      <c r="R388" s="81"/>
      <c r="S388" s="81"/>
    </row>
    <row r="389" spans="17:19" hidden="1">
      <c r="Q389" s="81"/>
      <c r="R389" s="81"/>
      <c r="S389" s="81"/>
    </row>
    <row r="390" spans="17:19" hidden="1">
      <c r="Q390" s="81"/>
      <c r="R390" s="81"/>
      <c r="S390" s="81"/>
    </row>
    <row r="391" spans="17:19" hidden="1">
      <c r="Q391" s="81"/>
      <c r="R391" s="81"/>
      <c r="S391" s="81"/>
    </row>
    <row r="392" spans="17:19" hidden="1">
      <c r="Q392" s="81"/>
      <c r="R392" s="81"/>
      <c r="S392" s="81"/>
    </row>
    <row r="393" spans="17:19" hidden="1">
      <c r="Q393" s="81"/>
      <c r="R393" s="81"/>
      <c r="S393" s="81"/>
    </row>
    <row r="394" spans="17:19" hidden="1">
      <c r="Q394" s="81"/>
      <c r="R394" s="81"/>
      <c r="S394" s="81"/>
    </row>
    <row r="395" spans="17:19" hidden="1">
      <c r="Q395" s="81"/>
      <c r="R395" s="81"/>
      <c r="S395" s="81"/>
    </row>
    <row r="396" spans="17:19" hidden="1">
      <c r="Q396" s="81"/>
      <c r="R396" s="81"/>
      <c r="S396" s="81"/>
    </row>
    <row r="397" spans="17:19" hidden="1">
      <c r="Q397" s="81"/>
      <c r="R397" s="81"/>
      <c r="S397" s="81"/>
    </row>
    <row r="398" spans="17:19" hidden="1">
      <c r="Q398" s="81"/>
      <c r="R398" s="81"/>
      <c r="S398" s="81"/>
    </row>
    <row r="399" spans="17:19" hidden="1">
      <c r="Q399" s="81"/>
      <c r="R399" s="81"/>
      <c r="S399" s="81"/>
    </row>
    <row r="400" spans="17:19" hidden="1">
      <c r="Q400" s="81"/>
      <c r="R400" s="81"/>
      <c r="S400" s="81"/>
    </row>
    <row r="401" spans="17:19" hidden="1">
      <c r="Q401" s="81"/>
      <c r="R401" s="81"/>
      <c r="S401" s="81"/>
    </row>
    <row r="402" spans="17:19" hidden="1">
      <c r="Q402" s="81"/>
      <c r="R402" s="81"/>
      <c r="S402" s="81"/>
    </row>
    <row r="403" spans="17:19" hidden="1">
      <c r="Q403" s="81"/>
      <c r="R403" s="81"/>
      <c r="S403" s="81"/>
    </row>
    <row r="404" spans="17:19" hidden="1">
      <c r="Q404" s="81"/>
      <c r="R404" s="81"/>
      <c r="S404" s="81"/>
    </row>
    <row r="405" spans="17:19" hidden="1">
      <c r="Q405" s="81"/>
      <c r="R405" s="81"/>
      <c r="S405" s="81"/>
    </row>
    <row r="406" spans="17:19" hidden="1">
      <c r="Q406" s="81"/>
      <c r="R406" s="81"/>
      <c r="S406" s="81"/>
    </row>
    <row r="407" spans="17:19" hidden="1">
      <c r="Q407" s="81"/>
      <c r="R407" s="81"/>
      <c r="S407" s="81"/>
    </row>
    <row r="408" spans="17:19" hidden="1">
      <c r="Q408" s="81"/>
      <c r="R408" s="81"/>
      <c r="S408" s="81"/>
    </row>
    <row r="409" spans="17:19" hidden="1">
      <c r="Q409" s="81"/>
      <c r="R409" s="81"/>
      <c r="S409" s="81"/>
    </row>
    <row r="410" spans="17:19" hidden="1">
      <c r="Q410" s="81"/>
      <c r="R410" s="81"/>
      <c r="S410" s="81"/>
    </row>
    <row r="411" spans="17:19" hidden="1">
      <c r="Q411" s="81"/>
      <c r="R411" s="81"/>
      <c r="S411" s="81"/>
    </row>
    <row r="412" spans="17:19" hidden="1">
      <c r="Q412" s="81"/>
      <c r="R412" s="81"/>
      <c r="S412" s="81"/>
    </row>
    <row r="413" spans="17:19" hidden="1">
      <c r="Q413" s="81"/>
      <c r="R413" s="81"/>
      <c r="S413" s="81"/>
    </row>
    <row r="414" spans="17:19" hidden="1">
      <c r="Q414" s="81"/>
      <c r="R414" s="81"/>
      <c r="S414" s="81"/>
    </row>
    <row r="415" spans="17:19" hidden="1">
      <c r="Q415" s="81"/>
      <c r="R415" s="81"/>
      <c r="S415" s="81"/>
    </row>
    <row r="416" spans="17:19" hidden="1">
      <c r="Q416" s="81"/>
      <c r="R416" s="81"/>
      <c r="S416" s="81"/>
    </row>
    <row r="417" spans="17:19" hidden="1">
      <c r="Q417" s="81"/>
      <c r="R417" s="81"/>
      <c r="S417" s="81"/>
    </row>
    <row r="418" spans="17:19" hidden="1">
      <c r="Q418" s="81"/>
      <c r="R418" s="81"/>
      <c r="S418" s="81"/>
    </row>
    <row r="419" spans="17:19" hidden="1">
      <c r="Q419" s="81"/>
      <c r="R419" s="81"/>
      <c r="S419" s="81"/>
    </row>
    <row r="420" spans="17:19" hidden="1">
      <c r="Q420" s="81"/>
      <c r="R420" s="81"/>
      <c r="S420" s="81"/>
    </row>
    <row r="421" spans="17:19" hidden="1">
      <c r="Q421" s="81"/>
      <c r="R421" s="81"/>
      <c r="S421" s="81"/>
    </row>
    <row r="422" spans="17:19" hidden="1">
      <c r="Q422" s="81"/>
      <c r="R422" s="81"/>
      <c r="S422" s="81"/>
    </row>
    <row r="423" spans="17:19" hidden="1">
      <c r="Q423" s="81"/>
      <c r="R423" s="81"/>
      <c r="S423" s="81"/>
    </row>
    <row r="424" spans="17:19" hidden="1">
      <c r="Q424" s="81"/>
      <c r="R424" s="81"/>
      <c r="S424" s="81"/>
    </row>
    <row r="425" spans="17:19" hidden="1">
      <c r="Q425" s="81"/>
      <c r="R425" s="81"/>
      <c r="S425" s="81"/>
    </row>
    <row r="426" spans="17:19" hidden="1">
      <c r="Q426" s="81"/>
      <c r="R426" s="81"/>
      <c r="S426" s="81"/>
    </row>
    <row r="427" spans="17:19" hidden="1">
      <c r="Q427" s="81"/>
      <c r="R427" s="81"/>
      <c r="S427" s="81"/>
    </row>
    <row r="428" spans="17:19" hidden="1">
      <c r="Q428" s="81"/>
      <c r="R428" s="81"/>
      <c r="S428" s="81"/>
    </row>
    <row r="429" spans="17:19" hidden="1">
      <c r="Q429" s="81"/>
      <c r="R429" s="81"/>
      <c r="S429" s="81"/>
    </row>
    <row r="430" spans="17:19" hidden="1">
      <c r="Q430" s="81"/>
      <c r="R430" s="81"/>
      <c r="S430" s="81"/>
    </row>
    <row r="431" spans="17:19" hidden="1">
      <c r="Q431" s="81"/>
      <c r="R431" s="81"/>
      <c r="S431" s="81"/>
    </row>
    <row r="432" spans="17:19" hidden="1">
      <c r="Q432" s="81"/>
      <c r="R432" s="81"/>
      <c r="S432" s="81"/>
    </row>
    <row r="433" spans="17:19" hidden="1">
      <c r="Q433" s="81"/>
      <c r="R433" s="81"/>
      <c r="S433" s="81"/>
    </row>
    <row r="434" spans="17:19" hidden="1">
      <c r="Q434" s="81"/>
      <c r="R434" s="81"/>
      <c r="S434" s="81"/>
    </row>
    <row r="435" spans="17:19" hidden="1">
      <c r="Q435" s="81"/>
      <c r="R435" s="81"/>
      <c r="S435" s="81"/>
    </row>
    <row r="436" spans="17:19" hidden="1">
      <c r="Q436" s="81"/>
      <c r="R436" s="81"/>
      <c r="S436" s="81"/>
    </row>
    <row r="437" spans="17:19" hidden="1">
      <c r="Q437" s="81"/>
      <c r="R437" s="81"/>
      <c r="S437" s="81"/>
    </row>
    <row r="438" spans="17:19" hidden="1">
      <c r="Q438" s="81"/>
      <c r="R438" s="81"/>
      <c r="S438" s="81"/>
    </row>
    <row r="439" spans="17:19" hidden="1">
      <c r="Q439" s="81"/>
      <c r="R439" s="81"/>
      <c r="S439" s="81"/>
    </row>
    <row r="440" spans="17:19" hidden="1">
      <c r="Q440" s="81"/>
      <c r="R440" s="81"/>
      <c r="S440" s="81"/>
    </row>
    <row r="441" spans="17:19" hidden="1">
      <c r="Q441" s="81"/>
      <c r="R441" s="81"/>
      <c r="S441" s="81"/>
    </row>
    <row r="442" spans="17:19" hidden="1">
      <c r="Q442" s="81"/>
      <c r="R442" s="81"/>
      <c r="S442" s="81"/>
    </row>
    <row r="443" spans="17:19" hidden="1">
      <c r="Q443" s="81"/>
      <c r="R443" s="81"/>
      <c r="S443" s="81"/>
    </row>
    <row r="444" spans="17:19" hidden="1">
      <c r="Q444" s="81"/>
      <c r="R444" s="81"/>
      <c r="S444" s="81"/>
    </row>
    <row r="445" spans="17:19" hidden="1">
      <c r="Q445" s="81"/>
      <c r="R445" s="81"/>
      <c r="S445" s="81"/>
    </row>
    <row r="446" spans="17:19" hidden="1">
      <c r="Q446" s="81"/>
      <c r="R446" s="81"/>
      <c r="S446" s="81"/>
    </row>
    <row r="447" spans="17:19" hidden="1">
      <c r="Q447" s="81"/>
      <c r="R447" s="81"/>
      <c r="S447" s="81"/>
    </row>
    <row r="448" spans="17:19" hidden="1">
      <c r="Q448" s="81"/>
      <c r="R448" s="81"/>
      <c r="S448" s="81"/>
    </row>
    <row r="449" spans="17:19" hidden="1">
      <c r="Q449" s="81"/>
      <c r="R449" s="81"/>
      <c r="S449" s="81"/>
    </row>
    <row r="450" spans="17:19" hidden="1">
      <c r="Q450" s="81"/>
      <c r="R450" s="81"/>
      <c r="S450" s="81"/>
    </row>
    <row r="451" spans="17:19" hidden="1">
      <c r="Q451" s="81"/>
      <c r="R451" s="81"/>
      <c r="S451" s="81"/>
    </row>
    <row r="452" spans="17:19" hidden="1">
      <c r="Q452" s="81"/>
      <c r="R452" s="81"/>
      <c r="S452" s="81"/>
    </row>
    <row r="453" spans="17:19" hidden="1">
      <c r="Q453" s="81"/>
      <c r="R453" s="81"/>
      <c r="S453" s="81"/>
    </row>
    <row r="454" spans="17:19" hidden="1">
      <c r="Q454" s="81"/>
      <c r="R454" s="81"/>
      <c r="S454" s="81"/>
    </row>
    <row r="455" spans="17:19" hidden="1">
      <c r="Q455" s="81"/>
      <c r="R455" s="81"/>
      <c r="S455" s="81"/>
    </row>
    <row r="456" spans="17:19" hidden="1">
      <c r="Q456" s="81"/>
      <c r="R456" s="81"/>
      <c r="S456" s="81"/>
    </row>
    <row r="457" spans="17:19" hidden="1">
      <c r="Q457" s="81"/>
      <c r="R457" s="81"/>
      <c r="S457" s="81"/>
    </row>
    <row r="458" spans="17:19" hidden="1">
      <c r="Q458" s="81"/>
      <c r="R458" s="81"/>
      <c r="S458" s="81"/>
    </row>
    <row r="459" spans="17:19" hidden="1">
      <c r="Q459" s="81"/>
      <c r="R459" s="81"/>
      <c r="S459" s="81"/>
    </row>
    <row r="460" spans="17:19" hidden="1">
      <c r="Q460" s="81"/>
      <c r="R460" s="81"/>
      <c r="S460" s="81"/>
    </row>
    <row r="461" spans="17:19" hidden="1">
      <c r="Q461" s="81"/>
      <c r="R461" s="81"/>
      <c r="S461" s="81"/>
    </row>
    <row r="462" spans="17:19" hidden="1">
      <c r="Q462" s="81"/>
      <c r="R462" s="81"/>
      <c r="S462" s="81"/>
    </row>
    <row r="463" spans="17:19" hidden="1">
      <c r="Q463" s="81"/>
      <c r="R463" s="81"/>
      <c r="S463" s="81"/>
    </row>
    <row r="464" spans="17:19" hidden="1">
      <c r="Q464" s="81"/>
      <c r="R464" s="81"/>
      <c r="S464" s="81"/>
    </row>
    <row r="465" spans="17:19" hidden="1">
      <c r="Q465" s="81"/>
      <c r="R465" s="81"/>
      <c r="S465" s="81"/>
    </row>
    <row r="466" spans="17:19" hidden="1">
      <c r="Q466" s="81"/>
      <c r="R466" s="81"/>
      <c r="S466" s="81"/>
    </row>
    <row r="467" spans="17:19" hidden="1">
      <c r="Q467" s="81"/>
      <c r="R467" s="81"/>
      <c r="S467" s="81"/>
    </row>
    <row r="468" spans="17:19" hidden="1">
      <c r="Q468" s="81"/>
      <c r="R468" s="81"/>
      <c r="S468" s="81"/>
    </row>
    <row r="469" spans="17:19" hidden="1">
      <c r="Q469" s="81"/>
      <c r="R469" s="81"/>
      <c r="S469" s="81"/>
    </row>
    <row r="470" spans="17:19" hidden="1">
      <c r="Q470" s="81"/>
      <c r="R470" s="81"/>
      <c r="S470" s="81"/>
    </row>
    <row r="471" spans="17:19" hidden="1">
      <c r="Q471" s="81"/>
      <c r="R471" s="81"/>
      <c r="S471" s="81"/>
    </row>
    <row r="472" spans="17:19" hidden="1">
      <c r="Q472" s="81"/>
      <c r="R472" s="81"/>
      <c r="S472" s="81"/>
    </row>
    <row r="473" spans="17:19" hidden="1">
      <c r="Q473" s="81"/>
      <c r="R473" s="81"/>
      <c r="S473" s="81"/>
    </row>
    <row r="474" spans="17:19" hidden="1">
      <c r="Q474" s="81"/>
      <c r="R474" s="81"/>
      <c r="S474" s="81"/>
    </row>
    <row r="475" spans="17:19" hidden="1">
      <c r="Q475" s="81"/>
      <c r="R475" s="81"/>
      <c r="S475" s="81"/>
    </row>
    <row r="476" spans="17:19" hidden="1">
      <c r="Q476" s="81"/>
      <c r="R476" s="81"/>
      <c r="S476" s="81"/>
    </row>
    <row r="477" spans="17:19" hidden="1">
      <c r="Q477" s="81"/>
      <c r="R477" s="81"/>
      <c r="S477" s="81"/>
    </row>
    <row r="478" spans="17:19" hidden="1">
      <c r="Q478" s="81"/>
      <c r="R478" s="81"/>
      <c r="S478" s="81"/>
    </row>
    <row r="479" spans="17:19" hidden="1">
      <c r="Q479" s="81"/>
      <c r="R479" s="81"/>
      <c r="S479" s="81"/>
    </row>
    <row r="480" spans="17:19" hidden="1">
      <c r="Q480" s="81"/>
      <c r="R480" s="81"/>
      <c r="S480" s="81"/>
    </row>
    <row r="481" spans="6:26" hidden="1">
      <c r="Q481" s="81"/>
      <c r="R481" s="81"/>
      <c r="S481" s="81"/>
    </row>
    <row r="482" spans="6:26" hidden="1">
      <c r="Q482" s="81"/>
      <c r="R482" s="81"/>
      <c r="S482" s="81"/>
    </row>
    <row r="483" spans="6:26" hidden="1">
      <c r="Q483" s="81"/>
      <c r="R483" s="81"/>
      <c r="S483" s="81"/>
    </row>
    <row r="484" spans="6:26" hidden="1">
      <c r="Q484" s="81"/>
      <c r="R484" s="81"/>
      <c r="S484" s="81"/>
    </row>
    <row r="485" spans="6:26" hidden="1">
      <c r="Q485" s="81"/>
      <c r="R485" s="81"/>
      <c r="S485" s="81"/>
    </row>
    <row r="486" spans="6:26" hidden="1">
      <c r="Q486" s="81"/>
      <c r="R486" s="81"/>
      <c r="S486" s="81"/>
    </row>
    <row r="487" spans="6:26" hidden="1">
      <c r="Q487" s="81"/>
      <c r="R487" s="81"/>
      <c r="S487" s="81"/>
    </row>
    <row r="488" spans="6:26" hidden="1">
      <c r="Q488" s="81"/>
      <c r="R488" s="81"/>
      <c r="S488" s="81"/>
    </row>
    <row r="489" spans="6:26" hidden="1">
      <c r="Q489" s="81"/>
      <c r="R489" s="81"/>
      <c r="S489" s="81"/>
    </row>
    <row r="490" spans="6:26" hidden="1">
      <c r="Q490" s="81"/>
      <c r="R490" s="81"/>
      <c r="S490" s="81"/>
    </row>
    <row r="491" spans="6:26" hidden="1">
      <c r="Q491" s="81"/>
      <c r="R491" s="81"/>
      <c r="S491" s="81"/>
    </row>
    <row r="492" spans="6:26" ht="15.75" thickBot="1">
      <c r="F492" s="82" t="s">
        <v>125</v>
      </c>
      <c r="G492" s="52"/>
      <c r="H492" s="52"/>
      <c r="I492" s="64">
        <f t="shared" ref="I492:P492" si="2">SUM(I4:I491)</f>
        <v>204.5</v>
      </c>
      <c r="J492" s="64">
        <f t="shared" si="2"/>
        <v>295.5</v>
      </c>
      <c r="K492" s="64">
        <f t="shared" si="2"/>
        <v>0</v>
      </c>
      <c r="L492" s="64">
        <f t="shared" si="2"/>
        <v>0</v>
      </c>
      <c r="M492" s="64">
        <f t="shared" si="2"/>
        <v>40</v>
      </c>
      <c r="N492" s="64">
        <f t="shared" si="2"/>
        <v>31</v>
      </c>
      <c r="O492" s="64">
        <f t="shared" si="2"/>
        <v>0</v>
      </c>
      <c r="P492" s="64">
        <f t="shared" si="2"/>
        <v>0</v>
      </c>
      <c r="T492" s="52" t="s">
        <v>126</v>
      </c>
      <c r="U492" s="64">
        <f t="shared" ref="U492:Z492" si="3">SUM(U4:U491)</f>
        <v>105.6</v>
      </c>
      <c r="V492" s="64">
        <f t="shared" si="3"/>
        <v>105.6</v>
      </c>
      <c r="W492" s="64">
        <f t="shared" si="3"/>
        <v>47.2</v>
      </c>
      <c r="X492" s="64">
        <f t="shared" si="3"/>
        <v>13</v>
      </c>
      <c r="Y492" s="64">
        <f t="shared" si="3"/>
        <v>0</v>
      </c>
      <c r="Z492" s="64">
        <f t="shared" si="3"/>
        <v>0</v>
      </c>
    </row>
    <row r="493" spans="6:26" ht="15.75" thickTop="1"/>
    <row r="495" spans="6:26">
      <c r="F495" s="53" t="s">
        <v>124</v>
      </c>
      <c r="I495" s="7"/>
      <c r="J495" s="7"/>
      <c r="K495" s="7"/>
      <c r="L495" s="7"/>
      <c r="M495" s="7"/>
      <c r="N495" s="7"/>
      <c r="O495" s="7"/>
      <c r="P495" s="7"/>
      <c r="Q495" s="54" t="s">
        <v>138</v>
      </c>
      <c r="R495" s="7"/>
      <c r="S495" s="54" t="s">
        <v>129</v>
      </c>
    </row>
    <row r="496" spans="6:26">
      <c r="F496" s="54" t="str">
        <f>IF('25'!K3="", "Vrije categorie",'25'!K3)</f>
        <v>A</v>
      </c>
      <c r="I496" s="65" cm="1">
        <f t="array" ref="I496">SUMPRODUCT(--($H$4:$H$491=F496),--($G$4:$G$491=""),$I$4:$I$491)</f>
        <v>110.5</v>
      </c>
      <c r="J496" s="65" cm="1">
        <f t="array" ref="J496">SUMPRODUCT(--($H$4:$H$491=F496),--($G$4:$G$491=""),$J$4:$J$491)</f>
        <v>142.5</v>
      </c>
      <c r="K496" s="65" cm="1">
        <f t="array" ref="K496">SUMPRODUCT(--($H$4:$H$491=F496),--($G$4:$G$491=""),$K$4:$K$491)</f>
        <v>0</v>
      </c>
      <c r="L496" s="65" cm="1">
        <f t="array" ref="L496">SUMPRODUCT(--($H$4:$H$491=F496),--($G$4:$G$491=""),$L$4:$L$491)</f>
        <v>0</v>
      </c>
      <c r="M496" s="65" cm="1">
        <f t="array" ref="M496">SUMPRODUCT(--($H$4:$H$491=F496),--($G$4:$G$491=""),$M$4:$M$491)</f>
        <v>0</v>
      </c>
      <c r="N496" s="65" cm="1">
        <f t="array" ref="N496">SUMPRODUCT(--($H$4:$H$491=F496),--($G$4:$G$491=""),$N$4:$N$491)</f>
        <v>0</v>
      </c>
      <c r="O496" s="65" cm="1">
        <f t="array" ref="O496">SUMPRODUCT(--($H$4:$H$491=F496),--($G$4:$G$491=""),$O$4:$O$491)</f>
        <v>0</v>
      </c>
      <c r="P496" s="65" cm="1">
        <f t="array" ref="P496">SUMPRODUCT(--($H$4:$H$491=F496),--($G$4:$G$491=""),$P$4:$P$491)</f>
        <v>0</v>
      </c>
      <c r="Q496" s="65">
        <f>SUM(I496:P496)</f>
        <v>253</v>
      </c>
      <c r="R496" s="54"/>
      <c r="S496" s="65" cm="1">
        <f t="array" ref="S496">SUMPRODUCT(--($H$4:$H$491=F496),--($G$4:$G$491=""),$S$4:$S$491)</f>
        <v>50600</v>
      </c>
    </row>
    <row r="497" spans="6:19">
      <c r="F497" s="54" t="str">
        <f>IF('25'!K4="", "Vrije categorie",'25'!K4)</f>
        <v>B</v>
      </c>
      <c r="I497" s="65" cm="1">
        <f t="array" ref="I497">SUMPRODUCT(--($H$4:$H$491=F497),--($G$4:$G$491=""),$I$4:$I$491)</f>
        <v>0</v>
      </c>
      <c r="J497" s="65" cm="1">
        <f t="array" ref="J497">SUMPRODUCT(--($H$4:$H$491=F497),--($G$4:$G$491=""),$J$4:$J$491)</f>
        <v>0</v>
      </c>
      <c r="K497" s="65" cm="1">
        <f t="array" ref="K497">SUMPRODUCT(--($H$4:$H$491=F497),--($G$4:$G$491=""),$K$4:$K$491)</f>
        <v>0</v>
      </c>
      <c r="L497" s="65" cm="1">
        <f t="array" ref="L497">SUMPRODUCT(--($H$4:$H$491=F497),--($G$4:$G$491=""),$L$4:$L$491)</f>
        <v>0</v>
      </c>
      <c r="M497" s="65" cm="1">
        <f t="array" ref="M497">SUMPRODUCT(--($H$4:$H$491=F497),--($G$4:$G$491=""),$M$4:$M$491)</f>
        <v>0</v>
      </c>
      <c r="N497" s="65" cm="1">
        <f t="array" ref="N497">SUMPRODUCT(--($H$4:$H$491=F497),--($G$4:$G$491=""),$N$4:$N$491)</f>
        <v>0</v>
      </c>
      <c r="O497" s="65" cm="1">
        <f t="array" ref="O497">SUMPRODUCT(--($H$4:$H$491=F497),--($G$4:$G$491=""),$O$4:$O$491)</f>
        <v>0</v>
      </c>
      <c r="P497" s="65" cm="1">
        <f t="array" ref="P497">SUMPRODUCT(--($H$4:$H$491=F497),--($G$4:$G$491=""),$P$4:$P$491)</f>
        <v>0</v>
      </c>
      <c r="Q497" s="65">
        <f t="shared" ref="Q497:Q509" si="4">SUM(I497:P497)</f>
        <v>0</v>
      </c>
      <c r="R497" s="54"/>
      <c r="S497" s="65" cm="1">
        <f t="array" ref="S497">SUMPRODUCT(--($H$4:$H$491=F497),--($G$4:$G$491=""),$S$4:$S$491)</f>
        <v>0</v>
      </c>
    </row>
    <row r="498" spans="6:19">
      <c r="F498" s="54" t="str">
        <f>IF('25'!K5="", "Vrije categorie",'25'!K5)</f>
        <v>C</v>
      </c>
      <c r="I498" s="65" cm="1">
        <f t="array" ref="I498">SUMPRODUCT(--($H$4:$H$491=F498),--($G$4:$G$491=""),$I$4:$I$491)</f>
        <v>0</v>
      </c>
      <c r="J498" s="65" cm="1">
        <f t="array" ref="J498">SUMPRODUCT(--($H$4:$H$491=F498),--($G$4:$G$491=""),$J$4:$J$491)</f>
        <v>0</v>
      </c>
      <c r="K498" s="65" cm="1">
        <f t="array" ref="K498">SUMPRODUCT(--($H$4:$H$491=F498),--($G$4:$G$491=""),$K$4:$K$491)</f>
        <v>0</v>
      </c>
      <c r="L498" s="65" cm="1">
        <f t="array" ref="L498">SUMPRODUCT(--($H$4:$H$491=F498),--($G$4:$G$491=""),$L$4:$L$491)</f>
        <v>0</v>
      </c>
      <c r="M498" s="65" cm="1">
        <f t="array" ref="M498">SUMPRODUCT(--($H$4:$H$491=F498),--($G$4:$G$491=""),$M$4:$M$491)</f>
        <v>0</v>
      </c>
      <c r="N498" s="65" cm="1">
        <f t="array" ref="N498">SUMPRODUCT(--($H$4:$H$491=F498),--($G$4:$G$491=""),$N$4:$N$491)</f>
        <v>0</v>
      </c>
      <c r="O498" s="65" cm="1">
        <f t="array" ref="O498">SUMPRODUCT(--($H$4:$H$491=F498),--($G$4:$G$491=""),$O$4:$O$491)</f>
        <v>0</v>
      </c>
      <c r="P498" s="65" cm="1">
        <f t="array" ref="P498">SUMPRODUCT(--($H$4:$H$491=F498),--($G$4:$G$491=""),$P$4:$P$491)</f>
        <v>0</v>
      </c>
      <c r="Q498" s="65">
        <f t="shared" si="4"/>
        <v>0</v>
      </c>
      <c r="R498" s="54"/>
      <c r="S498" s="65" cm="1">
        <f t="array" ref="S498">SUMPRODUCT(--($H$4:$H$491=F498),--($G$4:$G$491=""),$S$4:$S$491)</f>
        <v>0</v>
      </c>
    </row>
    <row r="499" spans="6:19">
      <c r="F499" s="54" t="str">
        <f>IF('25'!K6="", "Vrije categorie",'25'!K6)</f>
        <v>D</v>
      </c>
      <c r="I499" s="65" cm="1">
        <f t="array" ref="I499">SUMPRODUCT(--($H$4:$H$491=F499),--($G$4:$G$491=""),$I$4:$I$491)</f>
        <v>0</v>
      </c>
      <c r="J499" s="65" cm="1">
        <f t="array" ref="J499">SUMPRODUCT(--($H$4:$H$491=F499),--($G$4:$G$491=""),$J$4:$J$491)</f>
        <v>0</v>
      </c>
      <c r="K499" s="65" cm="1">
        <f t="array" ref="K499">SUMPRODUCT(--($H$4:$H$491=F499),--($G$4:$G$491=""),$K$4:$K$491)</f>
        <v>0</v>
      </c>
      <c r="L499" s="65" cm="1">
        <f t="array" ref="L499">SUMPRODUCT(--($H$4:$H$491=F499),--($G$4:$G$491=""),$L$4:$L$491)</f>
        <v>0</v>
      </c>
      <c r="M499" s="65" cm="1">
        <f t="array" ref="M499">SUMPRODUCT(--($H$4:$H$491=F499),--($G$4:$G$491=""),$M$4:$M$491)</f>
        <v>0</v>
      </c>
      <c r="N499" s="65" cm="1">
        <f t="array" ref="N499">SUMPRODUCT(--($H$4:$H$491=F499),--($G$4:$G$491=""),$N$4:$N$491)</f>
        <v>0</v>
      </c>
      <c r="O499" s="65" cm="1">
        <f t="array" ref="O499">SUMPRODUCT(--($H$4:$H$491=F499),--($G$4:$G$491=""),$O$4:$O$491)</f>
        <v>0</v>
      </c>
      <c r="P499" s="65" cm="1">
        <f t="array" ref="P499">SUMPRODUCT(--($H$4:$H$491=F499),--($G$4:$G$491=""),$P$4:$P$491)</f>
        <v>0</v>
      </c>
      <c r="Q499" s="65">
        <f t="shared" si="4"/>
        <v>0</v>
      </c>
      <c r="R499" s="54"/>
      <c r="S499" s="65" cm="1">
        <f t="array" ref="S499">SUMPRODUCT(--($H$4:$H$491=F499),--($G$4:$G$491=""),$S$4:$S$491)</f>
        <v>0</v>
      </c>
    </row>
    <row r="500" spans="6:19">
      <c r="F500" s="54" t="str">
        <f>IF('25'!K7="", "Vrije categorie",'25'!K7)</f>
        <v>E</v>
      </c>
      <c r="I500" s="65" cm="1">
        <f t="array" ref="I500">SUMPRODUCT(--($H$4:$H$491=F500),--($G$4:$G$491=""),$I$4:$I$491)</f>
        <v>28</v>
      </c>
      <c r="J500" s="65" cm="1">
        <f t="array" ref="J500">SUMPRODUCT(--($H$4:$H$491=F500),--($G$4:$G$491=""),$J$4:$J$491)</f>
        <v>137</v>
      </c>
      <c r="K500" s="65" cm="1">
        <f t="array" ref="K500">SUMPRODUCT(--($H$4:$H$491=F500),--($G$4:$G$491=""),$K$4:$K$491)</f>
        <v>0</v>
      </c>
      <c r="L500" s="65" cm="1">
        <f t="array" ref="L500">SUMPRODUCT(--($H$4:$H$491=F500),--($G$4:$G$491=""),$L$4:$L$491)</f>
        <v>0</v>
      </c>
      <c r="M500" s="65" cm="1">
        <f t="array" ref="M500">SUMPRODUCT(--($H$4:$H$491=F500),--($G$4:$G$491=""),$M$4:$M$491)</f>
        <v>0</v>
      </c>
      <c r="N500" s="65" cm="1">
        <f t="array" ref="N500">SUMPRODUCT(--($H$4:$H$491=F500),--($G$4:$G$491=""),$N$4:$N$491)</f>
        <v>17</v>
      </c>
      <c r="O500" s="65" cm="1">
        <f t="array" ref="O500">SUMPRODUCT(--($H$4:$H$491=F500),--($G$4:$G$491=""),$O$4:$O$491)</f>
        <v>0</v>
      </c>
      <c r="P500" s="65" cm="1">
        <f t="array" ref="P500">SUMPRODUCT(--($H$4:$H$491=F500),--($G$4:$G$491=""),$P$4:$P$491)</f>
        <v>0</v>
      </c>
      <c r="Q500" s="65">
        <f t="shared" si="4"/>
        <v>182</v>
      </c>
      <c r="R500" s="54"/>
      <c r="S500" s="65" cm="1">
        <f t="array" ref="S500">SUMPRODUCT(--($H$4:$H$491=F500),--($G$4:$G$491=""),$S$4:$S$491)</f>
        <v>36400</v>
      </c>
    </row>
    <row r="501" spans="6:19">
      <c r="F501" s="54" t="str">
        <f>IF('25'!K8="", "Vrije categorie",'25'!K8)</f>
        <v>F</v>
      </c>
      <c r="I501" s="65" cm="1">
        <f t="array" ref="I501">SUMPRODUCT(--($H$4:$H$491=F501),--($G$4:$G$491=""),$I$4:$I$491)</f>
        <v>8</v>
      </c>
      <c r="J501" s="65" cm="1">
        <f t="array" ref="J501">SUMPRODUCT(--($H$4:$H$491=F501),--($G$4:$G$491=""),$J$4:$J$491)</f>
        <v>16</v>
      </c>
      <c r="K501" s="65" cm="1">
        <f t="array" ref="K501">SUMPRODUCT(--($H$4:$H$491=F501),--($G$4:$G$491=""),$K$4:$K$491)</f>
        <v>0</v>
      </c>
      <c r="L501" s="65" cm="1">
        <f t="array" ref="L501">SUMPRODUCT(--($H$4:$H$491=F501),--($G$4:$G$491=""),$L$4:$L$491)</f>
        <v>0</v>
      </c>
      <c r="M501" s="65" cm="1">
        <f t="array" ref="M501">SUMPRODUCT(--($H$4:$H$491=F501),--($G$4:$G$491=""),$M$4:$M$491)</f>
        <v>14.5</v>
      </c>
      <c r="N501" s="65" cm="1">
        <f t="array" ref="N501">SUMPRODUCT(--($H$4:$H$491=F501),--($G$4:$G$491=""),$N$4:$N$491)</f>
        <v>14</v>
      </c>
      <c r="O501" s="65" cm="1">
        <f t="array" ref="O501">SUMPRODUCT(--($H$4:$H$491=F501),--($G$4:$G$491=""),$O$4:$O$491)</f>
        <v>0</v>
      </c>
      <c r="P501" s="65" cm="1">
        <f t="array" ref="P501">SUMPRODUCT(--($H$4:$H$491=F501),--($G$4:$G$491=""),$P$4:$P$491)</f>
        <v>0</v>
      </c>
      <c r="Q501" s="65">
        <f t="shared" si="4"/>
        <v>52.5</v>
      </c>
      <c r="R501" s="54"/>
      <c r="S501" s="65" cm="1">
        <f t="array" ref="S501">SUMPRODUCT(--($H$4:$H$491=F501),--($G$4:$G$491=""),$S$4:$S$491)</f>
        <v>630</v>
      </c>
    </row>
    <row r="502" spans="6:19">
      <c r="F502" s="54" t="str">
        <f>IF('25'!K9="", "Vrije categorie",'25'!K9)</f>
        <v>G</v>
      </c>
      <c r="I502" s="65" cm="1">
        <f t="array" ref="I502">SUMPRODUCT(--($H$4:$H$491=F502),--($G$4:$G$491=""),$I$4:$I$491)</f>
        <v>0</v>
      </c>
      <c r="J502" s="65" cm="1">
        <f t="array" ref="J502">SUMPRODUCT(--($H$4:$H$491=F502),--($G$4:$G$491=""),$J$4:$J$491)</f>
        <v>0</v>
      </c>
      <c r="K502" s="65" cm="1">
        <f t="array" ref="K502">SUMPRODUCT(--($H$4:$H$491=F502),--($G$4:$G$491=""),$K$4:$K$491)</f>
        <v>0</v>
      </c>
      <c r="L502" s="65" cm="1">
        <f t="array" ref="L502">SUMPRODUCT(--($H$4:$H$491=F502),--($G$4:$G$491=""),$L$4:$L$491)</f>
        <v>0</v>
      </c>
      <c r="M502" s="65" cm="1">
        <f t="array" ref="M502">SUMPRODUCT(--($H$4:$H$491=F502),--($G$4:$G$491=""),$M$4:$M$491)</f>
        <v>25.5</v>
      </c>
      <c r="N502" s="65" cm="1">
        <f t="array" ref="N502">SUMPRODUCT(--($H$4:$H$491=F502),--($G$4:$G$491=""),$N$4:$N$491)</f>
        <v>0</v>
      </c>
      <c r="O502" s="65" cm="1">
        <f t="array" ref="O502">SUMPRODUCT(--($H$4:$H$491=F502),--($G$4:$G$491=""),$O$4:$O$491)</f>
        <v>0</v>
      </c>
      <c r="P502" s="65" cm="1">
        <f t="array" ref="P502">SUMPRODUCT(--($H$4:$H$491=F502),--($G$4:$G$491=""),$P$4:$P$491)</f>
        <v>0</v>
      </c>
      <c r="Q502" s="65">
        <f t="shared" si="4"/>
        <v>25.5</v>
      </c>
      <c r="R502" s="54"/>
      <c r="S502" s="65" cm="1">
        <f t="array" ref="S502">SUMPRODUCT(--($H$4:$H$491=F502),--($G$4:$G$491=""),$S$4:$S$491)</f>
        <v>5100</v>
      </c>
    </row>
    <row r="503" spans="6:19">
      <c r="F503" s="54" t="str">
        <f>IF('25'!K10="", "Vrije categorie",'25'!K10)</f>
        <v>H</v>
      </c>
      <c r="I503" s="65" cm="1">
        <f t="array" ref="I503">SUMPRODUCT(--($H$4:$H$491=F503),--($G$4:$G$491=""),$I$4:$I$491)</f>
        <v>0</v>
      </c>
      <c r="J503" s="65" cm="1">
        <f t="array" ref="J503">SUMPRODUCT(--($H$4:$H$491=F503),--($G$4:$G$491=""),$J$4:$J$491)</f>
        <v>0</v>
      </c>
      <c r="K503" s="65" cm="1">
        <f t="array" ref="K503">SUMPRODUCT(--($H$4:$H$491=F503),--($G$4:$G$491=""),$K$4:$K$491)</f>
        <v>0</v>
      </c>
      <c r="L503" s="65" cm="1">
        <f t="array" ref="L503">SUMPRODUCT(--($H$4:$H$491=F503),--($G$4:$G$491=""),$L$4:$L$491)</f>
        <v>0</v>
      </c>
      <c r="M503" s="65" cm="1">
        <f t="array" ref="M503">SUMPRODUCT(--($H$4:$H$491=F503),--($G$4:$G$491=""),$M$4:$M$491)</f>
        <v>0</v>
      </c>
      <c r="N503" s="65" cm="1">
        <f t="array" ref="N503">SUMPRODUCT(--($H$4:$H$491=F503),--($G$4:$G$491=""),$N$4:$N$491)</f>
        <v>0</v>
      </c>
      <c r="O503" s="65" cm="1">
        <f t="array" ref="O503">SUMPRODUCT(--($H$4:$H$491=F503),--($G$4:$G$491=""),$O$4:$O$491)</f>
        <v>0</v>
      </c>
      <c r="P503" s="65" cm="1">
        <f t="array" ref="P503">SUMPRODUCT(--($H$4:$H$491=F503),--($G$4:$G$491=""),$P$4:$P$491)</f>
        <v>0</v>
      </c>
      <c r="Q503" s="65">
        <f t="shared" si="4"/>
        <v>0</v>
      </c>
      <c r="R503" s="54"/>
      <c r="S503" s="65" cm="1">
        <f t="array" ref="S503">SUMPRODUCT(--($H$4:$H$491=F503),--($G$4:$G$491=""),$S$4:$S$491)</f>
        <v>0</v>
      </c>
    </row>
    <row r="504" spans="6:19">
      <c r="F504" s="54" t="str">
        <f>IF('25'!K11="", "Vrije categorie",'25'!K11)</f>
        <v>I</v>
      </c>
      <c r="I504" s="65" cm="1">
        <f t="array" ref="I504">SUMPRODUCT(--($H$4:$H$491=F504),--($G$4:$G$491=""),$I$4:$I$491)</f>
        <v>58</v>
      </c>
      <c r="J504" s="65" cm="1">
        <f t="array" ref="J504">SUMPRODUCT(--($H$4:$H$491=F504),--($G$4:$G$491=""),$J$4:$J$491)</f>
        <v>0</v>
      </c>
      <c r="K504" s="65" cm="1">
        <f t="array" ref="K504">SUMPRODUCT(--($H$4:$H$491=F504),--($G$4:$G$491=""),$K$4:$K$491)</f>
        <v>0</v>
      </c>
      <c r="L504" s="65" cm="1">
        <f t="array" ref="L504">SUMPRODUCT(--($H$4:$H$491=F504),--($G$4:$G$491=""),$L$4:$L$491)</f>
        <v>0</v>
      </c>
      <c r="M504" s="65" cm="1">
        <f t="array" ref="M504">SUMPRODUCT(--($H$4:$H$491=F504),--($G$4:$G$491=""),$M$4:$M$491)</f>
        <v>0</v>
      </c>
      <c r="N504" s="65" cm="1">
        <f t="array" ref="N504">SUMPRODUCT(--($H$4:$H$491=F504),--($G$4:$G$491=""),$N$4:$N$491)</f>
        <v>0</v>
      </c>
      <c r="O504" s="65" cm="1">
        <f t="array" ref="O504">SUMPRODUCT(--($H$4:$H$491=F504),--($G$4:$G$491=""),$O$4:$O$491)</f>
        <v>0</v>
      </c>
      <c r="P504" s="65" cm="1">
        <f t="array" ref="P504">SUMPRODUCT(--($H$4:$H$491=F504),--($G$4:$G$491=""),$P$4:$P$491)</f>
        <v>0</v>
      </c>
      <c r="Q504" s="65">
        <f t="shared" si="4"/>
        <v>58</v>
      </c>
      <c r="R504" s="54"/>
      <c r="S504" s="65" cm="1">
        <f t="array" ref="S504">SUMPRODUCT(--($H$4:$H$491=F504),--($G$4:$G$491=""),$S$4:$S$491)</f>
        <v>11600</v>
      </c>
    </row>
    <row r="505" spans="6:19">
      <c r="F505" s="54" t="str">
        <f>IF('25'!K12="", "Vrije categorie",'25'!K12)</f>
        <v>J</v>
      </c>
      <c r="I505" s="65" cm="1">
        <f t="array" ref="I505">SUMPRODUCT(--($H$4:$H$491=F505),--($G$4:$G$491=""),$I$4:$I$491)</f>
        <v>0</v>
      </c>
      <c r="J505" s="65" cm="1">
        <f t="array" ref="J505">SUMPRODUCT(--($H$4:$H$491=F505),--($G$4:$G$491=""),$J$4:$J$491)</f>
        <v>0</v>
      </c>
      <c r="K505" s="65" cm="1">
        <f t="array" ref="K505">SUMPRODUCT(--($H$4:$H$491=F505),--($G$4:$G$491=""),$K$4:$K$491)</f>
        <v>0</v>
      </c>
      <c r="L505" s="65" cm="1">
        <f t="array" ref="L505">SUMPRODUCT(--($H$4:$H$491=F505),--($G$4:$G$491=""),$L$4:$L$491)</f>
        <v>0</v>
      </c>
      <c r="M505" s="65" cm="1">
        <f t="array" ref="M505">SUMPRODUCT(--($H$4:$H$491=F505),--($G$4:$G$491=""),$M$4:$M$491)</f>
        <v>0</v>
      </c>
      <c r="N505" s="65" cm="1">
        <f t="array" ref="N505">SUMPRODUCT(--($H$4:$H$491=F505),--($G$4:$G$491=""),$N$4:$N$491)</f>
        <v>0</v>
      </c>
      <c r="O505" s="65" cm="1">
        <f t="array" ref="O505">SUMPRODUCT(--($H$4:$H$491=F505),--($G$4:$G$491=""),$O$4:$O$491)</f>
        <v>0</v>
      </c>
      <c r="P505" s="65" cm="1">
        <f t="array" ref="P505">SUMPRODUCT(--($H$4:$H$491=F505),--($G$4:$G$491=""),$P$4:$P$491)</f>
        <v>0</v>
      </c>
      <c r="Q505" s="65">
        <f t="shared" si="4"/>
        <v>0</v>
      </c>
      <c r="R505" s="54"/>
      <c r="S505" s="65" cm="1">
        <f t="array" ref="S505">SUMPRODUCT(--($H$4:$H$491=F505),--($G$4:$G$491=""),$S$4:$S$491)</f>
        <v>0</v>
      </c>
    </row>
    <row r="506" spans="6:19">
      <c r="F506" s="54" t="str">
        <f>IF('25'!K13="", "Vrije categorie",'25'!K13)</f>
        <v>K</v>
      </c>
      <c r="I506" s="65" cm="1">
        <f t="array" ref="I506">SUMPRODUCT(--($H$4:$H$491=F506),--($G$4:$G$491=""),$I$4:$I$491)</f>
        <v>0</v>
      </c>
      <c r="J506" s="65" cm="1">
        <f t="array" ref="J506">SUMPRODUCT(--($H$4:$H$491=F506),--($G$4:$G$491=""),$J$4:$J$491)</f>
        <v>0</v>
      </c>
      <c r="K506" s="65" cm="1">
        <f t="array" ref="K506">SUMPRODUCT(--($H$4:$H$491=F506),--($G$4:$G$491=""),$K$4:$K$491)</f>
        <v>0</v>
      </c>
      <c r="L506" s="65" cm="1">
        <f t="array" ref="L506">SUMPRODUCT(--($H$4:$H$491=F506),--($G$4:$G$491=""),$L$4:$L$491)</f>
        <v>0</v>
      </c>
      <c r="M506" s="65" cm="1">
        <f t="array" ref="M506">SUMPRODUCT(--($H$4:$H$491=F506),--($G$4:$G$491=""),$M$4:$M$491)</f>
        <v>0</v>
      </c>
      <c r="N506" s="65" cm="1">
        <f t="array" ref="N506">SUMPRODUCT(--($H$4:$H$491=F506),--($G$4:$G$491=""),$N$4:$N$491)</f>
        <v>0</v>
      </c>
      <c r="O506" s="65" cm="1">
        <f t="array" ref="O506">SUMPRODUCT(--($H$4:$H$491=F506),--($G$4:$G$491=""),$O$4:$O$491)</f>
        <v>0</v>
      </c>
      <c r="P506" s="65" cm="1">
        <f t="array" ref="P506">SUMPRODUCT(--($H$4:$H$491=F506),--($G$4:$G$491=""),$P$4:$P$491)</f>
        <v>0</v>
      </c>
      <c r="Q506" s="65">
        <f t="shared" si="4"/>
        <v>0</v>
      </c>
      <c r="R506" s="54"/>
      <c r="S506" s="65" cm="1">
        <f t="array" ref="S506">SUMPRODUCT(--($H$4:$H$491=F506),--($G$4:$G$491=""),$S$4:$S$491)</f>
        <v>0</v>
      </c>
    </row>
    <row r="507" spans="6:19">
      <c r="F507" s="54" t="str">
        <f>IF('25'!K14="", "Vrije categorie",'25'!K14)</f>
        <v>Vrije categorie</v>
      </c>
      <c r="I507" s="65" cm="1">
        <f t="array" ref="I507">SUMPRODUCT(--($H$4:$H$491=F507),--($G$4:$G$491=""),$I$4:$I$491)</f>
        <v>0</v>
      </c>
      <c r="J507" s="65" cm="1">
        <f t="array" ref="J507">SUMPRODUCT(--($H$4:$H$491=F507),--($G$4:$G$491=""),$J$4:$J$491)</f>
        <v>0</v>
      </c>
      <c r="K507" s="65" cm="1">
        <f t="array" ref="K507">SUMPRODUCT(--($H$4:$H$491=F507),--($G$4:$G$491=""),$K$4:$K$491)</f>
        <v>0</v>
      </c>
      <c r="L507" s="65" cm="1">
        <f t="array" ref="L507">SUMPRODUCT(--($H$4:$H$491=F507),--($G$4:$G$491=""),$L$4:$L$491)</f>
        <v>0</v>
      </c>
      <c r="M507" s="65" cm="1">
        <f t="array" ref="M507">SUMPRODUCT(--($H$4:$H$491=F507),--($G$4:$G$491=""),$M$4:$M$491)</f>
        <v>0</v>
      </c>
      <c r="N507" s="65" cm="1">
        <f t="array" ref="N507">SUMPRODUCT(--($H$4:$H$491=F507),--($G$4:$G$491=""),$N$4:$N$491)</f>
        <v>0</v>
      </c>
      <c r="O507" s="65" cm="1">
        <f t="array" ref="O507">SUMPRODUCT(--($H$4:$H$491=F507),--($G$4:$G$491=""),$O$4:$O$491)</f>
        <v>0</v>
      </c>
      <c r="P507" s="65" cm="1">
        <f t="array" ref="P507">SUMPRODUCT(--($H$4:$H$491=F507),--($G$4:$G$491=""),$P$4:$P$491)</f>
        <v>0</v>
      </c>
      <c r="Q507" s="65">
        <f t="shared" si="4"/>
        <v>0</v>
      </c>
      <c r="R507" s="54"/>
      <c r="S507" s="65" cm="1">
        <f t="array" ref="S507">SUMPRODUCT(--($H$4:$H$491=F507),--($G$4:$G$491=""),$S$4:$S$491)</f>
        <v>0</v>
      </c>
    </row>
    <row r="508" spans="6:19">
      <c r="F508" s="54" t="str">
        <f>IF('25'!K15="", "Vrije categorie",'25'!K15)</f>
        <v>Vrije categorie</v>
      </c>
      <c r="I508" s="65" cm="1">
        <f t="array" ref="I508">SUMPRODUCT(--($H$4:$H$491=F508),--($G$4:$G$491=""),$I$4:$I$491)</f>
        <v>0</v>
      </c>
      <c r="J508" s="65" cm="1">
        <f t="array" ref="J508">SUMPRODUCT(--($H$4:$H$491=F508),--($G$4:$G$491=""),$J$4:$J$491)</f>
        <v>0</v>
      </c>
      <c r="K508" s="65" cm="1">
        <f t="array" ref="K508">SUMPRODUCT(--($H$4:$H$491=F508),--($G$4:$G$491=""),$K$4:$K$491)</f>
        <v>0</v>
      </c>
      <c r="L508" s="65" cm="1">
        <f t="array" ref="L508">SUMPRODUCT(--($H$4:$H$491=F508),--($G$4:$G$491=""),$L$4:$L$491)</f>
        <v>0</v>
      </c>
      <c r="M508" s="65" cm="1">
        <f t="array" ref="M508">SUMPRODUCT(--($H$4:$H$491=F508),--($G$4:$G$491=""),$M$4:$M$491)</f>
        <v>0</v>
      </c>
      <c r="N508" s="65" cm="1">
        <f t="array" ref="N508">SUMPRODUCT(--($H$4:$H$491=F508),--($G$4:$G$491=""),$N$4:$N$491)</f>
        <v>0</v>
      </c>
      <c r="O508" s="65" cm="1">
        <f t="array" ref="O508">SUMPRODUCT(--($H$4:$H$491=F508),--($G$4:$G$491=""),$O$4:$O$491)</f>
        <v>0</v>
      </c>
      <c r="P508" s="65" cm="1">
        <f t="array" ref="P508">SUMPRODUCT(--($H$4:$H$491=F508),--($G$4:$G$491=""),$P$4:$P$491)</f>
        <v>0</v>
      </c>
      <c r="Q508" s="65">
        <f t="shared" si="4"/>
        <v>0</v>
      </c>
      <c r="R508" s="54"/>
      <c r="S508" s="65" cm="1">
        <f t="array" ref="S508">SUMPRODUCT(--($H$4:$H$491=F508),--($G$4:$G$491=""),$S$4:$S$491)</f>
        <v>0</v>
      </c>
    </row>
    <row r="509" spans="6:19" ht="15.75" thickBot="1">
      <c r="F509" s="67" t="s">
        <v>128</v>
      </c>
      <c r="G509" s="63"/>
      <c r="H509" s="63"/>
      <c r="I509" s="66">
        <f>SUM(I496:I508)</f>
        <v>204.5</v>
      </c>
      <c r="J509" s="66">
        <f t="shared" ref="J509:P509" si="5">SUM(J496:J508)</f>
        <v>295.5</v>
      </c>
      <c r="K509" s="66">
        <f t="shared" si="5"/>
        <v>0</v>
      </c>
      <c r="L509" s="66">
        <f t="shared" si="5"/>
        <v>0</v>
      </c>
      <c r="M509" s="66">
        <f t="shared" si="5"/>
        <v>40</v>
      </c>
      <c r="N509" s="66">
        <f t="shared" si="5"/>
        <v>31</v>
      </c>
      <c r="O509" s="66">
        <f t="shared" si="5"/>
        <v>0</v>
      </c>
      <c r="P509" s="66">
        <f t="shared" si="5"/>
        <v>0</v>
      </c>
      <c r="Q509" s="66">
        <f t="shared" si="4"/>
        <v>571</v>
      </c>
      <c r="R509" s="66"/>
      <c r="S509" s="66">
        <f>SUM(S496:S508)</f>
        <v>104330</v>
      </c>
    </row>
    <row r="510" spans="6:19" ht="15.75" thickTop="1">
      <c r="F510" s="53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</row>
    <row r="511" spans="6:19" ht="15.75" thickBot="1">
      <c r="F511" s="67" t="s">
        <v>127</v>
      </c>
      <c r="G511" s="63"/>
      <c r="H511" s="63"/>
      <c r="I511" s="66" cm="1">
        <f t="array" ref="I511">SUMPRODUCT(--($H$4:$H$491="X"),I4:I491)</f>
        <v>0</v>
      </c>
      <c r="J511" s="66" cm="1">
        <f t="array" ref="J511">SUMPRODUCT(--($H$4:$H$491="X"),J4:J491)</f>
        <v>0</v>
      </c>
      <c r="K511" s="66" cm="1">
        <f t="array" ref="K511">SUMPRODUCT(--($H$4:$H$491="X"),K4:K491)</f>
        <v>0</v>
      </c>
      <c r="L511" s="66" cm="1">
        <f t="array" ref="L511">SUMPRODUCT(--($H$4:$H$491="X"),L4:L491)</f>
        <v>0</v>
      </c>
      <c r="M511" s="66" cm="1">
        <f t="array" ref="M511">SUMPRODUCT(--($H$4:$H$491="X"),M4:M491)</f>
        <v>0</v>
      </c>
      <c r="N511" s="66" cm="1">
        <f t="array" ref="N511">SUMPRODUCT(--($H$4:$H$491="X"),N4:N491)</f>
        <v>0</v>
      </c>
      <c r="O511" s="66" cm="1">
        <f t="array" ref="O511">SUMPRODUCT(--($H$4:$H$491="X"),O4:O491)</f>
        <v>0</v>
      </c>
      <c r="P511" s="66" cm="1">
        <f t="array" ref="P511">SUMPRODUCT(--($H$4:$H$491="X"),P4:P491)</f>
        <v>0</v>
      </c>
      <c r="Q511" s="7"/>
      <c r="R511" s="7"/>
      <c r="S511" s="7"/>
    </row>
    <row r="512" spans="6:19" ht="15.75" thickTop="1"/>
    <row r="514" spans="6:17">
      <c r="F514" s="68" t="s">
        <v>130</v>
      </c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8" t="s">
        <v>138</v>
      </c>
    </row>
    <row r="515" spans="6:17">
      <c r="F515" s="68" t="str">
        <f>F496</f>
        <v>A</v>
      </c>
      <c r="G515" s="69"/>
      <c r="H515" s="69"/>
      <c r="I515" s="72" cm="1">
        <f t="array" ref="I515">SUMPRODUCT(--($H$4:$H$491=F515),--($G$4:$G$491="X"),$I$4:$I$491)</f>
        <v>0</v>
      </c>
      <c r="J515" s="72" cm="1">
        <f t="array" ref="J515">SUMPRODUCT(--($H$4:$H$491=F515),--($G$4:$G$491="X"),$J$4:$J$491)</f>
        <v>0</v>
      </c>
      <c r="K515" s="72" cm="1">
        <f t="array" ref="K515">SUMPRODUCT(--($H$4:$H$491=F515),--($G$4:$G$491="X"),$K$4:$K$491)</f>
        <v>0</v>
      </c>
      <c r="L515" s="72" cm="1">
        <f t="array" ref="L515">SUMPRODUCT(--($H$4:$H$491=F515),--($G$4:$G$491="X"),$L$4:$L$491)</f>
        <v>0</v>
      </c>
      <c r="M515" s="72" cm="1">
        <f t="array" ref="M515">SUMPRODUCT(--($H$4:$H$491=F515),--($G$4:$G$491="X"),$M$4:$M$491)</f>
        <v>0</v>
      </c>
      <c r="N515" s="72" cm="1">
        <f t="array" ref="N515">SUMPRODUCT(--($H$4:$H$491=F515),--($G$4:$G$491="X"),$N$4:$N$491)</f>
        <v>0</v>
      </c>
      <c r="O515" s="72" cm="1">
        <f t="array" ref="O515">SUMPRODUCT(--($H$4:$H$491=F515),--($G$4:$G$491="X"),$O$4:$O$491)</f>
        <v>0</v>
      </c>
      <c r="P515" s="72" cm="1">
        <f t="array" ref="P515">SUMPRODUCT(--($H$4:$H$491=F515),--($G$4:$G$491="X"),$P$4:$P$491)</f>
        <v>0</v>
      </c>
      <c r="Q515" s="72">
        <f>SUM(I515:P515)</f>
        <v>0</v>
      </c>
    </row>
    <row r="516" spans="6:17">
      <c r="F516" s="68" t="str">
        <f t="shared" ref="F516:F527" si="6">F497</f>
        <v>B</v>
      </c>
      <c r="G516" s="69"/>
      <c r="H516" s="69"/>
      <c r="I516" s="72" cm="1">
        <f t="array" ref="I516">SUMPRODUCT(--($H$4:$H$491=F516),--($G$4:$G$491="X"),$I$4:$I$491)</f>
        <v>0</v>
      </c>
      <c r="J516" s="72" cm="1">
        <f t="array" ref="J516">SUMPRODUCT(--($H$4:$H$491=F516),--($G$4:$G$491="X"),$J$4:$J$491)</f>
        <v>0</v>
      </c>
      <c r="K516" s="72" cm="1">
        <f t="array" ref="K516">SUMPRODUCT(--($H$4:$H$491=F516),--($G$4:$G$491="X"),$K$4:$K$491)</f>
        <v>0</v>
      </c>
      <c r="L516" s="72" cm="1">
        <f t="array" ref="L516">SUMPRODUCT(--($H$4:$H$491=F516),--($G$4:$G$491="X"),$L$4:$L$491)</f>
        <v>0</v>
      </c>
      <c r="M516" s="72" cm="1">
        <f t="array" ref="M516">SUMPRODUCT(--($H$4:$H$491=F516),--($G$4:$G$491="X"),$M$4:$M$491)</f>
        <v>0</v>
      </c>
      <c r="N516" s="72" cm="1">
        <f t="array" ref="N516">SUMPRODUCT(--($H$4:$H$491=F516),--($G$4:$G$491="X"),$N$4:$N$491)</f>
        <v>0</v>
      </c>
      <c r="O516" s="72" cm="1">
        <f t="array" ref="O516">SUMPRODUCT(--($H$4:$H$491=F516),--($G$4:$G$491="X"),$O$4:$O$491)</f>
        <v>0</v>
      </c>
      <c r="P516" s="72" cm="1">
        <f t="array" ref="P516">SUMPRODUCT(--($H$4:$H$491=F516),--($G$4:$G$491="X"),$P$4:$P$491)</f>
        <v>0</v>
      </c>
      <c r="Q516" s="72">
        <f t="shared" ref="Q516:Q527" si="7">SUM(I516:P516)</f>
        <v>0</v>
      </c>
    </row>
    <row r="517" spans="6:17">
      <c r="F517" s="68" t="str">
        <f t="shared" si="6"/>
        <v>C</v>
      </c>
      <c r="G517" s="69"/>
      <c r="H517" s="69"/>
      <c r="I517" s="72" cm="1">
        <f t="array" ref="I517">SUMPRODUCT(--($H$4:$H$491=F517),--($G$4:$G$491="X"),$I$4:$I$491)</f>
        <v>0</v>
      </c>
      <c r="J517" s="72" cm="1">
        <f t="array" ref="J517">SUMPRODUCT(--($H$4:$H$491=F517),--($G$4:$G$491="X"),$J$4:$J$491)</f>
        <v>0</v>
      </c>
      <c r="K517" s="72" cm="1">
        <f t="array" ref="K517">SUMPRODUCT(--($H$4:$H$491=F517),--($G$4:$G$491="X"),$K$4:$K$491)</f>
        <v>0</v>
      </c>
      <c r="L517" s="72" cm="1">
        <f t="array" ref="L517">SUMPRODUCT(--($H$4:$H$491=F517),--($G$4:$G$491="X"),$L$4:$L$491)</f>
        <v>0</v>
      </c>
      <c r="M517" s="72" cm="1">
        <f t="array" ref="M517">SUMPRODUCT(--($H$4:$H$491=F517),--($G$4:$G$491="X"),$M$4:$M$491)</f>
        <v>0</v>
      </c>
      <c r="N517" s="72" cm="1">
        <f t="array" ref="N517">SUMPRODUCT(--($H$4:$H$491=F517),--($G$4:$G$491="X"),$N$4:$N$491)</f>
        <v>0</v>
      </c>
      <c r="O517" s="72" cm="1">
        <f t="array" ref="O517">SUMPRODUCT(--($H$4:$H$491=F517),--($G$4:$G$491="X"),$O$4:$O$491)</f>
        <v>0</v>
      </c>
      <c r="P517" s="72" cm="1">
        <f t="array" ref="P517">SUMPRODUCT(--($H$4:$H$491=F517),--($G$4:$G$491="X"),$P$4:$P$491)</f>
        <v>0</v>
      </c>
      <c r="Q517" s="72">
        <f t="shared" si="7"/>
        <v>0</v>
      </c>
    </row>
    <row r="518" spans="6:17">
      <c r="F518" s="68" t="str">
        <f t="shared" si="6"/>
        <v>D</v>
      </c>
      <c r="G518" s="69"/>
      <c r="H518" s="69"/>
      <c r="I518" s="72" cm="1">
        <f t="array" ref="I518">SUMPRODUCT(--($H$4:$H$491=F518),--($G$4:$G$491="X"),$I$4:$I$491)</f>
        <v>0</v>
      </c>
      <c r="J518" s="72" cm="1">
        <f t="array" ref="J518">SUMPRODUCT(--($H$4:$H$491=F518),--($G$4:$G$491="X"),$J$4:$J$491)</f>
        <v>0</v>
      </c>
      <c r="K518" s="72" cm="1">
        <f t="array" ref="K518">SUMPRODUCT(--($H$4:$H$491=F518),--($G$4:$G$491="X"),$K$4:$K$491)</f>
        <v>0</v>
      </c>
      <c r="L518" s="72" cm="1">
        <f t="array" ref="L518">SUMPRODUCT(--($H$4:$H$491=F518),--($G$4:$G$491="X"),$L$4:$L$491)</f>
        <v>0</v>
      </c>
      <c r="M518" s="72" cm="1">
        <f t="array" ref="M518">SUMPRODUCT(--($H$4:$H$491=F518),--($G$4:$G$491="X"),$M$4:$M$491)</f>
        <v>0</v>
      </c>
      <c r="N518" s="72" cm="1">
        <f t="array" ref="N518">SUMPRODUCT(--($H$4:$H$491=F518),--($G$4:$G$491="X"),$N$4:$N$491)</f>
        <v>0</v>
      </c>
      <c r="O518" s="72" cm="1">
        <f t="array" ref="O518">SUMPRODUCT(--($H$4:$H$491=F518),--($G$4:$G$491="X"),$O$4:$O$491)</f>
        <v>0</v>
      </c>
      <c r="P518" s="72" cm="1">
        <f t="array" ref="P518">SUMPRODUCT(--($H$4:$H$491=F518),--($G$4:$G$491="X"),$P$4:$P$491)</f>
        <v>0</v>
      </c>
      <c r="Q518" s="72">
        <f t="shared" si="7"/>
        <v>0</v>
      </c>
    </row>
    <row r="519" spans="6:17">
      <c r="F519" s="68" t="str">
        <f t="shared" si="6"/>
        <v>E</v>
      </c>
      <c r="G519" s="69"/>
      <c r="H519" s="69"/>
      <c r="I519" s="72" cm="1">
        <f t="array" ref="I519">SUMPRODUCT(--($H$4:$H$491=F519),--($G$4:$G$491="X"),$I$4:$I$491)</f>
        <v>0</v>
      </c>
      <c r="J519" s="72" cm="1">
        <f t="array" ref="J519">SUMPRODUCT(--($H$4:$H$491=F519),--($G$4:$G$491="X"),$J$4:$J$491)</f>
        <v>0</v>
      </c>
      <c r="K519" s="72" cm="1">
        <f t="array" ref="K519">SUMPRODUCT(--($H$4:$H$491=F519),--($G$4:$G$491="X"),$K$4:$K$491)</f>
        <v>0</v>
      </c>
      <c r="L519" s="72" cm="1">
        <f t="array" ref="L519">SUMPRODUCT(--($H$4:$H$491=F519),--($G$4:$G$491="X"),$L$4:$L$491)</f>
        <v>0</v>
      </c>
      <c r="M519" s="72" cm="1">
        <f t="array" ref="M519">SUMPRODUCT(--($H$4:$H$491=F519),--($G$4:$G$491="X"),$M$4:$M$491)</f>
        <v>0</v>
      </c>
      <c r="N519" s="72" cm="1">
        <f t="array" ref="N519">SUMPRODUCT(--($H$4:$H$491=F519),--($G$4:$G$491="X"),$N$4:$N$491)</f>
        <v>0</v>
      </c>
      <c r="O519" s="72" cm="1">
        <f t="array" ref="O519">SUMPRODUCT(--($H$4:$H$491=F519),--($G$4:$G$491="X"),$O$4:$O$491)</f>
        <v>0</v>
      </c>
      <c r="P519" s="72" cm="1">
        <f t="array" ref="P519">SUMPRODUCT(--($H$4:$H$491=F519),--($G$4:$G$491="X"),$P$4:$P$491)</f>
        <v>0</v>
      </c>
      <c r="Q519" s="72">
        <f t="shared" si="7"/>
        <v>0</v>
      </c>
    </row>
    <row r="520" spans="6:17">
      <c r="F520" s="68" t="str">
        <f t="shared" si="6"/>
        <v>F</v>
      </c>
      <c r="G520" s="69"/>
      <c r="H520" s="69"/>
      <c r="I520" s="72" cm="1">
        <f t="array" ref="I520">SUMPRODUCT(--($H$4:$H$491=F520),--($G$4:$G$491="X"),$I$4:$I$491)</f>
        <v>0</v>
      </c>
      <c r="J520" s="72" cm="1">
        <f t="array" ref="J520">SUMPRODUCT(--($H$4:$H$491=F520),--($G$4:$G$491="X"),$J$4:$J$491)</f>
        <v>0</v>
      </c>
      <c r="K520" s="72" cm="1">
        <f t="array" ref="K520">SUMPRODUCT(--($H$4:$H$491=F520),--($G$4:$G$491="X"),$K$4:$K$491)</f>
        <v>0</v>
      </c>
      <c r="L520" s="72" cm="1">
        <f t="array" ref="L520">SUMPRODUCT(--($H$4:$H$491=F520),--($G$4:$G$491="X"),$L$4:$L$491)</f>
        <v>0</v>
      </c>
      <c r="M520" s="72" cm="1">
        <f t="array" ref="M520">SUMPRODUCT(--($H$4:$H$491=F520),--($G$4:$G$491="X"),$M$4:$M$491)</f>
        <v>0</v>
      </c>
      <c r="N520" s="72" cm="1">
        <f t="array" ref="N520">SUMPRODUCT(--($H$4:$H$491=F520),--($G$4:$G$491="X"),$N$4:$N$491)</f>
        <v>0</v>
      </c>
      <c r="O520" s="72" cm="1">
        <f t="array" ref="O520">SUMPRODUCT(--($H$4:$H$491=F520),--($G$4:$G$491="X"),$O$4:$O$491)</f>
        <v>0</v>
      </c>
      <c r="P520" s="72" cm="1">
        <f t="array" ref="P520">SUMPRODUCT(--($H$4:$H$491=F520),--($G$4:$G$491="X"),$P$4:$P$491)</f>
        <v>0</v>
      </c>
      <c r="Q520" s="72">
        <f t="shared" si="7"/>
        <v>0</v>
      </c>
    </row>
    <row r="521" spans="6:17">
      <c r="F521" s="68" t="str">
        <f t="shared" si="6"/>
        <v>G</v>
      </c>
      <c r="G521" s="69"/>
      <c r="H521" s="69"/>
      <c r="I521" s="72" cm="1">
        <f t="array" ref="I521">SUMPRODUCT(--($H$4:$H$491=F521),--($G$4:$G$491="X"),$I$4:$I$491)</f>
        <v>0</v>
      </c>
      <c r="J521" s="72" cm="1">
        <f t="array" ref="J521">SUMPRODUCT(--($H$4:$H$491=F521),--($G$4:$G$491="X"),$J$4:$J$491)</f>
        <v>0</v>
      </c>
      <c r="K521" s="72" cm="1">
        <f t="array" ref="K521">SUMPRODUCT(--($H$4:$H$491=F521),--($G$4:$G$491="X"),$K$4:$K$491)</f>
        <v>0</v>
      </c>
      <c r="L521" s="72" cm="1">
        <f t="array" ref="L521">SUMPRODUCT(--($H$4:$H$491=F521),--($G$4:$G$491="X"),$L$4:$L$491)</f>
        <v>0</v>
      </c>
      <c r="M521" s="72" cm="1">
        <f t="array" ref="M521">SUMPRODUCT(--($H$4:$H$491=F521),--($G$4:$G$491="X"),$M$4:$M$491)</f>
        <v>0</v>
      </c>
      <c r="N521" s="72" cm="1">
        <f t="array" ref="N521">SUMPRODUCT(--($H$4:$H$491=F521),--($G$4:$G$491="X"),$N$4:$N$491)</f>
        <v>0</v>
      </c>
      <c r="O521" s="72" cm="1">
        <f t="array" ref="O521">SUMPRODUCT(--($H$4:$H$491=F521),--($G$4:$G$491="X"),$O$4:$O$491)</f>
        <v>0</v>
      </c>
      <c r="P521" s="72" cm="1">
        <f t="array" ref="P521">SUMPRODUCT(--($H$4:$H$491=F521),--($G$4:$G$491="X"),$P$4:$P$491)</f>
        <v>0</v>
      </c>
      <c r="Q521" s="72">
        <f t="shared" si="7"/>
        <v>0</v>
      </c>
    </row>
    <row r="522" spans="6:17">
      <c r="F522" s="68" t="str">
        <f t="shared" si="6"/>
        <v>H</v>
      </c>
      <c r="G522" s="69"/>
      <c r="H522" s="69"/>
      <c r="I522" s="72" cm="1">
        <f t="array" ref="I522">SUMPRODUCT(--($H$4:$H$491=F522),--($G$4:$G$491="X"),$I$4:$I$491)</f>
        <v>0</v>
      </c>
      <c r="J522" s="72" cm="1">
        <f t="array" ref="J522">SUMPRODUCT(--($H$4:$H$491=F522),--($G$4:$G$491="X"),$J$4:$J$491)</f>
        <v>0</v>
      </c>
      <c r="K522" s="72" cm="1">
        <f t="array" ref="K522">SUMPRODUCT(--($H$4:$H$491=F522),--($G$4:$G$491="X"),$K$4:$K$491)</f>
        <v>0</v>
      </c>
      <c r="L522" s="72" cm="1">
        <f t="array" ref="L522">SUMPRODUCT(--($H$4:$H$491=F522),--($G$4:$G$491="X"),$L$4:$L$491)</f>
        <v>0</v>
      </c>
      <c r="M522" s="72" cm="1">
        <f t="array" ref="M522">SUMPRODUCT(--($H$4:$H$491=F522),--($G$4:$G$491="X"),$M$4:$M$491)</f>
        <v>0</v>
      </c>
      <c r="N522" s="72" cm="1">
        <f t="array" ref="N522">SUMPRODUCT(--($H$4:$H$491=F522),--($G$4:$G$491="X"),$N$4:$N$491)</f>
        <v>0</v>
      </c>
      <c r="O522" s="72" cm="1">
        <f t="array" ref="O522">SUMPRODUCT(--($H$4:$H$491=F522),--($G$4:$G$491="X"),$O$4:$O$491)</f>
        <v>0</v>
      </c>
      <c r="P522" s="72" cm="1">
        <f t="array" ref="P522">SUMPRODUCT(--($H$4:$H$491=F522),--($G$4:$G$491="X"),$P$4:$P$491)</f>
        <v>0</v>
      </c>
      <c r="Q522" s="72">
        <f t="shared" si="7"/>
        <v>0</v>
      </c>
    </row>
    <row r="523" spans="6:17">
      <c r="F523" s="68" t="str">
        <f t="shared" si="6"/>
        <v>I</v>
      </c>
      <c r="G523" s="69"/>
      <c r="H523" s="69"/>
      <c r="I523" s="72" cm="1">
        <f t="array" ref="I523">SUMPRODUCT(--($H$4:$H$491=F523),--($G$4:$G$491="X"),$I$4:$I$491)</f>
        <v>0</v>
      </c>
      <c r="J523" s="72" cm="1">
        <f t="array" ref="J523">SUMPRODUCT(--($H$4:$H$491=F523),--($G$4:$G$491="X"),$J$4:$J$491)</f>
        <v>0</v>
      </c>
      <c r="K523" s="72" cm="1">
        <f t="array" ref="K523">SUMPRODUCT(--($H$4:$H$491=F523),--($G$4:$G$491="X"),$K$4:$K$491)</f>
        <v>0</v>
      </c>
      <c r="L523" s="72" cm="1">
        <f t="array" ref="L523">SUMPRODUCT(--($H$4:$H$491=F523),--($G$4:$G$491="X"),$L$4:$L$491)</f>
        <v>0</v>
      </c>
      <c r="M523" s="72" cm="1">
        <f t="array" ref="M523">SUMPRODUCT(--($H$4:$H$491=F523),--($G$4:$G$491="X"),$M$4:$M$491)</f>
        <v>0</v>
      </c>
      <c r="N523" s="72" cm="1">
        <f t="array" ref="N523">SUMPRODUCT(--($H$4:$H$491=F523),--($G$4:$G$491="X"),$N$4:$N$491)</f>
        <v>0</v>
      </c>
      <c r="O523" s="72" cm="1">
        <f t="array" ref="O523">SUMPRODUCT(--($H$4:$H$491=F523),--($G$4:$G$491="X"),$O$4:$O$491)</f>
        <v>0</v>
      </c>
      <c r="P523" s="72" cm="1">
        <f t="array" ref="P523">SUMPRODUCT(--($H$4:$H$491=F523),--($G$4:$G$491="X"),$P$4:$P$491)</f>
        <v>0</v>
      </c>
      <c r="Q523" s="72">
        <f t="shared" si="7"/>
        <v>0</v>
      </c>
    </row>
    <row r="524" spans="6:17">
      <c r="F524" s="68" t="str">
        <f t="shared" si="6"/>
        <v>J</v>
      </c>
      <c r="G524" s="69"/>
      <c r="H524" s="69"/>
      <c r="I524" s="72" cm="1">
        <f t="array" ref="I524">SUMPRODUCT(--($H$4:$H$491=F524),--($G$4:$G$491="X"),$I$4:$I$491)</f>
        <v>0</v>
      </c>
      <c r="J524" s="72" cm="1">
        <f t="array" ref="J524">SUMPRODUCT(--($H$4:$H$491=F524),--($G$4:$G$491="X"),$J$4:$J$491)</f>
        <v>0</v>
      </c>
      <c r="K524" s="72" cm="1">
        <f t="array" ref="K524">SUMPRODUCT(--($H$4:$H$491=F524),--($G$4:$G$491="X"),$K$4:$K$491)</f>
        <v>0</v>
      </c>
      <c r="L524" s="72" cm="1">
        <f t="array" ref="L524">SUMPRODUCT(--($H$4:$H$491=F524),--($G$4:$G$491="X"),$L$4:$L$491)</f>
        <v>0</v>
      </c>
      <c r="M524" s="72" cm="1">
        <f t="array" ref="M524">SUMPRODUCT(--($H$4:$H$491=F524),--($G$4:$G$491="X"),$M$4:$M$491)</f>
        <v>0</v>
      </c>
      <c r="N524" s="72" cm="1">
        <f t="array" ref="N524">SUMPRODUCT(--($H$4:$H$491=F524),--($G$4:$G$491="X"),$N$4:$N$491)</f>
        <v>0</v>
      </c>
      <c r="O524" s="72" cm="1">
        <f t="array" ref="O524">SUMPRODUCT(--($H$4:$H$491=F524),--($G$4:$G$491="X"),$O$4:$O$491)</f>
        <v>0</v>
      </c>
      <c r="P524" s="72" cm="1">
        <f t="array" ref="P524">SUMPRODUCT(--($H$4:$H$491=F524),--($G$4:$G$491="X"),$P$4:$P$491)</f>
        <v>0</v>
      </c>
      <c r="Q524" s="72">
        <f t="shared" si="7"/>
        <v>0</v>
      </c>
    </row>
    <row r="525" spans="6:17">
      <c r="F525" s="68" t="str">
        <f t="shared" si="6"/>
        <v>K</v>
      </c>
      <c r="G525" s="69"/>
      <c r="H525" s="69"/>
      <c r="I525" s="72" cm="1">
        <f t="array" ref="I525">SUMPRODUCT(--($H$4:$H$491=F525),--($G$4:$G$491="X"),$I$4:$I$491)</f>
        <v>0</v>
      </c>
      <c r="J525" s="72" cm="1">
        <f t="array" ref="J525">SUMPRODUCT(--($H$4:$H$491=F525),--($G$4:$G$491="X"),$J$4:$J$491)</f>
        <v>0</v>
      </c>
      <c r="K525" s="72" cm="1">
        <f t="array" ref="K525">SUMPRODUCT(--($H$4:$H$491=F525),--($G$4:$G$491="X"),$K$4:$K$491)</f>
        <v>0</v>
      </c>
      <c r="L525" s="72" cm="1">
        <f t="array" ref="L525">SUMPRODUCT(--($H$4:$H$491=F525),--($G$4:$G$491="X"),$L$4:$L$491)</f>
        <v>0</v>
      </c>
      <c r="M525" s="72" cm="1">
        <f t="array" ref="M525">SUMPRODUCT(--($H$4:$H$491=F525),--($G$4:$G$491="X"),$M$4:$M$491)</f>
        <v>0</v>
      </c>
      <c r="N525" s="72" cm="1">
        <f t="array" ref="N525">SUMPRODUCT(--($H$4:$H$491=F525),--($G$4:$G$491="X"),$N$4:$N$491)</f>
        <v>0</v>
      </c>
      <c r="O525" s="72" cm="1">
        <f t="array" ref="O525">SUMPRODUCT(--($H$4:$H$491=F525),--($G$4:$G$491="X"),$O$4:$O$491)</f>
        <v>0</v>
      </c>
      <c r="P525" s="72" cm="1">
        <f t="array" ref="P525">SUMPRODUCT(--($H$4:$H$491=F525),--($G$4:$G$491="X"),$P$4:$P$491)</f>
        <v>0</v>
      </c>
      <c r="Q525" s="72">
        <f t="shared" si="7"/>
        <v>0</v>
      </c>
    </row>
    <row r="526" spans="6:17">
      <c r="F526" s="68" t="str">
        <f t="shared" si="6"/>
        <v>Vrije categorie</v>
      </c>
      <c r="G526" s="69"/>
      <c r="H526" s="69"/>
      <c r="I526" s="72" cm="1">
        <f t="array" ref="I526">SUMPRODUCT(--($H$4:$H$491=F526),--($G$4:$G$491="X"),$I$4:$I$491)</f>
        <v>0</v>
      </c>
      <c r="J526" s="72" cm="1">
        <f t="array" ref="J526">SUMPRODUCT(--($H$4:$H$491=F526),--($G$4:$G$491="X"),$J$4:$J$491)</f>
        <v>0</v>
      </c>
      <c r="K526" s="72" cm="1">
        <f t="array" ref="K526">SUMPRODUCT(--($H$4:$H$491=F526),--($G$4:$G$491="X"),$K$4:$K$491)</f>
        <v>0</v>
      </c>
      <c r="L526" s="72" cm="1">
        <f t="array" ref="L526">SUMPRODUCT(--($H$4:$H$491=F526),--($G$4:$G$491="X"),$L$4:$L$491)</f>
        <v>0</v>
      </c>
      <c r="M526" s="72" cm="1">
        <f t="array" ref="M526">SUMPRODUCT(--($H$4:$H$491=F526),--($G$4:$G$491="X"),$M$4:$M$491)</f>
        <v>0</v>
      </c>
      <c r="N526" s="72" cm="1">
        <f t="array" ref="N526">SUMPRODUCT(--($H$4:$H$491=F526),--($G$4:$G$491="X"),$N$4:$N$491)</f>
        <v>0</v>
      </c>
      <c r="O526" s="72" cm="1">
        <f t="array" ref="O526">SUMPRODUCT(--($H$4:$H$491=F526),--($G$4:$G$491="X"),$O$4:$O$491)</f>
        <v>0</v>
      </c>
      <c r="P526" s="72" cm="1">
        <f t="array" ref="P526">SUMPRODUCT(--($H$4:$H$491=F526),--($G$4:$G$491="X"),$P$4:$P$491)</f>
        <v>0</v>
      </c>
      <c r="Q526" s="72">
        <f t="shared" si="7"/>
        <v>0</v>
      </c>
    </row>
    <row r="527" spans="6:17">
      <c r="F527" s="68" t="str">
        <f t="shared" si="6"/>
        <v>Vrije categorie</v>
      </c>
      <c r="G527" s="69"/>
      <c r="H527" s="69"/>
      <c r="I527" s="72" cm="1">
        <f t="array" ref="I527">SUMPRODUCT(--($H$4:$H$491=F527),--($G$4:$G$491="X"),$I$4:$I$491)</f>
        <v>0</v>
      </c>
      <c r="J527" s="72" cm="1">
        <f t="array" ref="J527">SUMPRODUCT(--($H$4:$H$491=F527),--($G$4:$G$491="X"),$J$4:$J$491)</f>
        <v>0</v>
      </c>
      <c r="K527" s="72" cm="1">
        <f t="array" ref="K527">SUMPRODUCT(--($H$4:$H$491=F527),--($G$4:$G$491="X"),$K$4:$K$491)</f>
        <v>0</v>
      </c>
      <c r="L527" s="72" cm="1">
        <f t="array" ref="L527">SUMPRODUCT(--($H$4:$H$491=F527),--($G$4:$G$491="X"),$L$4:$L$491)</f>
        <v>0</v>
      </c>
      <c r="M527" s="72" cm="1">
        <f t="array" ref="M527">SUMPRODUCT(--($H$4:$H$491=F527),--($G$4:$G$491="X"),$M$4:$M$491)</f>
        <v>0</v>
      </c>
      <c r="N527" s="72" cm="1">
        <f t="array" ref="N527">SUMPRODUCT(--($H$4:$H$491=F527),--($G$4:$G$491="X"),$N$4:$N$491)</f>
        <v>0</v>
      </c>
      <c r="O527" s="72" cm="1">
        <f t="array" ref="O527">SUMPRODUCT(--($H$4:$H$491=F527),--($G$4:$G$491="X"),$O$4:$O$491)</f>
        <v>0</v>
      </c>
      <c r="P527" s="72" cm="1">
        <f t="array" ref="P527">SUMPRODUCT(--($H$4:$H$491=F527),--($G$4:$G$491="X"),$P$4:$P$491)</f>
        <v>0</v>
      </c>
      <c r="Q527" s="72">
        <f t="shared" si="7"/>
        <v>0</v>
      </c>
    </row>
    <row r="528" spans="6:17" ht="15.75" thickBot="1">
      <c r="F528" s="70" t="s">
        <v>131</v>
      </c>
      <c r="G528" s="71"/>
      <c r="H528" s="71"/>
      <c r="I528" s="73">
        <f>SUM(I515:I527)</f>
        <v>0</v>
      </c>
      <c r="J528" s="73">
        <f t="shared" ref="J528:P528" si="8">SUM(J515:J527)</f>
        <v>0</v>
      </c>
      <c r="K528" s="73">
        <f t="shared" si="8"/>
        <v>0</v>
      </c>
      <c r="L528" s="73">
        <f t="shared" si="8"/>
        <v>0</v>
      </c>
      <c r="M528" s="73">
        <f t="shared" si="8"/>
        <v>0</v>
      </c>
      <c r="N528" s="73">
        <f t="shared" si="8"/>
        <v>0</v>
      </c>
      <c r="O528" s="73">
        <f t="shared" si="8"/>
        <v>0</v>
      </c>
      <c r="P528" s="73">
        <f t="shared" si="8"/>
        <v>0</v>
      </c>
      <c r="Q528" s="73">
        <f>SUM(Q515:Q527)</f>
        <v>0</v>
      </c>
    </row>
    <row r="529" ht="15.75" thickTop="1"/>
  </sheetData>
  <sheetProtection algorithmName="SHA-512" hashValue="YSuMDHPhS4ge49Xe6upN8Hp5tnUXxkordUVIEp+9mliVbijcypCBEw4X4qbGpUs+XMv2mdIEwJqhPAjI2TDeQA==" saltValue="HEwQ5ILaJxL8KrOqubGGgQ==" spinCount="100000" sheet="1" objects="1" scenarios="1"/>
  <mergeCells count="4">
    <mergeCell ref="E1:F1"/>
    <mergeCell ref="G1:M1"/>
    <mergeCell ref="E2:F2"/>
    <mergeCell ref="G2:M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workbookViewId="0">
      <pane ySplit="2" topLeftCell="A14" activePane="bottomLeft" state="frozen"/>
      <selection pane="bottomLeft" activeCell="H41" sqref="H4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26,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'26a'!R499/M3</f>
        <v>#DIV/0!</v>
      </c>
    </row>
    <row r="4" spans="1:14">
      <c r="A4" s="16" t="s">
        <v>72</v>
      </c>
      <c r="B4" s="264" t="str">
        <f>VLOOKUP(H5,'Kosten NEN2075 (her)controles'!A5:E50,3)</f>
        <v xml:space="preserve">De Reinbôge 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'26a'!R500/M4</f>
        <v>#DIV/0!</v>
      </c>
    </row>
    <row r="5" spans="1:14">
      <c r="A5" s="17" t="s">
        <v>73</v>
      </c>
      <c r="B5" s="265" t="str">
        <f>VLOOKUP(H5,'Kosten NEN2075 (her)controles'!A5:E50,4)</f>
        <v>Broekenweg 14</v>
      </c>
      <c r="C5" s="265"/>
      <c r="D5" s="265"/>
      <c r="E5" s="265"/>
      <c r="F5" s="279" t="s">
        <v>75</v>
      </c>
      <c r="G5" s="279"/>
      <c r="H5" s="13">
        <f>'Kosten NEN2075 (her)controles'!A30</f>
        <v>26</v>
      </c>
      <c r="K5" s="34" t="s">
        <v>48</v>
      </c>
      <c r="L5" s="46">
        <v>200</v>
      </c>
      <c r="M5" s="213"/>
      <c r="N5" s="86" t="e">
        <f>'26a'!R501/M5</f>
        <v>#DIV/0!</v>
      </c>
    </row>
    <row r="6" spans="1:14">
      <c r="A6" s="18" t="s">
        <v>74</v>
      </c>
      <c r="B6" s="266" t="str">
        <f>VLOOKUP(H5,'Kosten NEN2075 (her)controles'!A5:E50,5)</f>
        <v>Bantega</v>
      </c>
      <c r="C6" s="266"/>
      <c r="D6" s="266"/>
      <c r="E6" s="266"/>
      <c r="F6" s="280" t="s">
        <v>76</v>
      </c>
      <c r="G6" s="280"/>
      <c r="H6" s="14" t="str">
        <f>CONCATENATE(H5,"a")</f>
        <v>26a</v>
      </c>
      <c r="K6" s="34" t="s">
        <v>49</v>
      </c>
      <c r="L6" s="46">
        <v>200</v>
      </c>
      <c r="M6" s="213"/>
      <c r="N6" s="86" t="e">
        <f>'26a'!R502/M6</f>
        <v>#DIV/0!</v>
      </c>
    </row>
    <row r="7" spans="1:14">
      <c r="K7" s="34" t="s">
        <v>45</v>
      </c>
      <c r="L7" s="46">
        <v>200</v>
      </c>
      <c r="M7" s="213"/>
      <c r="N7" s="86" t="e">
        <f>'26a'!R503/M7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'26a'!R504/M8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'26a'!R505/M9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'26a'!R506/M10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'26a'!R507/M11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'26a'!R508/M12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'26a'!P512</f>
        <v>422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'26a'!R509/M13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2"/>
      <c r="N14" s="86"/>
    </row>
    <row r="15" spans="1:14">
      <c r="K15" s="34"/>
      <c r="L15" s="46"/>
      <c r="M15" s="242"/>
      <c r="N15" s="86"/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'26a'!R512</f>
        <v>80922</v>
      </c>
      <c r="E17" s="276" t="s">
        <v>119</v>
      </c>
      <c r="F17" s="276"/>
      <c r="G17" s="44">
        <f>D17/E8</f>
        <v>404.61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'26a'!I512</f>
        <v>340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340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340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340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'26a'!H512-E27</f>
        <v>65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'26a'!U495</f>
        <v>92.199999999999989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'26a'!T495</f>
        <v>92.199999999999989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'26a'!V495</f>
        <v>27.5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'26a'!W495</f>
        <v>96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'26a'!X495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'26a'!Y495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'26a'!P505</f>
        <v>17</v>
      </c>
      <c r="F41" s="209"/>
      <c r="G41" s="55">
        <f>E41*F41</f>
        <v>0</v>
      </c>
      <c r="H41" s="33">
        <v>1</v>
      </c>
      <c r="I41" s="56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kfhyOLTfejO1w97jDw187ybkcPRkYG1qtN5pPkEud8RrEr3ZdVh3XfILORAENDjc038NflsLlAA6b7N09pCe3g==" saltValue="svwDfXbTxiaMHVzn5J55M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Z532"/>
  <sheetViews>
    <sheetView workbookViewId="0">
      <pane ySplit="3" topLeftCell="A4" activePane="bottomLeft" state="frozen"/>
      <selection pane="bottomLeft" activeCell="N19" sqref="N19"/>
    </sheetView>
  </sheetViews>
  <sheetFormatPr defaultRowHeight="15"/>
  <cols>
    <col min="1" max="1" width="5.42578125" bestFit="1" customWidth="1"/>
    <col min="2" max="3" width="5.42578125" customWidth="1"/>
    <col min="4" max="4" width="4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'26'!H5</f>
        <v>26</v>
      </c>
      <c r="D1" s="281" t="s">
        <v>72</v>
      </c>
      <c r="E1" s="282"/>
      <c r="F1" s="283" t="str">
        <f>VLOOKUP(A1,'Kosten NEN2075 (her)controles'!A5:J50,3)</f>
        <v xml:space="preserve">De Reinbôge 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Broekenweg 14 te Bantega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101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676</v>
      </c>
      <c r="X3" s="7" t="s">
        <v>97</v>
      </c>
      <c r="Y3" s="7" t="s">
        <v>98</v>
      </c>
    </row>
    <row r="4" spans="1:26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6"/>
      <c r="C5" s="6" t="s">
        <v>713</v>
      </c>
      <c r="D5" s="79" t="s">
        <v>283</v>
      </c>
      <c r="E5" s="7" t="s">
        <v>284</v>
      </c>
      <c r="F5" s="7"/>
      <c r="G5" s="79" t="s">
        <v>45</v>
      </c>
      <c r="H5" s="81">
        <v>12</v>
      </c>
      <c r="I5" s="81"/>
      <c r="J5" s="81"/>
      <c r="K5" s="81"/>
      <c r="L5" s="81"/>
      <c r="P5" s="81">
        <f t="shared" ref="P5:P23" si="0">SUM(H5:O5)</f>
        <v>12</v>
      </c>
      <c r="Q5" s="81">
        <f>IF(F5="X",0,IF(G5="X",0,VLOOKUP(G5,'26'!$K$3:$L$16,2,FALSE)))</f>
        <v>200</v>
      </c>
      <c r="R5" s="81">
        <f t="shared" ref="R5:R23" si="1">P5*Q5</f>
        <v>2400</v>
      </c>
      <c r="T5">
        <v>5.35</v>
      </c>
      <c r="U5">
        <v>5.35</v>
      </c>
      <c r="V5">
        <v>1.5</v>
      </c>
    </row>
    <row r="6" spans="1:26">
      <c r="A6" s="6" t="s">
        <v>328</v>
      </c>
      <c r="B6" s="6"/>
      <c r="C6" s="6" t="s">
        <v>713</v>
      </c>
      <c r="D6" s="79" t="s">
        <v>332</v>
      </c>
      <c r="E6" s="7" t="s">
        <v>289</v>
      </c>
      <c r="F6" s="7"/>
      <c r="G6" s="79" t="s">
        <v>137</v>
      </c>
      <c r="H6" s="81"/>
      <c r="I6" s="81"/>
      <c r="J6" s="81"/>
      <c r="K6" s="81"/>
      <c r="L6" s="81">
        <v>5</v>
      </c>
      <c r="P6" s="81">
        <f t="shared" si="0"/>
        <v>5</v>
      </c>
      <c r="Q6" s="81">
        <f>IF(F6="X",0,IF(G6="X",0,VLOOKUP(G6,'26'!$K$3:$L$16,2,FALSE)))</f>
        <v>200</v>
      </c>
      <c r="R6" s="81">
        <f t="shared" si="1"/>
        <v>1000</v>
      </c>
      <c r="T6">
        <v>0.5</v>
      </c>
      <c r="U6">
        <v>0.5</v>
      </c>
      <c r="V6">
        <v>1</v>
      </c>
    </row>
    <row r="7" spans="1:26">
      <c r="A7" s="6" t="s">
        <v>328</v>
      </c>
      <c r="B7" s="6"/>
      <c r="C7" s="6"/>
      <c r="D7" s="79" t="s">
        <v>297</v>
      </c>
      <c r="E7" s="7" t="s">
        <v>293</v>
      </c>
      <c r="F7" s="7"/>
      <c r="G7" s="79" t="s">
        <v>44</v>
      </c>
      <c r="H7" s="81"/>
      <c r="I7" s="81">
        <v>61</v>
      </c>
      <c r="J7" s="81"/>
      <c r="K7" s="81"/>
      <c r="L7" s="81"/>
      <c r="P7" s="81">
        <f t="shared" si="0"/>
        <v>61</v>
      </c>
      <c r="Q7" s="81">
        <f>IF(F7="X",0,IF(G7="X",0,VLOOKUP(G7,'26'!$K$3:$L$16,2,FALSE)))</f>
        <v>200</v>
      </c>
      <c r="R7" s="81">
        <f t="shared" si="1"/>
        <v>12200</v>
      </c>
      <c r="T7">
        <v>21.5</v>
      </c>
      <c r="U7">
        <v>21.5</v>
      </c>
    </row>
    <row r="8" spans="1:26">
      <c r="A8" s="6" t="s">
        <v>328</v>
      </c>
      <c r="B8" s="6"/>
      <c r="C8" s="6"/>
      <c r="D8" s="79" t="s">
        <v>299</v>
      </c>
      <c r="E8" s="7" t="s">
        <v>298</v>
      </c>
      <c r="F8" s="7"/>
      <c r="G8" s="79" t="s">
        <v>50</v>
      </c>
      <c r="H8" s="81"/>
      <c r="I8" s="81">
        <v>4</v>
      </c>
      <c r="J8" s="81"/>
      <c r="K8" s="81"/>
      <c r="L8" s="81"/>
      <c r="P8" s="81">
        <f t="shared" si="0"/>
        <v>4</v>
      </c>
      <c r="Q8" s="81">
        <f>IF(F8="X",0,IF(G8="X",0,VLOOKUP(G8,'26'!$K$3:$L$16,2,FALSE)))</f>
        <v>12</v>
      </c>
      <c r="R8" s="81">
        <f t="shared" si="1"/>
        <v>48</v>
      </c>
    </row>
    <row r="9" spans="1:26">
      <c r="A9" s="6" t="s">
        <v>328</v>
      </c>
      <c r="B9" s="6"/>
      <c r="C9" s="6" t="s">
        <v>713</v>
      </c>
      <c r="D9" s="79" t="s">
        <v>318</v>
      </c>
      <c r="E9" s="7" t="s">
        <v>312</v>
      </c>
      <c r="F9" s="7"/>
      <c r="G9" s="79" t="s">
        <v>51</v>
      </c>
      <c r="H9" s="81"/>
      <c r="I9" s="81">
        <v>88</v>
      </c>
      <c r="J9" s="81"/>
      <c r="K9" s="81"/>
      <c r="L9" s="81"/>
      <c r="P9" s="81">
        <f t="shared" si="0"/>
        <v>88</v>
      </c>
      <c r="Q9" s="81">
        <f>IF(F9="X",0,IF(G9="X",0,VLOOKUP(G9,'26'!$K$3:$L$16,2,FALSE)))</f>
        <v>200</v>
      </c>
      <c r="R9" s="81">
        <f t="shared" si="1"/>
        <v>17600</v>
      </c>
      <c r="T9">
        <v>4.75</v>
      </c>
      <c r="U9">
        <v>4.75</v>
      </c>
      <c r="V9">
        <v>2</v>
      </c>
      <c r="W9">
        <v>48</v>
      </c>
    </row>
    <row r="10" spans="1:26">
      <c r="A10" s="6" t="s">
        <v>328</v>
      </c>
      <c r="B10" s="6"/>
      <c r="C10" s="6"/>
      <c r="D10" s="79" t="s">
        <v>288</v>
      </c>
      <c r="E10" s="7" t="s">
        <v>293</v>
      </c>
      <c r="F10" s="7"/>
      <c r="G10" s="79" t="s">
        <v>44</v>
      </c>
      <c r="H10" s="81"/>
      <c r="I10" s="81">
        <v>43.5</v>
      </c>
      <c r="J10" s="81"/>
      <c r="K10" s="81"/>
      <c r="L10" s="81"/>
      <c r="P10" s="81">
        <f t="shared" si="0"/>
        <v>43.5</v>
      </c>
      <c r="Q10" s="81">
        <f>IF(F10="X",0,IF(G10="X",0,VLOOKUP(G10,'26'!$K$3:$L$16,2,FALSE)))</f>
        <v>200</v>
      </c>
      <c r="R10" s="81">
        <f t="shared" si="1"/>
        <v>8700</v>
      </c>
      <c r="T10">
        <v>16</v>
      </c>
      <c r="U10">
        <v>16</v>
      </c>
      <c r="V10">
        <v>7</v>
      </c>
    </row>
    <row r="11" spans="1:26">
      <c r="A11" s="6" t="s">
        <v>328</v>
      </c>
      <c r="B11" s="6"/>
      <c r="C11" s="6"/>
      <c r="D11" s="79" t="s">
        <v>317</v>
      </c>
      <c r="E11" s="7" t="s">
        <v>293</v>
      </c>
      <c r="F11" s="7"/>
      <c r="G11" s="79" t="s">
        <v>44</v>
      </c>
      <c r="H11" s="81"/>
      <c r="I11" s="81">
        <v>43.5</v>
      </c>
      <c r="J11" s="81"/>
      <c r="K11" s="81"/>
      <c r="L11" s="81"/>
      <c r="P11" s="81">
        <f t="shared" si="0"/>
        <v>43.5</v>
      </c>
      <c r="Q11" s="81">
        <f>IF(F11="X",0,IF(G11="X",0,VLOOKUP(G11,'26'!$K$3:$L$16,2,FALSE)))</f>
        <v>200</v>
      </c>
      <c r="R11" s="81">
        <f t="shared" si="1"/>
        <v>8700</v>
      </c>
      <c r="T11">
        <v>11.5</v>
      </c>
      <c r="U11">
        <v>11.5</v>
      </c>
      <c r="V11">
        <v>5</v>
      </c>
    </row>
    <row r="12" spans="1:26">
      <c r="A12" s="6" t="s">
        <v>328</v>
      </c>
      <c r="B12" s="6"/>
      <c r="C12" s="6" t="s">
        <v>713</v>
      </c>
      <c r="D12" s="79" t="s">
        <v>320</v>
      </c>
      <c r="E12" s="7" t="s">
        <v>291</v>
      </c>
      <c r="F12" s="7"/>
      <c r="G12" s="79" t="s">
        <v>48</v>
      </c>
      <c r="H12" s="81"/>
      <c r="I12" s="81">
        <v>42</v>
      </c>
      <c r="J12" s="81"/>
      <c r="K12" s="81"/>
      <c r="L12" s="81"/>
      <c r="P12" s="81">
        <f t="shared" si="0"/>
        <v>42</v>
      </c>
      <c r="Q12" s="81">
        <f>IF(F12="X",0,IF(G12="X",0,VLOOKUP(G12,'26'!$K$3:$L$16,2,FALSE)))</f>
        <v>200</v>
      </c>
      <c r="R12" s="81">
        <f t="shared" si="1"/>
        <v>8400</v>
      </c>
      <c r="T12">
        <v>0.5</v>
      </c>
      <c r="U12">
        <v>0.5</v>
      </c>
      <c r="W12">
        <v>48</v>
      </c>
    </row>
    <row r="13" spans="1:26">
      <c r="A13" s="6" t="s">
        <v>328</v>
      </c>
      <c r="B13" s="6"/>
      <c r="C13" s="6"/>
      <c r="D13" s="79" t="s">
        <v>315</v>
      </c>
      <c r="E13" s="7" t="s">
        <v>293</v>
      </c>
      <c r="F13" s="7"/>
      <c r="G13" s="79" t="s">
        <v>44</v>
      </c>
      <c r="H13" s="81"/>
      <c r="I13" s="81">
        <v>43.5</v>
      </c>
      <c r="J13" s="81"/>
      <c r="K13" s="81"/>
      <c r="L13" s="81"/>
      <c r="P13" s="81">
        <f t="shared" si="0"/>
        <v>43.5</v>
      </c>
      <c r="Q13" s="81">
        <f>IF(F13="X",0,IF(G13="X",0,VLOOKUP(G13,'26'!$K$3:$L$16,2,FALSE)))</f>
        <v>200</v>
      </c>
      <c r="R13" s="81">
        <f t="shared" si="1"/>
        <v>8700</v>
      </c>
      <c r="T13">
        <v>16</v>
      </c>
      <c r="U13">
        <v>16</v>
      </c>
      <c r="V13">
        <v>7</v>
      </c>
    </row>
    <row r="14" spans="1:26">
      <c r="A14" s="6" t="s">
        <v>328</v>
      </c>
      <c r="B14" s="6"/>
      <c r="C14" s="6"/>
      <c r="D14" s="79" t="s">
        <v>322</v>
      </c>
      <c r="E14" s="7" t="s">
        <v>331</v>
      </c>
      <c r="F14" s="7"/>
      <c r="G14" s="79" t="s">
        <v>47</v>
      </c>
      <c r="H14" s="81">
        <v>20</v>
      </c>
      <c r="I14" s="81"/>
      <c r="J14" s="81"/>
      <c r="K14" s="81"/>
      <c r="L14" s="81"/>
      <c r="P14" s="81">
        <f t="shared" si="0"/>
        <v>20</v>
      </c>
      <c r="Q14" s="81">
        <f>IF(F14="X",0,IF(G14="X",0,VLOOKUP(G14,'26'!$K$3:$L$16,2,FALSE)))</f>
        <v>200</v>
      </c>
      <c r="R14" s="81">
        <f t="shared" si="1"/>
        <v>4000</v>
      </c>
      <c r="T14">
        <v>4.0999999999999996</v>
      </c>
      <c r="U14">
        <v>4.0999999999999996</v>
      </c>
    </row>
    <row r="15" spans="1:26">
      <c r="A15" s="6" t="s">
        <v>328</v>
      </c>
      <c r="B15" s="6"/>
      <c r="C15" s="6"/>
      <c r="D15" s="79" t="s">
        <v>324</v>
      </c>
      <c r="E15" s="7" t="s">
        <v>298</v>
      </c>
      <c r="F15" s="7"/>
      <c r="G15" s="79" t="s">
        <v>50</v>
      </c>
      <c r="H15" s="81"/>
      <c r="I15" s="81">
        <v>4.5</v>
      </c>
      <c r="J15" s="81"/>
      <c r="K15" s="81"/>
      <c r="L15" s="81"/>
      <c r="P15" s="81">
        <f t="shared" si="0"/>
        <v>4.5</v>
      </c>
      <c r="Q15" s="81">
        <f>IF(F15="X",0,IF(G15="X",0,VLOOKUP(G15,'26'!$K$3:$L$16,2,FALSE)))</f>
        <v>12</v>
      </c>
      <c r="R15" s="81">
        <f t="shared" si="1"/>
        <v>54</v>
      </c>
    </row>
    <row r="16" spans="1:26">
      <c r="A16" s="6" t="s">
        <v>328</v>
      </c>
      <c r="B16" s="6"/>
      <c r="C16" s="6"/>
      <c r="D16" s="79" t="s">
        <v>321</v>
      </c>
      <c r="E16" s="7" t="s">
        <v>300</v>
      </c>
      <c r="F16" s="7"/>
      <c r="G16" s="79" t="s">
        <v>329</v>
      </c>
      <c r="H16" s="81"/>
      <c r="I16" s="81">
        <v>2.5</v>
      </c>
      <c r="J16" s="81"/>
      <c r="K16" s="81"/>
      <c r="L16" s="81"/>
      <c r="P16" s="81">
        <f t="shared" si="0"/>
        <v>2.5</v>
      </c>
      <c r="Q16" s="81">
        <f>IF(F16="X",0,IF(G16="X",0,VLOOKUP(G16,'26'!$K$3:$L$16,2,FALSE)))</f>
        <v>0</v>
      </c>
      <c r="R16" s="81">
        <f t="shared" si="1"/>
        <v>0</v>
      </c>
    </row>
    <row r="17" spans="1:22">
      <c r="A17" s="6" t="s">
        <v>328</v>
      </c>
      <c r="B17" s="6"/>
      <c r="C17" s="6"/>
      <c r="D17" s="79" t="s">
        <v>286</v>
      </c>
      <c r="E17" s="7" t="s">
        <v>298</v>
      </c>
      <c r="F17" s="7"/>
      <c r="G17" s="79" t="s">
        <v>50</v>
      </c>
      <c r="H17" s="81"/>
      <c r="I17" s="81">
        <v>10</v>
      </c>
      <c r="J17" s="81"/>
      <c r="K17" s="81"/>
      <c r="L17" s="81"/>
      <c r="P17" s="81">
        <f t="shared" si="0"/>
        <v>10</v>
      </c>
      <c r="Q17" s="81">
        <f>IF(F17="X",0,IF(G17="X",0,VLOOKUP(G17,'26'!$K$3:$L$16,2,FALSE)))</f>
        <v>12</v>
      </c>
      <c r="R17" s="81">
        <f t="shared" si="1"/>
        <v>120</v>
      </c>
    </row>
    <row r="18" spans="1:22">
      <c r="A18" s="6" t="s">
        <v>328</v>
      </c>
      <c r="B18" s="6"/>
      <c r="C18" s="6" t="s">
        <v>713</v>
      </c>
      <c r="D18" s="79" t="s">
        <v>295</v>
      </c>
      <c r="E18" s="7" t="s">
        <v>284</v>
      </c>
      <c r="F18" s="7"/>
      <c r="G18" s="79" t="s">
        <v>45</v>
      </c>
      <c r="H18" s="81">
        <v>21</v>
      </c>
      <c r="I18" s="81"/>
      <c r="J18" s="81"/>
      <c r="K18" s="81"/>
      <c r="L18" s="81"/>
      <c r="P18" s="81">
        <f t="shared" si="0"/>
        <v>21</v>
      </c>
      <c r="Q18" s="81">
        <f>IF(F18="X",0,IF(G18="X",0,VLOOKUP(G18,'26'!$K$3:$L$16,2,FALSE)))</f>
        <v>200</v>
      </c>
      <c r="R18" s="81">
        <f t="shared" si="1"/>
        <v>4200</v>
      </c>
      <c r="T18">
        <v>6</v>
      </c>
      <c r="U18">
        <v>6</v>
      </c>
      <c r="V18">
        <v>2</v>
      </c>
    </row>
    <row r="19" spans="1:22">
      <c r="A19" s="6" t="s">
        <v>328</v>
      </c>
      <c r="B19" s="6"/>
      <c r="C19" s="6"/>
      <c r="D19" s="79" t="s">
        <v>290</v>
      </c>
      <c r="E19" s="7" t="s">
        <v>289</v>
      </c>
      <c r="F19" s="7"/>
      <c r="G19" s="79" t="s">
        <v>137</v>
      </c>
      <c r="H19" s="81"/>
      <c r="I19" s="81"/>
      <c r="J19" s="81"/>
      <c r="K19" s="81"/>
      <c r="L19" s="81">
        <v>5</v>
      </c>
      <c r="P19" s="81">
        <f t="shared" si="0"/>
        <v>5</v>
      </c>
      <c r="Q19" s="81">
        <f>IF(F19="X",0,IF(G19="X",0,VLOOKUP(G19,'26'!$K$3:$L$16,2,FALSE)))</f>
        <v>200</v>
      </c>
      <c r="R19" s="81">
        <f t="shared" si="1"/>
        <v>1000</v>
      </c>
      <c r="V19">
        <v>1</v>
      </c>
    </row>
    <row r="20" spans="1:22">
      <c r="A20" s="6" t="s">
        <v>328</v>
      </c>
      <c r="B20" s="6"/>
      <c r="C20" s="6"/>
      <c r="D20" s="79" t="s">
        <v>326</v>
      </c>
      <c r="E20" s="7" t="s">
        <v>289</v>
      </c>
      <c r="F20" s="7"/>
      <c r="G20" s="79" t="s">
        <v>137</v>
      </c>
      <c r="H20" s="81"/>
      <c r="I20" s="81"/>
      <c r="J20" s="81"/>
      <c r="K20" s="81"/>
      <c r="L20" s="81">
        <v>5</v>
      </c>
      <c r="P20" s="81">
        <f t="shared" si="0"/>
        <v>5</v>
      </c>
      <c r="Q20" s="81">
        <f>IF(F20="X",0,IF(G20="X",0,VLOOKUP(G20,'26'!$K$3:$L$16,2,FALSE)))</f>
        <v>200</v>
      </c>
      <c r="R20" s="81">
        <f t="shared" si="1"/>
        <v>1000</v>
      </c>
      <c r="V20">
        <v>1</v>
      </c>
    </row>
    <row r="21" spans="1:22">
      <c r="A21" s="6" t="s">
        <v>328</v>
      </c>
      <c r="B21" s="6"/>
      <c r="C21" s="6"/>
      <c r="D21" s="79" t="s">
        <v>303</v>
      </c>
      <c r="E21" s="7" t="s">
        <v>319</v>
      </c>
      <c r="F21" s="7"/>
      <c r="G21" s="79" t="s">
        <v>329</v>
      </c>
      <c r="H21" s="81"/>
      <c r="I21" s="81">
        <v>1.5</v>
      </c>
      <c r="J21" s="81"/>
      <c r="K21" s="81"/>
      <c r="L21" s="81"/>
      <c r="P21" s="81">
        <f t="shared" si="0"/>
        <v>1.5</v>
      </c>
      <c r="Q21" s="81">
        <f>IF(F21="X",0,IF(G21="X",0,VLOOKUP(G21,'26'!$K$3:$L$16,2,FALSE)))</f>
        <v>0</v>
      </c>
      <c r="R21" s="81">
        <f t="shared" si="1"/>
        <v>0</v>
      </c>
    </row>
    <row r="22" spans="1:22">
      <c r="A22" s="6" t="s">
        <v>328</v>
      </c>
      <c r="B22" s="6"/>
      <c r="C22" s="6"/>
      <c r="D22" s="79" t="s">
        <v>301</v>
      </c>
      <c r="E22" s="7" t="s">
        <v>323</v>
      </c>
      <c r="F22" s="7"/>
      <c r="G22" s="79" t="s">
        <v>137</v>
      </c>
      <c r="H22" s="81"/>
      <c r="I22" s="81"/>
      <c r="J22" s="81"/>
      <c r="K22" s="81"/>
      <c r="L22" s="81">
        <v>2</v>
      </c>
      <c r="P22" s="81">
        <f t="shared" si="0"/>
        <v>2</v>
      </c>
      <c r="Q22" s="81">
        <f>IF(F22="X",0,IF(G22="X",0,VLOOKUP(G22,'26'!$K$3:$L$16,2,FALSE)))</f>
        <v>200</v>
      </c>
      <c r="R22" s="81">
        <f t="shared" si="1"/>
        <v>400</v>
      </c>
    </row>
    <row r="23" spans="1:22">
      <c r="A23" s="6" t="s">
        <v>328</v>
      </c>
      <c r="B23" s="6"/>
      <c r="C23" s="6" t="s">
        <v>713</v>
      </c>
      <c r="D23" s="79" t="s">
        <v>316</v>
      </c>
      <c r="E23" s="7" t="s">
        <v>333</v>
      </c>
      <c r="F23" s="7"/>
      <c r="G23" s="79" t="s">
        <v>47</v>
      </c>
      <c r="H23" s="81">
        <v>12</v>
      </c>
      <c r="I23" s="81"/>
      <c r="J23" s="81"/>
      <c r="K23" s="81"/>
      <c r="L23" s="81"/>
      <c r="P23" s="81">
        <f t="shared" si="0"/>
        <v>12</v>
      </c>
      <c r="Q23" s="81">
        <f>IF(F23="X",0,IF(G23="X",0,VLOOKUP(G23,'26'!$K$3:$L$16,2,FALSE)))</f>
        <v>200</v>
      </c>
      <c r="R23" s="81">
        <f t="shared" si="1"/>
        <v>2400</v>
      </c>
      <c r="T23">
        <v>6</v>
      </c>
      <c r="U23">
        <v>6</v>
      </c>
    </row>
    <row r="24" spans="1:22" hidden="1">
      <c r="A24" s="6"/>
      <c r="B24" s="6"/>
      <c r="C24" s="6"/>
      <c r="D24" s="79"/>
      <c r="E24" s="7"/>
      <c r="F24" s="7"/>
      <c r="G24" s="79"/>
      <c r="H24" s="81"/>
      <c r="I24" s="81"/>
      <c r="J24" s="81"/>
      <c r="K24" s="81"/>
      <c r="L24" s="81"/>
      <c r="P24" s="81"/>
      <c r="Q24" s="81"/>
      <c r="R24" s="81"/>
    </row>
    <row r="25" spans="1:22" hidden="1">
      <c r="A25" s="6"/>
      <c r="B25" s="6"/>
      <c r="C25" s="6"/>
      <c r="D25" s="79"/>
      <c r="E25" s="7"/>
      <c r="F25" s="7"/>
      <c r="G25" s="79"/>
      <c r="H25" s="81"/>
      <c r="I25" s="81"/>
      <c r="J25" s="81"/>
      <c r="K25" s="81"/>
      <c r="L25" s="81"/>
      <c r="P25" s="81"/>
      <c r="Q25" s="81"/>
      <c r="R25" s="81"/>
    </row>
    <row r="26" spans="1:22" hidden="1">
      <c r="A26" s="6"/>
      <c r="B26" s="6"/>
      <c r="C26" s="6"/>
      <c r="D26" s="79"/>
      <c r="E26" s="7"/>
      <c r="F26" s="7"/>
      <c r="G26" s="79"/>
      <c r="H26" s="81"/>
      <c r="I26" s="81"/>
      <c r="J26" s="81"/>
      <c r="K26" s="81"/>
      <c r="L26" s="81"/>
      <c r="P26" s="81"/>
      <c r="Q26" s="81"/>
      <c r="R26" s="81"/>
    </row>
    <row r="27" spans="1:22" hidden="1">
      <c r="A27" s="6"/>
      <c r="B27" s="6"/>
      <c r="C27" s="6"/>
      <c r="D27" s="79"/>
      <c r="E27" s="7"/>
      <c r="F27" s="7"/>
      <c r="G27" s="79"/>
      <c r="H27" s="81"/>
      <c r="I27" s="81"/>
      <c r="J27" s="81"/>
      <c r="K27" s="81"/>
      <c r="L27" s="81"/>
      <c r="P27" s="81"/>
      <c r="Q27" s="81"/>
      <c r="R27" s="81"/>
    </row>
    <row r="28" spans="1:22" hidden="1">
      <c r="A28" s="6"/>
      <c r="B28" s="6"/>
      <c r="C28" s="6"/>
      <c r="D28" s="79"/>
      <c r="E28" s="7"/>
      <c r="F28" s="7"/>
      <c r="G28" s="79"/>
      <c r="H28" s="81"/>
      <c r="I28" s="81"/>
      <c r="J28" s="81"/>
      <c r="K28" s="81"/>
      <c r="L28" s="81"/>
      <c r="P28" s="81"/>
      <c r="Q28" s="81"/>
      <c r="R28" s="81"/>
    </row>
    <row r="29" spans="1:22" hidden="1">
      <c r="A29" s="6"/>
      <c r="B29" s="6"/>
      <c r="C29" s="6"/>
      <c r="D29" s="79"/>
      <c r="E29" s="7"/>
      <c r="F29" s="7"/>
      <c r="G29" s="79"/>
      <c r="H29" s="81"/>
      <c r="I29" s="81"/>
      <c r="J29" s="81"/>
      <c r="K29" s="81"/>
      <c r="L29" s="81"/>
      <c r="P29" s="81"/>
      <c r="Q29" s="81"/>
      <c r="R29" s="81"/>
    </row>
    <row r="30" spans="1:22" hidden="1">
      <c r="A30" s="6"/>
      <c r="B30" s="6"/>
      <c r="C30" s="6"/>
      <c r="D30" s="79"/>
      <c r="E30" s="7"/>
      <c r="F30" s="7"/>
      <c r="G30" s="79"/>
      <c r="H30" s="81"/>
      <c r="I30" s="81"/>
      <c r="J30" s="81"/>
      <c r="K30" s="81"/>
      <c r="L30" s="81"/>
      <c r="P30" s="81"/>
      <c r="Q30" s="81"/>
      <c r="R30" s="81"/>
    </row>
    <row r="31" spans="1:22" hidden="1">
      <c r="A31" s="6"/>
      <c r="B31" s="6"/>
      <c r="C31" s="6"/>
      <c r="D31" s="79"/>
      <c r="E31" s="7"/>
      <c r="F31" s="7"/>
      <c r="G31" s="79"/>
      <c r="H31" s="81"/>
      <c r="I31" s="81"/>
      <c r="J31" s="81"/>
      <c r="K31" s="81"/>
      <c r="L31" s="81"/>
      <c r="P31" s="81"/>
      <c r="Q31" s="81"/>
      <c r="R31" s="81"/>
    </row>
    <row r="32" spans="1:22" hidden="1">
      <c r="A32" s="6"/>
      <c r="B32" s="6"/>
      <c r="C32" s="6"/>
      <c r="D32" s="79"/>
      <c r="E32" s="7"/>
      <c r="F32" s="7"/>
      <c r="G32" s="79"/>
      <c r="H32" s="81"/>
      <c r="I32" s="81"/>
      <c r="J32" s="81"/>
      <c r="K32" s="81"/>
      <c r="L32" s="81"/>
      <c r="P32" s="81"/>
      <c r="Q32" s="81"/>
      <c r="R32" s="81"/>
    </row>
    <row r="33" spans="1:18" hidden="1">
      <c r="A33" s="6"/>
      <c r="B33" s="6"/>
      <c r="C33" s="6"/>
      <c r="D33" s="79"/>
      <c r="E33" s="7"/>
      <c r="F33" s="7"/>
      <c r="G33" s="79"/>
      <c r="H33" s="81"/>
      <c r="I33" s="81"/>
      <c r="J33" s="81"/>
      <c r="K33" s="81"/>
      <c r="L33" s="81"/>
      <c r="P33" s="81"/>
      <c r="Q33" s="81"/>
      <c r="R33" s="81"/>
    </row>
    <row r="34" spans="1:18" hidden="1">
      <c r="A34" s="6"/>
      <c r="B34" s="6"/>
      <c r="C34" s="6"/>
      <c r="D34" s="79"/>
      <c r="E34" s="7"/>
      <c r="F34" s="7"/>
      <c r="G34" s="79"/>
      <c r="H34" s="81"/>
      <c r="I34" s="81"/>
      <c r="J34" s="81"/>
      <c r="K34" s="81"/>
      <c r="L34" s="81"/>
      <c r="P34" s="81"/>
      <c r="Q34" s="81"/>
      <c r="R34" s="81"/>
    </row>
    <row r="35" spans="1:18" hidden="1">
      <c r="A35" s="6"/>
      <c r="B35" s="6"/>
      <c r="C35" s="6"/>
      <c r="D35" s="79"/>
      <c r="E35" s="7"/>
      <c r="F35" s="7"/>
      <c r="G35" s="79"/>
      <c r="H35" s="81"/>
      <c r="I35" s="81"/>
      <c r="J35" s="81"/>
      <c r="K35" s="81"/>
      <c r="L35" s="81"/>
      <c r="P35" s="81"/>
      <c r="Q35" s="81"/>
      <c r="R35" s="81"/>
    </row>
    <row r="36" spans="1:18" hidden="1">
      <c r="A36" s="6"/>
      <c r="B36" s="6"/>
      <c r="C36" s="6"/>
      <c r="D36" s="79"/>
      <c r="E36" s="7"/>
      <c r="F36" s="7"/>
      <c r="G36" s="79"/>
      <c r="H36" s="81"/>
      <c r="I36" s="81"/>
      <c r="J36" s="81"/>
      <c r="K36" s="81"/>
      <c r="L36" s="81"/>
      <c r="P36" s="81"/>
      <c r="Q36" s="81"/>
      <c r="R36" s="81"/>
    </row>
    <row r="37" spans="1:18" hidden="1">
      <c r="A37" s="6"/>
      <c r="B37" s="6"/>
      <c r="C37" s="6"/>
      <c r="D37" s="79"/>
      <c r="E37" s="7"/>
      <c r="F37" s="7"/>
      <c r="G37" s="79"/>
      <c r="H37" s="81"/>
      <c r="I37" s="81"/>
      <c r="J37" s="81"/>
      <c r="K37" s="81"/>
      <c r="L37" s="81"/>
      <c r="P37" s="81"/>
      <c r="Q37" s="81"/>
      <c r="R37" s="81"/>
    </row>
    <row r="38" spans="1:18" hidden="1">
      <c r="A38" s="6"/>
      <c r="B38" s="6"/>
      <c r="C38" s="6"/>
      <c r="D38" s="79"/>
      <c r="E38" s="7"/>
      <c r="F38" s="7"/>
      <c r="G38" s="79"/>
      <c r="H38" s="81"/>
      <c r="I38" s="81"/>
      <c r="J38" s="81"/>
      <c r="K38" s="81"/>
      <c r="L38" s="81"/>
      <c r="P38" s="81"/>
      <c r="Q38" s="81"/>
      <c r="R38" s="81"/>
    </row>
    <row r="39" spans="1:18" hidden="1">
      <c r="A39" s="6"/>
      <c r="B39" s="6"/>
      <c r="C39" s="6"/>
      <c r="D39" s="79"/>
      <c r="E39" s="7"/>
      <c r="F39" s="7"/>
      <c r="G39" s="79"/>
      <c r="H39" s="81"/>
      <c r="I39" s="81"/>
      <c r="J39" s="81"/>
      <c r="K39" s="81"/>
      <c r="L39" s="81"/>
      <c r="P39" s="81"/>
      <c r="Q39" s="81"/>
      <c r="R39" s="81"/>
    </row>
    <row r="40" spans="1:18" hidden="1">
      <c r="A40" s="6"/>
      <c r="B40" s="6"/>
      <c r="C40" s="6"/>
      <c r="D40" s="79"/>
      <c r="E40" s="7"/>
      <c r="F40" s="7"/>
      <c r="G40" s="79"/>
      <c r="H40" s="81"/>
      <c r="I40" s="81"/>
      <c r="J40" s="81"/>
      <c r="K40" s="81"/>
      <c r="L40" s="81"/>
      <c r="P40" s="81"/>
      <c r="Q40" s="81"/>
      <c r="R40" s="81"/>
    </row>
    <row r="41" spans="1:18" hidden="1">
      <c r="A41" s="6"/>
      <c r="B41" s="6"/>
      <c r="C41" s="6"/>
      <c r="D41" s="79"/>
      <c r="E41" s="7"/>
      <c r="F41" s="7"/>
      <c r="G41" s="79"/>
      <c r="H41" s="81"/>
      <c r="I41" s="81"/>
      <c r="J41" s="81"/>
      <c r="K41" s="81"/>
      <c r="L41" s="81"/>
      <c r="P41" s="81"/>
      <c r="Q41" s="81"/>
      <c r="R41" s="81"/>
    </row>
    <row r="42" spans="1:18" hidden="1">
      <c r="A42" s="6"/>
      <c r="B42" s="6"/>
      <c r="C42" s="6"/>
      <c r="D42" s="79"/>
      <c r="E42" s="7"/>
      <c r="F42" s="7"/>
      <c r="G42" s="79"/>
      <c r="H42" s="81"/>
      <c r="I42" s="81"/>
      <c r="J42" s="81"/>
      <c r="K42" s="81"/>
      <c r="L42" s="81"/>
      <c r="P42" s="81"/>
      <c r="Q42" s="81"/>
      <c r="R42" s="81"/>
    </row>
    <row r="43" spans="1:18" hidden="1">
      <c r="A43" s="6"/>
      <c r="B43" s="6"/>
      <c r="C43" s="6"/>
      <c r="D43" s="79"/>
      <c r="E43" s="7"/>
      <c r="F43" s="7"/>
      <c r="G43" s="79"/>
      <c r="H43" s="81"/>
      <c r="I43" s="81"/>
      <c r="J43" s="81"/>
      <c r="K43" s="81"/>
      <c r="L43" s="81"/>
      <c r="P43" s="81"/>
      <c r="Q43" s="81"/>
      <c r="R43" s="81"/>
    </row>
    <row r="44" spans="1:18" hidden="1">
      <c r="A44" s="6"/>
      <c r="B44" s="6"/>
      <c r="C44" s="6"/>
      <c r="D44" s="79"/>
      <c r="E44" s="7"/>
      <c r="F44" s="7"/>
      <c r="G44" s="79"/>
      <c r="H44" s="81"/>
      <c r="I44" s="81"/>
      <c r="J44" s="81"/>
      <c r="K44" s="81"/>
      <c r="L44" s="81"/>
      <c r="P44" s="81"/>
      <c r="Q44" s="81"/>
      <c r="R44" s="81"/>
    </row>
    <row r="45" spans="1:18" hidden="1">
      <c r="A45" s="6"/>
      <c r="B45" s="6"/>
      <c r="C45" s="6"/>
      <c r="D45" s="79"/>
      <c r="E45" s="7"/>
      <c r="F45" s="7"/>
      <c r="G45" s="79"/>
      <c r="H45" s="81"/>
      <c r="I45" s="81"/>
      <c r="J45" s="81"/>
      <c r="K45" s="81"/>
      <c r="L45" s="81"/>
      <c r="P45" s="81"/>
      <c r="Q45" s="81"/>
      <c r="R45" s="81"/>
    </row>
    <row r="46" spans="1:18" hidden="1">
      <c r="A46" s="6"/>
      <c r="B46" s="6"/>
      <c r="C46" s="6"/>
      <c r="D46" s="79"/>
      <c r="E46" s="7"/>
      <c r="F46" s="7"/>
      <c r="G46" s="79"/>
      <c r="H46" s="81"/>
      <c r="I46" s="81"/>
      <c r="J46" s="81"/>
      <c r="K46" s="81"/>
      <c r="L46" s="81"/>
      <c r="P46" s="81"/>
      <c r="Q46" s="81"/>
      <c r="R46" s="81"/>
    </row>
    <row r="47" spans="1:18" hidden="1">
      <c r="A47" s="6"/>
      <c r="B47" s="6"/>
      <c r="C47" s="6"/>
      <c r="D47" s="79"/>
      <c r="E47" s="7"/>
      <c r="F47" s="7"/>
      <c r="G47" s="79"/>
      <c r="H47" s="81"/>
      <c r="I47" s="81"/>
      <c r="J47" s="81"/>
      <c r="K47" s="81"/>
      <c r="L47" s="81"/>
      <c r="P47" s="81"/>
      <c r="Q47" s="81"/>
      <c r="R47" s="81"/>
    </row>
    <row r="48" spans="1:18" hidden="1">
      <c r="A48" s="6"/>
      <c r="B48" s="6"/>
      <c r="C48" s="6"/>
      <c r="D48" s="79"/>
      <c r="E48" s="7"/>
      <c r="F48" s="7"/>
      <c r="G48" s="79"/>
      <c r="H48" s="81"/>
      <c r="I48" s="81"/>
      <c r="J48" s="81"/>
      <c r="K48" s="81"/>
      <c r="L48" s="81"/>
      <c r="P48" s="81"/>
      <c r="Q48" s="81"/>
      <c r="R48" s="81"/>
    </row>
    <row r="49" spans="1:18" hidden="1">
      <c r="A49" s="6"/>
      <c r="B49" s="6"/>
      <c r="C49" s="6"/>
      <c r="D49" s="79"/>
      <c r="E49" s="7"/>
      <c r="F49" s="7"/>
      <c r="G49" s="79"/>
      <c r="H49" s="81"/>
      <c r="I49" s="81"/>
      <c r="J49" s="81"/>
      <c r="K49" s="81"/>
      <c r="L49" s="81"/>
      <c r="P49" s="81"/>
      <c r="Q49" s="81"/>
      <c r="R49" s="81"/>
    </row>
    <row r="50" spans="1:18" hidden="1">
      <c r="A50" s="6"/>
      <c r="B50" s="6"/>
      <c r="C50" s="6"/>
      <c r="D50" s="79"/>
      <c r="E50" s="7"/>
      <c r="F50" s="7"/>
      <c r="G50" s="79"/>
      <c r="H50" s="81"/>
      <c r="I50" s="81"/>
      <c r="J50" s="81"/>
      <c r="K50" s="81"/>
      <c r="L50" s="81"/>
      <c r="P50" s="81"/>
      <c r="Q50" s="81"/>
      <c r="R50" s="81"/>
    </row>
    <row r="51" spans="1:18" hidden="1">
      <c r="A51" s="6"/>
      <c r="B51" s="6"/>
      <c r="C51" s="6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</row>
    <row r="52" spans="1:18" hidden="1">
      <c r="A52" s="6"/>
      <c r="B52" s="6"/>
      <c r="C52" s="6"/>
      <c r="D52" s="79"/>
      <c r="E52" s="7"/>
      <c r="F52" s="7"/>
      <c r="G52" s="79"/>
      <c r="H52" s="81"/>
      <c r="I52" s="81"/>
      <c r="J52" s="81"/>
      <c r="K52" s="81"/>
      <c r="L52" s="81"/>
      <c r="P52" s="81"/>
      <c r="Q52" s="81"/>
      <c r="R52" s="81"/>
    </row>
    <row r="53" spans="1:18" hidden="1">
      <c r="A53" s="6"/>
      <c r="B53" s="6"/>
      <c r="C53" s="6"/>
      <c r="D53" s="79"/>
      <c r="E53" s="7"/>
      <c r="F53" s="7"/>
      <c r="G53" s="79"/>
      <c r="H53" s="81"/>
      <c r="I53" s="81"/>
      <c r="J53" s="81"/>
      <c r="K53" s="81"/>
      <c r="L53" s="81"/>
      <c r="P53" s="81"/>
      <c r="Q53" s="81"/>
      <c r="R53" s="81"/>
    </row>
    <row r="54" spans="1:18" hidden="1">
      <c r="A54" s="6"/>
      <c r="B54" s="6"/>
      <c r="C54" s="6"/>
      <c r="D54" s="79"/>
      <c r="E54" s="7"/>
      <c r="F54" s="7"/>
      <c r="G54" s="79"/>
      <c r="H54" s="81"/>
      <c r="I54" s="81"/>
      <c r="J54" s="81"/>
      <c r="K54" s="81"/>
      <c r="L54" s="81"/>
      <c r="P54" s="81"/>
      <c r="Q54" s="81"/>
      <c r="R54" s="81"/>
    </row>
    <row r="55" spans="1:18" hidden="1">
      <c r="A55" s="6"/>
      <c r="B55" s="6"/>
      <c r="C55" s="6"/>
      <c r="D55" s="79"/>
      <c r="E55" s="7"/>
      <c r="F55" s="7"/>
      <c r="G55" s="79"/>
      <c r="H55" s="81"/>
      <c r="I55" s="81"/>
      <c r="J55" s="81"/>
      <c r="K55" s="81"/>
      <c r="L55" s="81"/>
      <c r="P55" s="81"/>
      <c r="Q55" s="81"/>
      <c r="R55" s="81"/>
    </row>
    <row r="56" spans="1:18" hidden="1">
      <c r="A56" s="6"/>
      <c r="B56" s="6"/>
      <c r="C56" s="6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18" hidden="1">
      <c r="A57" s="6"/>
      <c r="B57" s="6"/>
      <c r="C57" s="6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18" hidden="1">
      <c r="A58" s="6"/>
      <c r="B58" s="6"/>
      <c r="C58" s="6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18" hidden="1">
      <c r="A59" s="6"/>
      <c r="B59" s="6"/>
      <c r="C59" s="6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18" hidden="1">
      <c r="A60" s="6"/>
      <c r="B60" s="6"/>
      <c r="C60" s="6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18" hidden="1">
      <c r="A61" s="6"/>
      <c r="B61" s="6"/>
      <c r="C61" s="6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18" hidden="1">
      <c r="A62" s="6"/>
      <c r="B62" s="6"/>
      <c r="C62" s="6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18" hidden="1">
      <c r="A63" s="6"/>
      <c r="B63" s="6"/>
      <c r="C63" s="6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18" hidden="1">
      <c r="A64" s="6"/>
      <c r="B64" s="6"/>
      <c r="C64" s="6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idden="1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idden="1">
      <c r="A66" s="6"/>
      <c r="B66" s="6"/>
      <c r="C66" s="6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idden="1">
      <c r="A67" s="6"/>
      <c r="B67" s="6"/>
      <c r="C67" s="6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idden="1">
      <c r="A68" s="6"/>
      <c r="B68" s="6"/>
      <c r="C68" s="6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idden="1">
      <c r="A69" s="6"/>
      <c r="B69" s="6"/>
      <c r="C69" s="6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idden="1">
      <c r="A70" s="6"/>
      <c r="B70" s="6"/>
      <c r="C70" s="6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idden="1">
      <c r="A71" s="6"/>
      <c r="B71" s="6"/>
      <c r="C71" s="6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idden="1">
      <c r="A72" s="6"/>
      <c r="B72" s="6"/>
      <c r="C72" s="6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idden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18" hidden="1">
      <c r="A74" s="6"/>
      <c r="B74" s="6"/>
      <c r="C74" s="6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18" hidden="1">
      <c r="A75" s="6"/>
      <c r="B75" s="6"/>
      <c r="C75" s="6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18" hidden="1">
      <c r="A76" s="6"/>
      <c r="B76" s="6"/>
      <c r="C76" s="6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idden="1">
      <c r="A77" s="6"/>
      <c r="B77" s="6"/>
      <c r="C77" s="6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idden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idden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idden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2">SUM(H4:H494)</f>
        <v>65</v>
      </c>
      <c r="I495" s="64">
        <f t="shared" si="2"/>
        <v>344</v>
      </c>
      <c r="J495" s="64">
        <f t="shared" si="2"/>
        <v>0</v>
      </c>
      <c r="K495" s="64">
        <f t="shared" si="2"/>
        <v>0</v>
      </c>
      <c r="L495" s="64">
        <f t="shared" si="2"/>
        <v>17</v>
      </c>
      <c r="M495" s="64">
        <f t="shared" si="2"/>
        <v>0</v>
      </c>
      <c r="N495" s="64">
        <f t="shared" si="2"/>
        <v>0</v>
      </c>
      <c r="O495" s="64">
        <f t="shared" si="2"/>
        <v>0</v>
      </c>
      <c r="S495" s="52" t="s">
        <v>126</v>
      </c>
      <c r="T495" s="64">
        <f t="shared" ref="T495:Y495" si="3">SUM(T4:T494)</f>
        <v>92.199999999999989</v>
      </c>
      <c r="U495" s="64">
        <f t="shared" si="3"/>
        <v>92.199999999999989</v>
      </c>
      <c r="V495" s="64">
        <f t="shared" si="3"/>
        <v>27.5</v>
      </c>
      <c r="W495" s="64">
        <f t="shared" si="3"/>
        <v>96</v>
      </c>
      <c r="X495" s="64">
        <f t="shared" si="3"/>
        <v>0</v>
      </c>
      <c r="Y495" s="64">
        <f t="shared" si="3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IF('26'!K3="", "Vrije categorie",'26'!K3)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191.5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0</v>
      </c>
      <c r="P499" s="65">
        <f>SUM(H499:O499)</f>
        <v>191.5</v>
      </c>
      <c r="Q499" s="54"/>
      <c r="R499" s="65" cm="1">
        <f t="array" ref="R499">SUMPRODUCT(--($G$4:$G$494=E499),--($F$4:$F$494=""),$R$4:$R$494)</f>
        <v>38300</v>
      </c>
    </row>
    <row r="500" spans="5:18">
      <c r="E500" s="54" t="str">
        <f>IF('26'!K4="", "Vrije categorie",'26'!K4)</f>
        <v>B</v>
      </c>
      <c r="H500" s="65" cm="1">
        <f t="array" ref="H500">SUMPRODUCT(--($G$4:$G$494=E500),--($F$4:$F$494=""),$H$4:$H$494)</f>
        <v>32</v>
      </c>
      <c r="I500" s="65" cm="1">
        <f t="array" ref="I500">SUMPRODUCT(--($G$4:$G$494=E500),--($F$4:$F$494=""),$I$4:$I$494)</f>
        <v>0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4">SUM(H500:O500)</f>
        <v>32</v>
      </c>
      <c r="Q500" s="54"/>
      <c r="R500" s="65" cm="1">
        <f t="array" ref="R500">SUMPRODUCT(--($G$4:$G$494=E500),--($F$4:$F$494=""),$R$4:$R$494)</f>
        <v>6400</v>
      </c>
    </row>
    <row r="501" spans="5:18">
      <c r="E501" s="54" t="str">
        <f>IF('26'!K5="", "Vrije categorie",'26'!K5)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42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4"/>
        <v>42</v>
      </c>
      <c r="Q501" s="54"/>
      <c r="R501" s="65" cm="1">
        <f t="array" ref="R501">SUMPRODUCT(--($G$4:$G$494=E501),--($F$4:$F$494=""),$R$4:$R$494)</f>
        <v>8400</v>
      </c>
    </row>
    <row r="502" spans="5:18">
      <c r="E502" s="54" t="str">
        <f>IF('26'!K6="", "Vrije categorie",'26'!K6)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0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4"/>
        <v>0</v>
      </c>
      <c r="Q502" s="54"/>
      <c r="R502" s="65" cm="1">
        <f t="array" ref="R502">SUMPRODUCT(--($G$4:$G$494=E502),--($F$4:$F$494=""),$R$4:$R$494)</f>
        <v>0</v>
      </c>
    </row>
    <row r="503" spans="5:18">
      <c r="E503" s="54" t="str">
        <f>IF('26'!K7="", "Vrije categorie",'26'!K7)</f>
        <v>E</v>
      </c>
      <c r="H503" s="65" cm="1">
        <f t="array" ref="H503">SUMPRODUCT(--($G$4:$G$494=E503),--($F$4:$F$494=""),$H$4:$H$494)</f>
        <v>33</v>
      </c>
      <c r="I503" s="65" cm="1">
        <f t="array" ref="I503">SUMPRODUCT(--($G$4:$G$494=E503),--($F$4:$F$494=""),$I$4:$I$494)</f>
        <v>0</v>
      </c>
      <c r="J503" s="65" cm="1">
        <f t="array" ref="J503">SUMPRODUCT(--($G$4:$G$494=E503),--($F$4:$F$494=""),$J$4:$J$494)</f>
        <v>0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0</v>
      </c>
      <c r="O503" s="65" cm="1">
        <f t="array" ref="O503">SUMPRODUCT(--($G$4:$G$494=E503),--($F$4:$F$494=""),$O$4:$O$494)</f>
        <v>0</v>
      </c>
      <c r="P503" s="65">
        <f t="shared" si="4"/>
        <v>33</v>
      </c>
      <c r="Q503" s="54"/>
      <c r="R503" s="65" cm="1">
        <f t="array" ref="R503">SUMPRODUCT(--($G$4:$G$494=E503),--($F$4:$F$494=""),$R$4:$R$494)</f>
        <v>6600</v>
      </c>
    </row>
    <row r="504" spans="5:18">
      <c r="E504" s="54" t="str">
        <f>IF('26'!K8="", "Vrije categorie",'26'!K8)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18.5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4"/>
        <v>18.5</v>
      </c>
      <c r="Q504" s="54"/>
      <c r="R504" s="65" cm="1">
        <f t="array" ref="R504">SUMPRODUCT(--($G$4:$G$494=E504),--($F$4:$F$494=""),$R$4:$R$494)</f>
        <v>222</v>
      </c>
    </row>
    <row r="505" spans="5:18">
      <c r="E505" s="54" t="str">
        <f>IF('26'!K9="", "Vrije categorie",'26'!K9)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17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0</v>
      </c>
      <c r="O505" s="65" cm="1">
        <f t="array" ref="O505">SUMPRODUCT(--($G$4:$G$494=E505),--($F$4:$F$494=""),$O$4:$O$494)</f>
        <v>0</v>
      </c>
      <c r="P505" s="65">
        <f t="shared" si="4"/>
        <v>17</v>
      </c>
      <c r="Q505" s="54"/>
      <c r="R505" s="65" cm="1">
        <f t="array" ref="R505">SUMPRODUCT(--($G$4:$G$494=E505),--($F$4:$F$494=""),$R$4:$R$494)</f>
        <v>3400</v>
      </c>
    </row>
    <row r="506" spans="5:18">
      <c r="E506" s="54" t="str">
        <f>IF('26'!K10="", "Vrije categorie",'26'!K10)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88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4"/>
        <v>88</v>
      </c>
      <c r="Q506" s="54"/>
      <c r="R506" s="65" cm="1">
        <f t="array" ref="R506">SUMPRODUCT(--($G$4:$G$494=E506),--($F$4:$F$494=""),$R$4:$R$494)</f>
        <v>17600</v>
      </c>
    </row>
    <row r="507" spans="5:18">
      <c r="E507" s="54" t="str">
        <f>IF('26'!K11="", "Vrije categorie",'26'!K11)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4"/>
        <v>0</v>
      </c>
      <c r="Q507" s="54"/>
      <c r="R507" s="65" cm="1">
        <f t="array" ref="R507">SUMPRODUCT(--($G$4:$G$494=E507),--($F$4:$F$494=""),$R$4:$R$494)</f>
        <v>0</v>
      </c>
    </row>
    <row r="508" spans="5:18">
      <c r="E508" s="54" t="str">
        <f>IF('26'!K12="", "Vrije categorie",'26'!K12)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4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IF('26'!K13="", "Vrije categorie",'26'!K13)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4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tr">
        <f>IF('26'!K14="", "Vrije categorie",'26'!K14)</f>
        <v>Vrije categorie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4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tr">
        <f>IF('26'!K15="", "Vrije categorie",'26'!K15)</f>
        <v>Vrije categorie</v>
      </c>
      <c r="H511" s="65" cm="1">
        <f t="array" ref="H511">SUMPRODUCT(--($G$4:$G$494=E511),--($F$4:$F$494=""),$H$4:$H$494)</f>
        <v>0</v>
      </c>
      <c r="I511" s="65" cm="1">
        <f t="array" ref="I511">SUMPRODUCT(--($G$4:$G$494=E511),--($F$4:$F$494=""),$I$4:$I$494)</f>
        <v>0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0</v>
      </c>
      <c r="O511" s="65" cm="1">
        <f t="array" ref="O511">SUMPRODUCT(--($G$4:$G$494=E511),--($F$4:$F$494=""),$O$4:$O$494)</f>
        <v>0</v>
      </c>
      <c r="P511" s="65">
        <f t="shared" si="4"/>
        <v>0</v>
      </c>
      <c r="Q511" s="54"/>
      <c r="R511" s="65" cm="1">
        <f t="array" ref="R511">SUMPRODUCT(--($G$4:$G$494=E511),--($F$4:$F$494=""),$R$4:$R$494)</f>
        <v>0</v>
      </c>
    </row>
    <row r="512" spans="5:18" ht="15.75" thickBot="1">
      <c r="E512" s="67" t="s">
        <v>128</v>
      </c>
      <c r="F512" s="63"/>
      <c r="G512" s="63"/>
      <c r="H512" s="66">
        <f>SUM(H499:H511)</f>
        <v>65</v>
      </c>
      <c r="I512" s="66">
        <f t="shared" ref="I512:O512" si="5">SUM(I499:I511)</f>
        <v>340</v>
      </c>
      <c r="J512" s="66">
        <f t="shared" si="5"/>
        <v>0</v>
      </c>
      <c r="K512" s="66">
        <f t="shared" si="5"/>
        <v>0</v>
      </c>
      <c r="L512" s="66">
        <f t="shared" si="5"/>
        <v>17</v>
      </c>
      <c r="M512" s="66">
        <f t="shared" si="5"/>
        <v>0</v>
      </c>
      <c r="N512" s="66">
        <f t="shared" si="5"/>
        <v>0</v>
      </c>
      <c r="O512" s="66">
        <f t="shared" si="5"/>
        <v>0</v>
      </c>
      <c r="P512" s="66">
        <f t="shared" si="4"/>
        <v>422</v>
      </c>
      <c r="Q512" s="66"/>
      <c r="R512" s="66">
        <f>SUM(R499:R511)</f>
        <v>80922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4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0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30" si="6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7">SUM(H519:O519)</f>
        <v>0</v>
      </c>
    </row>
    <row r="520" spans="5:18">
      <c r="E520" s="68" t="str">
        <f t="shared" si="6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7"/>
        <v>0</v>
      </c>
    </row>
    <row r="521" spans="5:18">
      <c r="E521" s="68" t="str">
        <f t="shared" si="6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7"/>
        <v>0</v>
      </c>
    </row>
    <row r="522" spans="5:18">
      <c r="E522" s="68" t="str">
        <f t="shared" si="6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7"/>
        <v>0</v>
      </c>
    </row>
    <row r="523" spans="5:18">
      <c r="E523" s="68" t="str">
        <f t="shared" si="6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7"/>
        <v>0</v>
      </c>
    </row>
    <row r="524" spans="5:18">
      <c r="E524" s="68" t="str">
        <f t="shared" si="6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7"/>
        <v>0</v>
      </c>
    </row>
    <row r="525" spans="5:18">
      <c r="E525" s="68" t="str">
        <f t="shared" si="6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7"/>
        <v>0</v>
      </c>
    </row>
    <row r="526" spans="5:18">
      <c r="E526" s="68" t="str">
        <f t="shared" si="6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7"/>
        <v>0</v>
      </c>
    </row>
    <row r="527" spans="5:18">
      <c r="E527" s="68" t="str">
        <f t="shared" si="6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7"/>
        <v>0</v>
      </c>
    </row>
    <row r="528" spans="5:18">
      <c r="E528" s="68" t="str">
        <f t="shared" si="6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7"/>
        <v>0</v>
      </c>
    </row>
    <row r="529" spans="5:16">
      <c r="E529" s="68" t="str">
        <f t="shared" si="6"/>
        <v>Vrije categorie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7"/>
        <v>0</v>
      </c>
    </row>
    <row r="530" spans="5:16">
      <c r="E530" s="68" t="str">
        <f t="shared" si="6"/>
        <v>Vrije categorie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7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8">SUM(I518:I530)</f>
        <v>0</v>
      </c>
      <c r="J531" s="73">
        <f t="shared" si="8"/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 t="shared" si="8"/>
        <v>0</v>
      </c>
      <c r="P531" s="73">
        <f>SUM(P518:P530)</f>
        <v>0</v>
      </c>
    </row>
    <row r="532" spans="5:16" ht="15.75" thickTop="1"/>
  </sheetData>
  <sheetProtection algorithmName="SHA-512" hashValue="UvfoUfMPHtQ7nBv1qdMU2W88MeCrihunOT4Se87zLvrbL0SejbpBCxQn949t/20jPoneMtzVcFpTTpYXUu5XZQ==" saltValue="4WOpHH/8gtnAB7ppIN/kpw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M22" sqref="M22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27,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99"/>
      <c r="N3" s="85" t="e">
        <f>'27a'!R499/M3</f>
        <v>#DIV/0!</v>
      </c>
    </row>
    <row r="4" spans="1:14">
      <c r="A4" s="16" t="s">
        <v>72</v>
      </c>
      <c r="B4" s="264" t="str">
        <f>VLOOKUP(H5,'Kosten NEN2075 (her)controles'!A5:E50,3)</f>
        <v>De Meiboom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99"/>
      <c r="N4" s="86" t="e">
        <f>'27a'!R500/M4</f>
        <v>#DIV/0!</v>
      </c>
    </row>
    <row r="5" spans="1:14">
      <c r="A5" s="17" t="s">
        <v>73</v>
      </c>
      <c r="B5" s="265" t="str">
        <f>VLOOKUP(H5,'Kosten NEN2075 (her)controles'!A5:E50,4)</f>
        <v>Himmelumerdyk 2a</v>
      </c>
      <c r="C5" s="265"/>
      <c r="D5" s="265"/>
      <c r="E5" s="265"/>
      <c r="F5" s="279" t="s">
        <v>75</v>
      </c>
      <c r="G5" s="279"/>
      <c r="H5" s="13">
        <f>'Kosten NEN2075 (her)controles'!A31</f>
        <v>27</v>
      </c>
      <c r="K5" s="34" t="s">
        <v>48</v>
      </c>
      <c r="L5" s="46">
        <v>200</v>
      </c>
      <c r="M5" s="299"/>
      <c r="N5" s="86" t="e">
        <f>'27a'!R501/M5</f>
        <v>#DIV/0!</v>
      </c>
    </row>
    <row r="6" spans="1:14">
      <c r="A6" s="18" t="s">
        <v>74</v>
      </c>
      <c r="B6" s="266" t="str">
        <f>VLOOKUP(H5,'Kosten NEN2075 (her)controles'!A5:E50,5)</f>
        <v>Warns</v>
      </c>
      <c r="C6" s="266"/>
      <c r="D6" s="266"/>
      <c r="E6" s="266"/>
      <c r="F6" s="280" t="s">
        <v>76</v>
      </c>
      <c r="G6" s="280"/>
      <c r="H6" s="14" t="str">
        <f>CONCATENATE(H5,"a")</f>
        <v>27a</v>
      </c>
      <c r="K6" s="34" t="s">
        <v>49</v>
      </c>
      <c r="L6" s="46">
        <v>200</v>
      </c>
      <c r="M6" s="299"/>
      <c r="N6" s="86" t="e">
        <f>'27a'!R502/M6</f>
        <v>#DIV/0!</v>
      </c>
    </row>
    <row r="7" spans="1:14">
      <c r="K7" s="34" t="s">
        <v>45</v>
      </c>
      <c r="L7" s="46">
        <v>200</v>
      </c>
      <c r="M7" s="299"/>
      <c r="N7" s="86" t="e">
        <f>'27a'!R503/M7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99"/>
      <c r="N8" s="86" t="e">
        <f>'27a'!R504/M8</f>
        <v>#DIV/0!</v>
      </c>
    </row>
    <row r="9" spans="1:14">
      <c r="A9" s="3" t="s">
        <v>20</v>
      </c>
      <c r="B9" s="4"/>
      <c r="C9" s="4"/>
      <c r="D9" s="4"/>
      <c r="E9" s="191">
        <v>0.08</v>
      </c>
      <c r="K9" s="34" t="s">
        <v>137</v>
      </c>
      <c r="L9" s="46">
        <v>200</v>
      </c>
      <c r="M9" s="299"/>
      <c r="N9" s="86" t="e">
        <f>'27a'!R505/M9</f>
        <v>#DIV/0!</v>
      </c>
    </row>
    <row r="10" spans="1:14" ht="15.75" thickBot="1">
      <c r="H10" s="7" t="s">
        <v>86</v>
      </c>
      <c r="K10" s="34" t="s">
        <v>51</v>
      </c>
      <c r="L10" s="46">
        <v>200</v>
      </c>
      <c r="M10" s="299"/>
      <c r="N10" s="86" t="e">
        <f>'27a'!R506/M10</f>
        <v>#DIV/0!</v>
      </c>
    </row>
    <row r="11" spans="1:14" ht="15.75" thickBot="1">
      <c r="A11" s="3" t="s">
        <v>78</v>
      </c>
      <c r="B11" s="4"/>
      <c r="C11" s="4"/>
      <c r="D11" s="4"/>
      <c r="E11" s="4"/>
      <c r="F11" s="20"/>
      <c r="G11" s="20"/>
      <c r="H11" s="301"/>
      <c r="I11" s="302" t="s">
        <v>732</v>
      </c>
      <c r="K11" s="34" t="s">
        <v>52</v>
      </c>
      <c r="L11" s="46">
        <v>200</v>
      </c>
      <c r="M11" s="299"/>
      <c r="N11" s="86" t="e">
        <f>'27a'!R507/M11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99"/>
      <c r="N12" s="86" t="e">
        <f>'27a'!R508/M12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'27a'!P512</f>
        <v>0</v>
      </c>
      <c r="G13" s="303"/>
      <c r="H13" s="193">
        <f>(F13*G13)*4</f>
        <v>0</v>
      </c>
      <c r="K13" s="34" t="s">
        <v>46</v>
      </c>
      <c r="L13" s="46">
        <v>4</v>
      </c>
      <c r="M13" s="299"/>
      <c r="N13" s="86" t="e">
        <f>'27a'!R509/M13</f>
        <v>#DIV/0!</v>
      </c>
    </row>
    <row r="14" spans="1:14" ht="15.75">
      <c r="F14" s="21" t="s">
        <v>79</v>
      </c>
      <c r="G14" s="75"/>
      <c r="H14" s="193">
        <f>SUM(H11:H13)</f>
        <v>0</v>
      </c>
      <c r="K14" s="34"/>
      <c r="L14" s="46"/>
      <c r="M14" s="299"/>
      <c r="N14" s="86"/>
    </row>
    <row r="15" spans="1:14">
      <c r="K15" s="34"/>
      <c r="L15" s="46"/>
      <c r="M15" s="299"/>
      <c r="N15" s="86"/>
    </row>
    <row r="16" spans="1:14">
      <c r="A16" t="s">
        <v>117</v>
      </c>
      <c r="K16" s="36"/>
      <c r="L16" s="47"/>
      <c r="M16" s="300"/>
      <c r="N16" s="87"/>
    </row>
    <row r="17" spans="1:9">
      <c r="A17" s="276" t="s">
        <v>118</v>
      </c>
      <c r="B17" s="276"/>
      <c r="C17" s="276"/>
      <c r="D17" s="44">
        <f>'27a'!R512</f>
        <v>0</v>
      </c>
      <c r="E17" s="276" t="s">
        <v>119</v>
      </c>
      <c r="F17" s="276"/>
      <c r="G17" s="44">
        <f>D17/E8</f>
        <v>0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 ht="15.75">
      <c r="A22" s="277" t="s">
        <v>107</v>
      </c>
      <c r="B22" s="278"/>
      <c r="C22" s="278"/>
      <c r="D22" s="262"/>
      <c r="E22" s="238">
        <f>('27a'!I512)+('27a'!I531)</f>
        <v>403.84999999999997</v>
      </c>
      <c r="F22" s="205"/>
      <c r="G22" s="194">
        <f t="shared" ref="G22:G34" si="0">E22*F22</f>
        <v>0</v>
      </c>
      <c r="H22" s="37">
        <f>(0.2*0.8)</f>
        <v>0.16000000000000003</v>
      </c>
      <c r="I22" s="194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403.84999999999997</v>
      </c>
      <c r="F23" s="206"/>
      <c r="G23" s="197">
        <f t="shared" si="0"/>
        <v>0</v>
      </c>
      <c r="H23" s="37">
        <f>(0.4*0.8)</f>
        <v>0.32000000000000006</v>
      </c>
      <c r="I23" s="197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403.84999999999997</v>
      </c>
      <c r="F24" s="206"/>
      <c r="G24" s="197">
        <f t="shared" si="0"/>
        <v>0</v>
      </c>
      <c r="H24" s="37">
        <f>(0.4*0.8)</f>
        <v>0.32000000000000006</v>
      </c>
      <c r="I24" s="197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403.84999999999997</v>
      </c>
      <c r="F25" s="206"/>
      <c r="G25" s="197">
        <f t="shared" si="0"/>
        <v>0</v>
      </c>
      <c r="H25" s="37">
        <f>(1*0.2)</f>
        <v>0.2</v>
      </c>
      <c r="I25" s="197">
        <f t="shared" si="1"/>
        <v>0</v>
      </c>
    </row>
    <row r="26" spans="1:9" hidden="1">
      <c r="A26" s="250" t="s">
        <v>55</v>
      </c>
      <c r="B26" s="251"/>
      <c r="C26" s="251"/>
      <c r="D26" s="252"/>
      <c r="E26" s="239">
        <f>'27a'!H512-E27</f>
        <v>0</v>
      </c>
      <c r="F26" s="206"/>
      <c r="G26" s="197">
        <f t="shared" si="0"/>
        <v>0</v>
      </c>
      <c r="H26" s="37">
        <v>1</v>
      </c>
      <c r="I26" s="197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98">
        <f t="shared" si="0"/>
        <v>0</v>
      </c>
      <c r="H27" s="37"/>
      <c r="I27" s="198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'27a'!U495</f>
        <v>115.5</v>
      </c>
      <c r="F29" s="205"/>
      <c r="G29" s="194">
        <f t="shared" si="0"/>
        <v>0</v>
      </c>
      <c r="H29" s="37">
        <v>2</v>
      </c>
      <c r="I29" s="194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'27a'!T495</f>
        <v>115.5</v>
      </c>
      <c r="F30" s="206"/>
      <c r="G30" s="197">
        <f t="shared" si="0"/>
        <v>0</v>
      </c>
      <c r="H30" s="37">
        <v>2</v>
      </c>
      <c r="I30" s="197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'27a'!V495</f>
        <v>99.749999999999986</v>
      </c>
      <c r="F31" s="206"/>
      <c r="G31" s="197">
        <f t="shared" si="0"/>
        <v>0</v>
      </c>
      <c r="H31" s="37">
        <v>2</v>
      </c>
      <c r="I31" s="197">
        <f t="shared" si="1"/>
        <v>0</v>
      </c>
    </row>
    <row r="32" spans="1:9" hidden="1">
      <c r="A32" s="250" t="s">
        <v>114</v>
      </c>
      <c r="B32" s="251"/>
      <c r="C32" s="251"/>
      <c r="D32" s="252"/>
      <c r="E32" s="25">
        <f>'27a'!W495</f>
        <v>0</v>
      </c>
      <c r="F32" s="206"/>
      <c r="G32" s="197">
        <f t="shared" si="0"/>
        <v>0</v>
      </c>
      <c r="H32" s="37">
        <v>2</v>
      </c>
      <c r="I32" s="197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'27a'!X495</f>
        <v>0</v>
      </c>
      <c r="F33" s="206"/>
      <c r="G33" s="197">
        <f t="shared" si="0"/>
        <v>0</v>
      </c>
      <c r="H33" s="35"/>
      <c r="I33" s="197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'27a'!Y495</f>
        <v>0</v>
      </c>
      <c r="F34" s="206"/>
      <c r="G34" s="197">
        <f t="shared" si="0"/>
        <v>0</v>
      </c>
      <c r="H34" s="35"/>
      <c r="I34" s="197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197"/>
      <c r="H35" s="35"/>
      <c r="I35" s="197"/>
    </row>
    <row r="36" spans="1:9" hidden="1">
      <c r="A36" s="250"/>
      <c r="B36" s="251"/>
      <c r="C36" s="251"/>
      <c r="D36" s="252"/>
      <c r="E36" s="25"/>
      <c r="F36" s="206"/>
      <c r="G36" s="197"/>
      <c r="H36" s="35"/>
      <c r="I36" s="197"/>
    </row>
    <row r="37" spans="1:9" hidden="1">
      <c r="A37" s="273"/>
      <c r="B37" s="274"/>
      <c r="C37" s="274"/>
      <c r="D37" s="275"/>
      <c r="E37" s="26"/>
      <c r="F37" s="208"/>
      <c r="G37" s="199"/>
      <c r="H37" s="37"/>
      <c r="I37" s="199"/>
    </row>
    <row r="38" spans="1:9" ht="15.75">
      <c r="H38" s="27" t="s">
        <v>79</v>
      </c>
      <c r="I38" s="200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717</v>
      </c>
      <c r="B41" s="272"/>
      <c r="C41" s="272"/>
      <c r="D41" s="8" t="s">
        <v>54</v>
      </c>
      <c r="E41" s="84">
        <f>'27a'!P505+'27a'!P524</f>
        <v>95</v>
      </c>
      <c r="F41" s="209"/>
      <c r="G41" s="201">
        <f>E41*F41</f>
        <v>0</v>
      </c>
      <c r="H41" s="33">
        <v>4</v>
      </c>
      <c r="I41" s="197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197"/>
      <c r="H42" s="35"/>
      <c r="I42" s="197"/>
    </row>
    <row r="43" spans="1:9" hidden="1">
      <c r="A43" s="269"/>
      <c r="B43" s="270"/>
      <c r="C43" s="270"/>
      <c r="D43" s="9"/>
      <c r="E43" s="9"/>
      <c r="F43" s="210"/>
      <c r="G43" s="197"/>
      <c r="H43" s="35"/>
      <c r="I43" s="197"/>
    </row>
    <row r="44" spans="1:9" hidden="1">
      <c r="A44" s="269"/>
      <c r="B44" s="270"/>
      <c r="C44" s="270"/>
      <c r="D44" s="9"/>
      <c r="E44" s="9"/>
      <c r="F44" s="210"/>
      <c r="G44" s="197"/>
      <c r="H44" s="35"/>
      <c r="I44" s="197"/>
    </row>
    <row r="45" spans="1:9" hidden="1">
      <c r="A45" s="269"/>
      <c r="B45" s="270"/>
      <c r="C45" s="270"/>
      <c r="D45" s="9"/>
      <c r="E45" s="9"/>
      <c r="F45" s="210"/>
      <c r="G45" s="197"/>
      <c r="H45" s="35"/>
      <c r="I45" s="197"/>
    </row>
    <row r="46" spans="1:9" hidden="1">
      <c r="A46" s="269"/>
      <c r="B46" s="270"/>
      <c r="C46" s="270"/>
      <c r="D46" s="9"/>
      <c r="E46" s="9"/>
      <c r="F46" s="210"/>
      <c r="G46" s="197"/>
      <c r="H46" s="35"/>
      <c r="I46" s="197"/>
    </row>
    <row r="47" spans="1:9" hidden="1">
      <c r="A47" s="269"/>
      <c r="B47" s="270"/>
      <c r="C47" s="270"/>
      <c r="D47" s="9"/>
      <c r="E47" s="9"/>
      <c r="F47" s="210"/>
      <c r="G47" s="197"/>
      <c r="H47" s="35"/>
      <c r="I47" s="197"/>
    </row>
    <row r="48" spans="1:9" hidden="1">
      <c r="A48" s="269"/>
      <c r="B48" s="270"/>
      <c r="C48" s="270"/>
      <c r="D48" s="9"/>
      <c r="E48" s="9"/>
      <c r="F48" s="210"/>
      <c r="G48" s="197"/>
      <c r="H48" s="35"/>
      <c r="I48" s="197"/>
    </row>
    <row r="49" spans="1:9" hidden="1">
      <c r="A49" s="269"/>
      <c r="B49" s="270"/>
      <c r="C49" s="270"/>
      <c r="D49" s="9"/>
      <c r="E49" s="9"/>
      <c r="F49" s="210"/>
      <c r="G49" s="197"/>
      <c r="H49" s="35"/>
      <c r="I49" s="197"/>
    </row>
    <row r="50" spans="1:9" hidden="1">
      <c r="A50" s="269"/>
      <c r="B50" s="270"/>
      <c r="C50" s="270"/>
      <c r="D50" s="9"/>
      <c r="E50" s="9"/>
      <c r="F50" s="210"/>
      <c r="G50" s="197"/>
      <c r="H50" s="35"/>
      <c r="I50" s="197"/>
    </row>
    <row r="51" spans="1:9" hidden="1">
      <c r="A51" s="267"/>
      <c r="B51" s="268"/>
      <c r="C51" s="268"/>
      <c r="D51" s="10"/>
      <c r="E51" s="10"/>
      <c r="F51" s="211"/>
      <c r="G51" s="199"/>
      <c r="H51" s="37"/>
      <c r="I51" s="199"/>
    </row>
    <row r="52" spans="1:9" ht="15.75">
      <c r="H52" s="27" t="s">
        <v>79</v>
      </c>
      <c r="I52" s="200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203">
        <f>SUM(H14+I38+I52)</f>
        <v>0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203">
        <f>H11/12</f>
        <v>0</v>
      </c>
    </row>
    <row r="58" spans="1:9">
      <c r="A58" s="24" t="s">
        <v>143</v>
      </c>
    </row>
    <row r="59" spans="1:9">
      <c r="A59" s="288" t="s">
        <v>719</v>
      </c>
      <c r="B59" s="289"/>
      <c r="C59" s="289"/>
      <c r="D59" s="289"/>
      <c r="E59" s="289"/>
      <c r="F59" s="289"/>
      <c r="G59" s="289"/>
      <c r="H59" s="289"/>
      <c r="I59" s="290"/>
    </row>
    <row r="60" spans="1:9">
      <c r="A60" s="291"/>
      <c r="B60" s="292"/>
      <c r="C60" s="292"/>
      <c r="D60" s="292"/>
      <c r="E60" s="292"/>
      <c r="F60" s="292"/>
      <c r="G60" s="292"/>
      <c r="H60" s="292"/>
      <c r="I60" s="293"/>
    </row>
    <row r="61" spans="1:9">
      <c r="A61" s="291"/>
      <c r="B61" s="292"/>
      <c r="C61" s="292"/>
      <c r="D61" s="292"/>
      <c r="E61" s="292"/>
      <c r="F61" s="292"/>
      <c r="G61" s="292"/>
      <c r="H61" s="292"/>
      <c r="I61" s="293"/>
    </row>
    <row r="62" spans="1:9">
      <c r="A62" s="291"/>
      <c r="B62" s="292"/>
      <c r="C62" s="292"/>
      <c r="D62" s="292"/>
      <c r="E62" s="292"/>
      <c r="F62" s="292"/>
      <c r="G62" s="292"/>
      <c r="H62" s="292"/>
      <c r="I62" s="293"/>
    </row>
    <row r="63" spans="1:9">
      <c r="A63" s="294"/>
      <c r="B63" s="295"/>
      <c r="C63" s="295"/>
      <c r="D63" s="295"/>
      <c r="E63" s="295"/>
      <c r="F63" s="295"/>
      <c r="G63" s="295"/>
      <c r="H63" s="295"/>
      <c r="I63" s="296"/>
    </row>
  </sheetData>
  <sheetProtection algorithmName="SHA-512" hashValue="3DaRYw6HRUFdd3AqSi32ip4oA6rH6naR60Z2BK+h1dBFLqwRw9CneK4Sn4wPSnmx1ftIH21ONirbWnKyunEfNg==" saltValue="oNrdTKqA0FIi+1LJQiAkN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  <ignoredErrors>
    <ignoredError sqref="H22:H25" formula="1"/>
  </ignoredError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Z532"/>
  <sheetViews>
    <sheetView workbookViewId="0">
      <pane ySplit="3" topLeftCell="A508" activePane="bottomLeft" state="frozen"/>
      <selection pane="bottomLeft" activeCell="P524" sqref="P524"/>
    </sheetView>
  </sheetViews>
  <sheetFormatPr defaultRowHeight="15"/>
  <cols>
    <col min="1" max="1" width="5.42578125" bestFit="1" customWidth="1"/>
    <col min="2" max="3" width="5.42578125" customWidth="1"/>
    <col min="4" max="4" width="6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'27'!H5</f>
        <v>27</v>
      </c>
      <c r="D1" s="281" t="s">
        <v>72</v>
      </c>
      <c r="E1" s="282"/>
      <c r="F1" s="283" t="str">
        <f>VLOOKUP(A1,'Kosten NEN2075 (her)controles'!A5:J50,3)</f>
        <v>De Meiboom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Himmelumerdyk 2a te Warns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624</v>
      </c>
      <c r="K3" s="7" t="s">
        <v>57</v>
      </c>
      <c r="L3" s="40" t="s">
        <v>421</v>
      </c>
      <c r="M3" s="7" t="s">
        <v>141</v>
      </c>
      <c r="N3" s="7" t="s">
        <v>101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6"/>
      <c r="C5" s="6"/>
      <c r="D5" s="218" t="s">
        <v>626</v>
      </c>
      <c r="E5" s="221" t="s">
        <v>284</v>
      </c>
      <c r="F5" s="7" t="s">
        <v>713</v>
      </c>
      <c r="G5" s="79" t="s">
        <v>45</v>
      </c>
      <c r="H5" s="219">
        <v>9</v>
      </c>
      <c r="I5" s="225"/>
      <c r="J5" s="219"/>
      <c r="K5" s="219"/>
      <c r="L5" s="219"/>
      <c r="M5" s="219"/>
      <c r="P5" s="81">
        <f t="shared" ref="P5:P49" si="0">SUM(H5:O5)</f>
        <v>9</v>
      </c>
      <c r="Q5" s="81">
        <f>IF(F5="X",0,IF(G5="X",0,VLOOKUP(G5,'27'!$K$3:$L$16,2,FALSE)))</f>
        <v>0</v>
      </c>
      <c r="R5" s="81">
        <f t="shared" ref="R5:R49" si="1">P5*Q5</f>
        <v>0</v>
      </c>
      <c r="T5" s="81">
        <v>16</v>
      </c>
      <c r="U5" s="81">
        <v>16</v>
      </c>
      <c r="V5" s="81">
        <v>17.100000000000001</v>
      </c>
    </row>
    <row r="6" spans="1:26">
      <c r="A6" s="6" t="s">
        <v>328</v>
      </c>
      <c r="B6" s="6"/>
      <c r="C6" s="6"/>
      <c r="D6" s="218" t="s">
        <v>627</v>
      </c>
      <c r="E6" s="215" t="s">
        <v>296</v>
      </c>
      <c r="F6" s="7" t="s">
        <v>713</v>
      </c>
      <c r="G6" s="79" t="s">
        <v>45</v>
      </c>
      <c r="H6" s="219"/>
      <c r="I6" s="219">
        <v>33.549999999999997</v>
      </c>
      <c r="J6" s="219"/>
      <c r="K6" s="219"/>
      <c r="L6" s="219"/>
      <c r="M6" s="219"/>
      <c r="P6" s="81">
        <f t="shared" si="0"/>
        <v>33.549999999999997</v>
      </c>
      <c r="Q6" s="81">
        <f>IF(F6="X",0,IF(G6="X",0,VLOOKUP(G6,'27'!$K$3:$L$16,2,FALSE)))</f>
        <v>0</v>
      </c>
      <c r="R6" s="81">
        <f t="shared" si="1"/>
        <v>0</v>
      </c>
      <c r="T6" s="81">
        <v>7</v>
      </c>
      <c r="U6" s="81">
        <v>7</v>
      </c>
      <c r="V6" s="81"/>
    </row>
    <row r="7" spans="1:26">
      <c r="A7" s="6" t="s">
        <v>328</v>
      </c>
      <c r="B7" s="6"/>
      <c r="C7" s="6"/>
      <c r="D7" s="218" t="s">
        <v>628</v>
      </c>
      <c r="E7" s="215" t="s">
        <v>398</v>
      </c>
      <c r="F7" s="7" t="s">
        <v>713</v>
      </c>
      <c r="G7" s="79" t="s">
        <v>50</v>
      </c>
      <c r="H7" s="232"/>
      <c r="I7" s="232">
        <v>2.75</v>
      </c>
      <c r="J7" s="220"/>
      <c r="K7" s="220"/>
      <c r="L7" s="220"/>
      <c r="M7" s="232"/>
      <c r="P7" s="81">
        <f t="shared" si="0"/>
        <v>2.75</v>
      </c>
      <c r="Q7" s="81">
        <f>IF(F7="X",0,IF(G7="X",0,VLOOKUP(G7,'27'!$K$3:$L$16,2,FALSE)))</f>
        <v>0</v>
      </c>
      <c r="R7" s="81">
        <f t="shared" si="1"/>
        <v>0</v>
      </c>
      <c r="T7" s="81"/>
      <c r="U7" s="81"/>
      <c r="V7" s="81"/>
    </row>
    <row r="8" spans="1:26">
      <c r="A8" s="6" t="s">
        <v>328</v>
      </c>
      <c r="B8" s="6"/>
      <c r="C8" s="6"/>
      <c r="D8" s="218" t="s">
        <v>629</v>
      </c>
      <c r="E8" s="215" t="s">
        <v>349</v>
      </c>
      <c r="F8" s="7" t="s">
        <v>713</v>
      </c>
      <c r="G8" s="79" t="s">
        <v>45</v>
      </c>
      <c r="H8" s="232"/>
      <c r="I8" s="232">
        <v>73.45</v>
      </c>
      <c r="J8" s="220"/>
      <c r="K8" s="220"/>
      <c r="L8" s="220"/>
      <c r="M8" s="232"/>
      <c r="P8" s="81">
        <f t="shared" si="0"/>
        <v>73.45</v>
      </c>
      <c r="Q8" s="81">
        <f>IF(F8="X",0,IF(G8="X",0,VLOOKUP(G8,'27'!$K$3:$L$16,2,FALSE)))</f>
        <v>0</v>
      </c>
      <c r="R8" s="81">
        <f t="shared" si="1"/>
        <v>0</v>
      </c>
      <c r="T8" s="81"/>
      <c r="U8" s="81"/>
      <c r="V8" s="81"/>
    </row>
    <row r="9" spans="1:26">
      <c r="A9" s="6" t="s">
        <v>328</v>
      </c>
      <c r="B9" s="6"/>
      <c r="C9" s="6"/>
      <c r="D9" s="218" t="s">
        <v>630</v>
      </c>
      <c r="E9" s="215" t="s">
        <v>436</v>
      </c>
      <c r="F9" s="7" t="s">
        <v>713</v>
      </c>
      <c r="G9" s="79" t="s">
        <v>48</v>
      </c>
      <c r="H9" s="232"/>
      <c r="I9" s="232">
        <v>49.2</v>
      </c>
      <c r="J9" s="220"/>
      <c r="K9" s="220"/>
      <c r="L9" s="220"/>
      <c r="M9" s="232"/>
      <c r="P9" s="81">
        <f t="shared" si="0"/>
        <v>49.2</v>
      </c>
      <c r="Q9" s="81">
        <f>IF(F9="X",0,IF(G9="X",0,VLOOKUP(G9,'27'!$K$3:$L$16,2,FALSE)))</f>
        <v>0</v>
      </c>
      <c r="R9" s="81">
        <f t="shared" si="1"/>
        <v>0</v>
      </c>
      <c r="T9" s="81">
        <v>11.2</v>
      </c>
      <c r="U9" s="81">
        <v>11.2</v>
      </c>
      <c r="V9" s="81"/>
    </row>
    <row r="10" spans="1:26">
      <c r="A10" s="6" t="s">
        <v>328</v>
      </c>
      <c r="B10" s="6"/>
      <c r="C10" s="6"/>
      <c r="D10" s="218" t="s">
        <v>631</v>
      </c>
      <c r="E10" s="215" t="s">
        <v>398</v>
      </c>
      <c r="F10" s="7" t="s">
        <v>713</v>
      </c>
      <c r="G10" s="79" t="s">
        <v>50</v>
      </c>
      <c r="H10" s="219"/>
      <c r="I10" s="219">
        <v>3.2</v>
      </c>
      <c r="J10" s="219"/>
      <c r="K10" s="219"/>
      <c r="L10" s="219"/>
      <c r="M10" s="219"/>
      <c r="P10" s="81">
        <f t="shared" si="0"/>
        <v>3.2</v>
      </c>
      <c r="Q10" s="81">
        <f>IF(F10="X",0,IF(G10="X",0,VLOOKUP(G10,'27'!$K$3:$L$16,2,FALSE)))</f>
        <v>0</v>
      </c>
      <c r="R10" s="81">
        <f t="shared" si="1"/>
        <v>0</v>
      </c>
      <c r="T10" s="81"/>
      <c r="U10" s="81"/>
      <c r="V10" s="81">
        <v>2.5</v>
      </c>
    </row>
    <row r="11" spans="1:26">
      <c r="A11" s="6" t="s">
        <v>328</v>
      </c>
      <c r="B11" s="6"/>
      <c r="C11" s="6"/>
      <c r="D11" s="218" t="s">
        <v>632</v>
      </c>
      <c r="E11" s="215" t="s">
        <v>633</v>
      </c>
      <c r="F11" s="7" t="s">
        <v>713</v>
      </c>
      <c r="G11" s="79" t="s">
        <v>137</v>
      </c>
      <c r="H11" s="219"/>
      <c r="I11" s="219"/>
      <c r="J11" s="219"/>
      <c r="K11" s="219"/>
      <c r="L11" s="219">
        <v>4.8</v>
      </c>
      <c r="M11" s="219"/>
      <c r="P11" s="81">
        <f t="shared" si="0"/>
        <v>4.8</v>
      </c>
      <c r="Q11" s="81">
        <f>IF(F11="X",0,IF(G11="X",0,VLOOKUP(G11,'27'!$K$3:$L$16,2,FALSE)))</f>
        <v>0</v>
      </c>
      <c r="R11" s="81">
        <f t="shared" si="1"/>
        <v>0</v>
      </c>
      <c r="T11" s="81"/>
      <c r="U11" s="81"/>
      <c r="V11" s="81">
        <v>1.5</v>
      </c>
    </row>
    <row r="12" spans="1:26">
      <c r="A12" s="6" t="s">
        <v>328</v>
      </c>
      <c r="B12" s="6"/>
      <c r="C12" s="6"/>
      <c r="D12" s="218" t="s">
        <v>634</v>
      </c>
      <c r="E12" s="221" t="s">
        <v>476</v>
      </c>
      <c r="F12" s="7" t="s">
        <v>713</v>
      </c>
      <c r="G12" s="79" t="s">
        <v>47</v>
      </c>
      <c r="H12" s="219"/>
      <c r="I12" s="219">
        <v>11.65</v>
      </c>
      <c r="J12" s="219"/>
      <c r="K12" s="219"/>
      <c r="L12" s="219"/>
      <c r="M12" s="219"/>
      <c r="P12" s="81">
        <f t="shared" si="0"/>
        <v>11.65</v>
      </c>
      <c r="Q12" s="81">
        <f>IF(F12="X",0,IF(G12="X",0,VLOOKUP(G12,'27'!$K$3:$L$16,2,FALSE)))</f>
        <v>0</v>
      </c>
      <c r="R12" s="81">
        <f t="shared" si="1"/>
        <v>0</v>
      </c>
      <c r="T12" s="81">
        <v>2.9</v>
      </c>
      <c r="U12" s="81">
        <v>2.9</v>
      </c>
      <c r="V12" s="81">
        <v>2.4</v>
      </c>
    </row>
    <row r="13" spans="1:26">
      <c r="A13" s="6" t="s">
        <v>328</v>
      </c>
      <c r="B13" s="6"/>
      <c r="C13" s="6"/>
      <c r="D13" s="218" t="s">
        <v>635</v>
      </c>
      <c r="E13" s="215" t="s">
        <v>458</v>
      </c>
      <c r="F13" s="7" t="s">
        <v>713</v>
      </c>
      <c r="G13" s="79" t="s">
        <v>44</v>
      </c>
      <c r="H13" s="232"/>
      <c r="I13" s="232">
        <v>52.1</v>
      </c>
      <c r="J13" s="219"/>
      <c r="K13" s="219"/>
      <c r="L13" s="219"/>
      <c r="M13" s="219"/>
      <c r="P13" s="81">
        <f t="shared" si="0"/>
        <v>52.1</v>
      </c>
      <c r="Q13" s="81">
        <f>IF(F13="X",0,IF(G13="X",0,VLOOKUP(G13,'27'!$K$3:$L$16,2,FALSE)))</f>
        <v>0</v>
      </c>
      <c r="R13" s="81">
        <f t="shared" si="1"/>
        <v>0</v>
      </c>
      <c r="T13" s="81">
        <v>7.5</v>
      </c>
      <c r="U13" s="81">
        <v>7.5</v>
      </c>
      <c r="V13" s="81">
        <v>3</v>
      </c>
    </row>
    <row r="14" spans="1:26">
      <c r="A14" s="6" t="s">
        <v>328</v>
      </c>
      <c r="B14" s="6"/>
      <c r="C14" s="6"/>
      <c r="D14" s="222" t="s">
        <v>636</v>
      </c>
      <c r="E14" s="221" t="s">
        <v>637</v>
      </c>
      <c r="F14" s="7" t="s">
        <v>713</v>
      </c>
      <c r="G14" s="79" t="s">
        <v>44</v>
      </c>
      <c r="H14" s="219"/>
      <c r="I14" s="219">
        <v>20.5</v>
      </c>
      <c r="J14" s="219"/>
      <c r="K14" s="219"/>
      <c r="L14" s="219"/>
      <c r="M14" s="219"/>
      <c r="P14" s="81">
        <f t="shared" si="0"/>
        <v>20.5</v>
      </c>
      <c r="Q14" s="81">
        <f>IF(F14="X",0,IF(G14="X",0,VLOOKUP(G14,'27'!$K$3:$L$16,2,FALSE)))</f>
        <v>0</v>
      </c>
      <c r="R14" s="81">
        <f t="shared" si="1"/>
        <v>0</v>
      </c>
      <c r="T14" s="81">
        <v>5.85</v>
      </c>
      <c r="U14" s="81">
        <v>5.85</v>
      </c>
      <c r="V14" s="81"/>
    </row>
    <row r="15" spans="1:26">
      <c r="A15" s="6" t="s">
        <v>328</v>
      </c>
      <c r="B15" s="6"/>
      <c r="C15" s="6"/>
      <c r="D15" s="222" t="s">
        <v>638</v>
      </c>
      <c r="E15" s="221" t="s">
        <v>458</v>
      </c>
      <c r="F15" s="7" t="s">
        <v>713</v>
      </c>
      <c r="G15" s="79" t="s">
        <v>44</v>
      </c>
      <c r="H15" s="219"/>
      <c r="I15" s="219">
        <v>52.1</v>
      </c>
      <c r="J15" s="219"/>
      <c r="K15" s="219"/>
      <c r="L15" s="219"/>
      <c r="M15" s="219"/>
      <c r="P15" s="81">
        <f t="shared" si="0"/>
        <v>52.1</v>
      </c>
      <c r="Q15" s="81">
        <f>IF(F15="X",0,IF(G15="X",0,VLOOKUP(G15,'27'!$K$3:$L$16,2,FALSE)))</f>
        <v>0</v>
      </c>
      <c r="R15" s="81">
        <f t="shared" si="1"/>
        <v>0</v>
      </c>
      <c r="T15" s="81">
        <v>7.8</v>
      </c>
      <c r="U15" s="81">
        <v>7.8</v>
      </c>
      <c r="V15" s="81">
        <v>3</v>
      </c>
    </row>
    <row r="16" spans="1:26">
      <c r="A16" s="6" t="s">
        <v>328</v>
      </c>
      <c r="B16" s="6"/>
      <c r="C16" s="6"/>
      <c r="D16" s="218" t="s">
        <v>639</v>
      </c>
      <c r="E16" s="215" t="s">
        <v>349</v>
      </c>
      <c r="F16" s="7" t="s">
        <v>713</v>
      </c>
      <c r="G16" s="79" t="s">
        <v>45</v>
      </c>
      <c r="H16" s="232"/>
      <c r="I16" s="232">
        <v>9.8000000000000007</v>
      </c>
      <c r="J16" s="220"/>
      <c r="K16" s="220"/>
      <c r="L16" s="220"/>
      <c r="M16" s="232"/>
      <c r="P16" s="81">
        <f t="shared" si="0"/>
        <v>9.8000000000000007</v>
      </c>
      <c r="Q16" s="81">
        <f>IF(F16="X",0,IF(G16="X",0,VLOOKUP(G16,'27'!$K$3:$L$16,2,FALSE)))</f>
        <v>0</v>
      </c>
      <c r="R16" s="81">
        <f t="shared" si="1"/>
        <v>0</v>
      </c>
      <c r="T16" s="81"/>
      <c r="U16" s="81"/>
      <c r="V16" s="81"/>
    </row>
    <row r="17" spans="1:22">
      <c r="A17" s="6" t="s">
        <v>328</v>
      </c>
      <c r="B17" s="6"/>
      <c r="C17" s="6"/>
      <c r="D17" s="218" t="s">
        <v>640</v>
      </c>
      <c r="E17" s="214" t="s">
        <v>284</v>
      </c>
      <c r="F17" s="7" t="s">
        <v>713</v>
      </c>
      <c r="G17" s="79" t="s">
        <v>45</v>
      </c>
      <c r="H17" s="232">
        <v>7.8</v>
      </c>
      <c r="I17" s="232"/>
      <c r="J17" s="220"/>
      <c r="K17" s="220"/>
      <c r="L17" s="220"/>
      <c r="M17" s="232"/>
      <c r="P17" s="81">
        <f t="shared" si="0"/>
        <v>7.8</v>
      </c>
      <c r="Q17" s="81">
        <f>IF(F17="X",0,IF(G17="X",0,VLOOKUP(G17,'27'!$K$3:$L$16,2,FALSE)))</f>
        <v>0</v>
      </c>
      <c r="R17" s="81">
        <f t="shared" si="1"/>
        <v>0</v>
      </c>
      <c r="T17" s="81">
        <v>4.8</v>
      </c>
      <c r="U17" s="81">
        <v>4.8</v>
      </c>
      <c r="V17" s="81">
        <v>1.8</v>
      </c>
    </row>
    <row r="18" spans="1:22">
      <c r="A18" s="6" t="s">
        <v>328</v>
      </c>
      <c r="B18" s="6"/>
      <c r="C18" s="6"/>
      <c r="D18" s="218" t="s">
        <v>641</v>
      </c>
      <c r="E18" s="214" t="s">
        <v>458</v>
      </c>
      <c r="F18" s="7" t="s">
        <v>713</v>
      </c>
      <c r="G18" s="79" t="s">
        <v>44</v>
      </c>
      <c r="H18" s="232"/>
      <c r="I18" s="232">
        <v>52.1</v>
      </c>
      <c r="J18" s="220"/>
      <c r="K18" s="220"/>
      <c r="L18" s="220"/>
      <c r="M18" s="232"/>
      <c r="P18" s="81">
        <f t="shared" si="0"/>
        <v>52.1</v>
      </c>
      <c r="Q18" s="81">
        <f>IF(F18="X",0,IF(G18="X",0,VLOOKUP(G18,'27'!$K$3:$L$16,2,FALSE)))</f>
        <v>0</v>
      </c>
      <c r="R18" s="81">
        <f t="shared" si="1"/>
        <v>0</v>
      </c>
      <c r="T18" s="81">
        <v>7.8</v>
      </c>
      <c r="U18" s="81">
        <v>7.8</v>
      </c>
      <c r="V18" s="81">
        <v>3</v>
      </c>
    </row>
    <row r="19" spans="1:22">
      <c r="A19" s="6" t="s">
        <v>328</v>
      </c>
      <c r="B19" s="6"/>
      <c r="C19" s="6"/>
      <c r="D19" s="218" t="s">
        <v>642</v>
      </c>
      <c r="E19" s="214" t="s">
        <v>633</v>
      </c>
      <c r="F19" s="7" t="s">
        <v>713</v>
      </c>
      <c r="G19" s="79" t="s">
        <v>137</v>
      </c>
      <c r="H19" s="232"/>
      <c r="I19" s="232"/>
      <c r="J19" s="220"/>
      <c r="K19" s="220"/>
      <c r="L19" s="220">
        <v>4.5999999999999996</v>
      </c>
      <c r="M19" s="232"/>
      <c r="P19" s="81">
        <f t="shared" si="0"/>
        <v>4.5999999999999996</v>
      </c>
      <c r="Q19" s="81">
        <f>IF(F19="X",0,IF(G19="X",0,VLOOKUP(G19,'27'!$K$3:$L$16,2,FALSE)))</f>
        <v>0</v>
      </c>
      <c r="R19" s="81">
        <f t="shared" si="1"/>
        <v>0</v>
      </c>
      <c r="T19" s="81"/>
      <c r="U19" s="81"/>
      <c r="V19" s="81"/>
    </row>
    <row r="20" spans="1:22">
      <c r="A20" s="6" t="s">
        <v>328</v>
      </c>
      <c r="B20" s="6"/>
      <c r="C20" s="6"/>
      <c r="D20" s="218" t="s">
        <v>643</v>
      </c>
      <c r="E20" s="214" t="s">
        <v>287</v>
      </c>
      <c r="F20" s="7" t="s">
        <v>713</v>
      </c>
      <c r="G20" s="79" t="s">
        <v>137</v>
      </c>
      <c r="H20" s="232"/>
      <c r="I20" s="232"/>
      <c r="J20" s="220"/>
      <c r="K20" s="220"/>
      <c r="L20" s="220">
        <v>4.3499999999999996</v>
      </c>
      <c r="M20" s="232"/>
      <c r="P20" s="81">
        <f t="shared" si="0"/>
        <v>4.3499999999999996</v>
      </c>
      <c r="Q20" s="81">
        <f>IF(F20="X",0,IF(G20="X",0,VLOOKUP(G20,'27'!$K$3:$L$16,2,FALSE)))</f>
        <v>0</v>
      </c>
      <c r="R20" s="81">
        <f t="shared" si="1"/>
        <v>0</v>
      </c>
      <c r="T20" s="81"/>
      <c r="U20" s="81"/>
      <c r="V20" s="81"/>
    </row>
    <row r="21" spans="1:22">
      <c r="A21" s="6" t="s">
        <v>328</v>
      </c>
      <c r="B21" s="6"/>
      <c r="C21" s="6"/>
      <c r="D21" s="218" t="s">
        <v>640</v>
      </c>
      <c r="E21" s="214" t="s">
        <v>633</v>
      </c>
      <c r="F21" s="7" t="s">
        <v>713</v>
      </c>
      <c r="G21" s="79" t="s">
        <v>137</v>
      </c>
      <c r="H21" s="232"/>
      <c r="I21" s="233"/>
      <c r="J21" s="220"/>
      <c r="K21" s="220"/>
      <c r="L21" s="220">
        <v>4.55</v>
      </c>
      <c r="M21" s="232"/>
      <c r="P21" s="81">
        <f t="shared" si="0"/>
        <v>4.55</v>
      </c>
      <c r="Q21" s="81">
        <f>IF(F21="X",0,IF(G21="X",0,VLOOKUP(G21,'27'!$K$3:$L$16,2,FALSE)))</f>
        <v>0</v>
      </c>
      <c r="R21" s="81">
        <f t="shared" si="1"/>
        <v>0</v>
      </c>
      <c r="T21" s="81"/>
      <c r="U21" s="81"/>
      <c r="V21" s="81"/>
    </row>
    <row r="22" spans="1:22">
      <c r="A22" s="6" t="s">
        <v>328</v>
      </c>
      <c r="B22" s="6"/>
      <c r="C22" s="6"/>
      <c r="D22" s="218" t="s">
        <v>644</v>
      </c>
      <c r="E22" s="214" t="s">
        <v>645</v>
      </c>
      <c r="F22" s="7" t="s">
        <v>713</v>
      </c>
      <c r="G22" s="79" t="s">
        <v>45</v>
      </c>
      <c r="H22" s="232">
        <v>8.6999999999999993</v>
      </c>
      <c r="I22" s="233"/>
      <c r="J22" s="220"/>
      <c r="K22" s="220"/>
      <c r="L22" s="220"/>
      <c r="M22" s="232"/>
      <c r="P22" s="81">
        <f t="shared" si="0"/>
        <v>8.6999999999999993</v>
      </c>
      <c r="Q22" s="81">
        <f>IF(F22="X",0,IF(G22="X",0,VLOOKUP(G22,'27'!$K$3:$L$16,2,FALSE)))</f>
        <v>0</v>
      </c>
      <c r="R22" s="81">
        <f t="shared" si="1"/>
        <v>0</v>
      </c>
      <c r="T22" s="81">
        <v>4.3499999999999996</v>
      </c>
      <c r="U22" s="81">
        <v>4.3499999999999996</v>
      </c>
      <c r="V22" s="81">
        <v>2.4</v>
      </c>
    </row>
    <row r="23" spans="1:22">
      <c r="A23" s="6" t="s">
        <v>328</v>
      </c>
      <c r="B23" s="6"/>
      <c r="C23" s="6"/>
      <c r="D23" s="218" t="s">
        <v>646</v>
      </c>
      <c r="E23" s="214" t="s">
        <v>647</v>
      </c>
      <c r="F23" s="7" t="s">
        <v>713</v>
      </c>
      <c r="G23" s="79" t="s">
        <v>45</v>
      </c>
      <c r="H23" s="232"/>
      <c r="I23" s="232">
        <v>11.4</v>
      </c>
      <c r="J23" s="220"/>
      <c r="K23" s="220"/>
      <c r="L23" s="220"/>
      <c r="M23" s="232"/>
      <c r="P23" s="81">
        <f t="shared" si="0"/>
        <v>11.4</v>
      </c>
      <c r="Q23" s="81">
        <f>IF(F23="X",0,IF(G23="X",0,VLOOKUP(G23,'27'!$K$3:$L$16,2,FALSE)))</f>
        <v>0</v>
      </c>
      <c r="R23" s="81">
        <f t="shared" si="1"/>
        <v>0</v>
      </c>
      <c r="T23" s="81"/>
      <c r="U23" s="81"/>
      <c r="V23" s="81"/>
    </row>
    <row r="24" spans="1:22">
      <c r="A24" s="6" t="s">
        <v>328</v>
      </c>
      <c r="B24" s="6"/>
      <c r="C24" s="6"/>
      <c r="D24" s="218" t="s">
        <v>648</v>
      </c>
      <c r="E24" s="214" t="s">
        <v>633</v>
      </c>
      <c r="F24" s="7" t="s">
        <v>713</v>
      </c>
      <c r="G24" s="79" t="s">
        <v>137</v>
      </c>
      <c r="H24" s="219"/>
      <c r="I24" s="225"/>
      <c r="J24" s="219"/>
      <c r="K24" s="219"/>
      <c r="L24" s="219">
        <v>2</v>
      </c>
      <c r="M24" s="219"/>
      <c r="P24" s="81">
        <f t="shared" si="0"/>
        <v>2</v>
      </c>
      <c r="Q24" s="81">
        <f>IF(F24="X",0,IF(G24="X",0,VLOOKUP(G24,'27'!$K$3:$L$16,2,FALSE)))</f>
        <v>0</v>
      </c>
      <c r="R24" s="81">
        <f t="shared" si="1"/>
        <v>0</v>
      </c>
      <c r="T24" s="81"/>
      <c r="U24" s="81"/>
      <c r="V24" s="81"/>
    </row>
    <row r="25" spans="1:22">
      <c r="A25" s="6" t="s">
        <v>328</v>
      </c>
      <c r="B25" s="6"/>
      <c r="C25" s="6"/>
      <c r="D25" s="222" t="s">
        <v>649</v>
      </c>
      <c r="E25" s="221" t="s">
        <v>347</v>
      </c>
      <c r="F25" s="7" t="s">
        <v>713</v>
      </c>
      <c r="G25" s="79" t="s">
        <v>45</v>
      </c>
      <c r="H25" s="219"/>
      <c r="I25" s="219"/>
      <c r="J25" s="219"/>
      <c r="K25" s="219">
        <v>3.85</v>
      </c>
      <c r="L25" s="219"/>
      <c r="M25" s="219"/>
      <c r="P25" s="81">
        <f t="shared" si="0"/>
        <v>3.85</v>
      </c>
      <c r="Q25" s="81">
        <f>IF(F25="X",0,IF(G25="X",0,VLOOKUP(G25,'27'!$K$3:$L$16,2,FALSE)))</f>
        <v>0</v>
      </c>
      <c r="R25" s="81">
        <f t="shared" si="1"/>
        <v>0</v>
      </c>
      <c r="T25" s="81"/>
      <c r="U25" s="81"/>
      <c r="V25" s="81"/>
    </row>
    <row r="26" spans="1:22">
      <c r="A26" s="6" t="s">
        <v>328</v>
      </c>
      <c r="B26" s="6"/>
      <c r="C26" s="6"/>
      <c r="D26" s="222" t="s">
        <v>650</v>
      </c>
      <c r="E26" s="116" t="s">
        <v>338</v>
      </c>
      <c r="F26" s="7" t="s">
        <v>713</v>
      </c>
      <c r="G26" s="79" t="s">
        <v>45</v>
      </c>
      <c r="H26" s="219"/>
      <c r="I26" s="219">
        <v>1.65</v>
      </c>
      <c r="J26" s="219"/>
      <c r="K26" s="219"/>
      <c r="L26" s="219"/>
      <c r="M26" s="219"/>
      <c r="P26" s="81">
        <f t="shared" si="0"/>
        <v>1.65</v>
      </c>
      <c r="Q26" s="81">
        <f>IF(F26="X",0,IF(G26="X",0,VLOOKUP(G26,'27'!$K$3:$L$16,2,FALSE)))</f>
        <v>0</v>
      </c>
      <c r="R26" s="81">
        <f t="shared" si="1"/>
        <v>0</v>
      </c>
      <c r="T26" s="81"/>
      <c r="U26" s="81"/>
      <c r="V26" s="81"/>
    </row>
    <row r="27" spans="1:22">
      <c r="A27" s="6" t="s">
        <v>328</v>
      </c>
      <c r="B27" s="6"/>
      <c r="C27" s="6"/>
      <c r="D27" s="218" t="s">
        <v>651</v>
      </c>
      <c r="E27" s="214" t="s">
        <v>652</v>
      </c>
      <c r="F27" s="7" t="s">
        <v>713</v>
      </c>
      <c r="G27" s="79" t="s">
        <v>52</v>
      </c>
      <c r="H27" s="219"/>
      <c r="I27" s="219"/>
      <c r="J27" s="219">
        <v>254.7</v>
      </c>
      <c r="K27" s="219"/>
      <c r="L27" s="219"/>
      <c r="M27" s="219"/>
      <c r="P27" s="81">
        <f t="shared" si="0"/>
        <v>254.7</v>
      </c>
      <c r="Q27" s="81">
        <f>IF(F27="X",0,IF(G27="X",0,VLOOKUP(G27,'27'!$K$3:$L$16,2,FALSE)))</f>
        <v>0</v>
      </c>
      <c r="R27" s="81">
        <f t="shared" si="1"/>
        <v>0</v>
      </c>
      <c r="T27" s="81"/>
      <c r="U27" s="81"/>
      <c r="V27" s="81"/>
    </row>
    <row r="28" spans="1:22">
      <c r="A28" s="6" t="s">
        <v>328</v>
      </c>
      <c r="B28" s="6"/>
      <c r="C28" s="6"/>
      <c r="D28" s="215" t="s">
        <v>653</v>
      </c>
      <c r="E28" s="221" t="s">
        <v>431</v>
      </c>
      <c r="F28" s="7" t="s">
        <v>713</v>
      </c>
      <c r="G28" s="79" t="s">
        <v>52</v>
      </c>
      <c r="H28" s="219"/>
      <c r="I28" s="225"/>
      <c r="J28" s="219">
        <v>16.2</v>
      </c>
      <c r="K28" s="219"/>
      <c r="L28" s="219"/>
      <c r="M28" s="219"/>
      <c r="P28" s="81">
        <f t="shared" si="0"/>
        <v>16.2</v>
      </c>
      <c r="Q28" s="81">
        <f>IF(F28="X",0,IF(G28="X",0,VLOOKUP(G28,'27'!$K$3:$L$16,2,FALSE)))</f>
        <v>0</v>
      </c>
      <c r="R28" s="81">
        <f t="shared" si="1"/>
        <v>0</v>
      </c>
      <c r="T28" s="81"/>
      <c r="U28" s="81"/>
      <c r="V28" s="81">
        <v>37.4</v>
      </c>
    </row>
    <row r="29" spans="1:22">
      <c r="A29" s="6" t="s">
        <v>328</v>
      </c>
      <c r="B29" s="6"/>
      <c r="C29" s="6"/>
      <c r="D29" s="215" t="s">
        <v>654</v>
      </c>
      <c r="E29" s="221" t="s">
        <v>349</v>
      </c>
      <c r="F29" s="7" t="s">
        <v>713</v>
      </c>
      <c r="G29" s="79" t="s">
        <v>45</v>
      </c>
      <c r="H29" s="219"/>
      <c r="I29" s="219"/>
      <c r="J29" s="219">
        <v>33.799999999999997</v>
      </c>
      <c r="K29" s="219"/>
      <c r="L29" s="219"/>
      <c r="M29" s="219"/>
      <c r="P29" s="81">
        <f t="shared" si="0"/>
        <v>33.799999999999997</v>
      </c>
      <c r="Q29" s="81">
        <f>IF(F29="X",0,IF(G29="X",0,VLOOKUP(G29,'27'!$K$3:$L$16,2,FALSE)))</f>
        <v>0</v>
      </c>
      <c r="R29" s="81">
        <f t="shared" si="1"/>
        <v>0</v>
      </c>
      <c r="T29" s="81"/>
      <c r="U29" s="81"/>
      <c r="V29" s="81"/>
    </row>
    <row r="30" spans="1:22">
      <c r="A30" s="6" t="s">
        <v>328</v>
      </c>
      <c r="B30" s="6"/>
      <c r="C30" s="6"/>
      <c r="D30" s="215" t="s">
        <v>655</v>
      </c>
      <c r="E30" s="221" t="s">
        <v>458</v>
      </c>
      <c r="F30" s="7" t="s">
        <v>713</v>
      </c>
      <c r="G30" s="79" t="s">
        <v>44</v>
      </c>
      <c r="H30" s="219"/>
      <c r="I30" s="219"/>
      <c r="J30" s="219">
        <v>50.2</v>
      </c>
      <c r="K30" s="219"/>
      <c r="L30" s="219"/>
      <c r="M30" s="219"/>
      <c r="P30" s="81">
        <f t="shared" si="0"/>
        <v>50.2</v>
      </c>
      <c r="Q30" s="81">
        <f>IF(F30="X",0,IF(G30="X",0,VLOOKUP(G30,'27'!$K$3:$L$16,2,FALSE)))</f>
        <v>0</v>
      </c>
      <c r="R30" s="81">
        <f t="shared" si="1"/>
        <v>0</v>
      </c>
      <c r="T30" s="81">
        <v>7.9</v>
      </c>
      <c r="U30" s="81">
        <v>7.9</v>
      </c>
      <c r="V30" s="81">
        <v>2.4</v>
      </c>
    </row>
    <row r="31" spans="1:22">
      <c r="A31" s="6" t="s">
        <v>328</v>
      </c>
      <c r="B31" s="6"/>
      <c r="C31" s="6"/>
      <c r="D31" s="215" t="s">
        <v>656</v>
      </c>
      <c r="E31" s="221" t="s">
        <v>637</v>
      </c>
      <c r="F31" s="7" t="s">
        <v>713</v>
      </c>
      <c r="G31" s="79" t="s">
        <v>44</v>
      </c>
      <c r="H31" s="219"/>
      <c r="I31" s="225"/>
      <c r="J31" s="219">
        <v>21.4</v>
      </c>
      <c r="K31" s="219"/>
      <c r="L31" s="219"/>
      <c r="M31" s="219"/>
      <c r="P31" s="81">
        <f t="shared" si="0"/>
        <v>21.4</v>
      </c>
      <c r="Q31" s="81">
        <f>IF(F31="X",0,IF(G31="X",0,VLOOKUP(G31,'27'!$K$3:$L$16,2,FALSE)))</f>
        <v>0</v>
      </c>
      <c r="R31" s="81">
        <f t="shared" si="1"/>
        <v>0</v>
      </c>
      <c r="T31" s="81">
        <v>5.8</v>
      </c>
      <c r="U31" s="81">
        <v>5.8</v>
      </c>
      <c r="V31" s="81"/>
    </row>
    <row r="32" spans="1:22">
      <c r="A32" s="6" t="s">
        <v>328</v>
      </c>
      <c r="B32" s="6"/>
      <c r="C32" s="6"/>
      <c r="D32" s="215" t="s">
        <v>657</v>
      </c>
      <c r="E32" s="221" t="s">
        <v>458</v>
      </c>
      <c r="F32" s="7" t="s">
        <v>713</v>
      </c>
      <c r="G32" s="79" t="s">
        <v>44</v>
      </c>
      <c r="H32" s="219"/>
      <c r="I32" s="225"/>
      <c r="J32" s="219">
        <v>50.2</v>
      </c>
      <c r="K32" s="219"/>
      <c r="L32" s="219"/>
      <c r="M32" s="219"/>
      <c r="P32" s="81">
        <f t="shared" si="0"/>
        <v>50.2</v>
      </c>
      <c r="Q32" s="81">
        <f>IF(F32="X",0,IF(G32="X",0,VLOOKUP(G32,'27'!$K$3:$L$16,2,FALSE)))</f>
        <v>0</v>
      </c>
      <c r="R32" s="81">
        <f t="shared" si="1"/>
        <v>0</v>
      </c>
      <c r="T32" s="81">
        <v>7.9</v>
      </c>
      <c r="U32" s="81">
        <v>7.9</v>
      </c>
      <c r="V32" s="81">
        <v>2.4</v>
      </c>
    </row>
    <row r="33" spans="1:22">
      <c r="A33" s="6" t="s">
        <v>328</v>
      </c>
      <c r="B33" s="6"/>
      <c r="C33" s="6"/>
      <c r="D33" s="215" t="s">
        <v>634</v>
      </c>
      <c r="E33" s="221" t="s">
        <v>302</v>
      </c>
      <c r="F33" s="7" t="s">
        <v>713</v>
      </c>
      <c r="G33" s="79" t="s">
        <v>47</v>
      </c>
      <c r="H33" s="219"/>
      <c r="I33" s="219"/>
      <c r="J33" s="219">
        <v>11.7</v>
      </c>
      <c r="K33" s="219"/>
      <c r="L33" s="219"/>
      <c r="M33" s="219"/>
      <c r="P33" s="81">
        <f t="shared" si="0"/>
        <v>11.7</v>
      </c>
      <c r="Q33" s="81">
        <f>IF(F33="X",0,IF(G33="X",0,VLOOKUP(G33,'27'!$K$3:$L$16,2,FALSE)))</f>
        <v>0</v>
      </c>
      <c r="R33" s="81">
        <f t="shared" si="1"/>
        <v>0</v>
      </c>
      <c r="T33" s="81">
        <v>3.2</v>
      </c>
      <c r="U33" s="81">
        <v>3.2</v>
      </c>
      <c r="V33" s="81">
        <v>3</v>
      </c>
    </row>
    <row r="34" spans="1:22">
      <c r="A34" s="6" t="s">
        <v>328</v>
      </c>
      <c r="B34" s="6"/>
      <c r="C34" s="6"/>
      <c r="D34" s="215" t="s">
        <v>658</v>
      </c>
      <c r="E34" s="221" t="s">
        <v>347</v>
      </c>
      <c r="F34" s="7" t="s">
        <v>713</v>
      </c>
      <c r="G34" s="79" t="s">
        <v>45</v>
      </c>
      <c r="H34" s="219"/>
      <c r="I34" s="225"/>
      <c r="J34" s="219"/>
      <c r="K34" s="219">
        <v>3.75</v>
      </c>
      <c r="L34" s="219"/>
      <c r="M34" s="219"/>
      <c r="P34" s="81">
        <f t="shared" si="0"/>
        <v>3.75</v>
      </c>
      <c r="Q34" s="81">
        <f>IF(F34="X",0,IF(G34="X",0,VLOOKUP(G34,'27'!$K$3:$L$16,2,FALSE)))</f>
        <v>0</v>
      </c>
      <c r="R34" s="81">
        <f t="shared" si="1"/>
        <v>0</v>
      </c>
      <c r="T34" s="81"/>
      <c r="U34" s="81"/>
      <c r="V34" s="81"/>
    </row>
    <row r="35" spans="1:22">
      <c r="A35" s="6" t="s">
        <v>328</v>
      </c>
      <c r="B35" s="6"/>
      <c r="C35" s="6"/>
      <c r="D35" s="226" t="s">
        <v>632</v>
      </c>
      <c r="E35" s="221" t="s">
        <v>633</v>
      </c>
      <c r="F35" s="7" t="s">
        <v>713</v>
      </c>
      <c r="G35" s="79" t="s">
        <v>137</v>
      </c>
      <c r="H35" s="219"/>
      <c r="I35" s="225"/>
      <c r="J35" s="219"/>
      <c r="K35" s="219"/>
      <c r="L35" s="219">
        <v>5.2</v>
      </c>
      <c r="M35" s="219"/>
      <c r="P35" s="81">
        <f t="shared" si="0"/>
        <v>5.2</v>
      </c>
      <c r="Q35" s="81">
        <f>IF(F35="X",0,IF(G35="X",0,VLOOKUP(G35,'27'!$K$3:$L$16,2,FALSE)))</f>
        <v>0</v>
      </c>
      <c r="R35" s="81">
        <f t="shared" si="1"/>
        <v>0</v>
      </c>
      <c r="T35" s="81"/>
      <c r="U35" s="81"/>
      <c r="V35" s="81">
        <v>0.6</v>
      </c>
    </row>
    <row r="36" spans="1:22">
      <c r="A36" s="6" t="s">
        <v>328</v>
      </c>
      <c r="B36" s="6"/>
      <c r="C36" s="6"/>
      <c r="D36" s="218" t="s">
        <v>659</v>
      </c>
      <c r="E36" s="221" t="s">
        <v>458</v>
      </c>
      <c r="F36" s="7" t="s">
        <v>713</v>
      </c>
      <c r="G36" s="79" t="s">
        <v>44</v>
      </c>
      <c r="H36" s="219"/>
      <c r="I36" s="225"/>
      <c r="J36" s="219">
        <v>47.85</v>
      </c>
      <c r="K36" s="219"/>
      <c r="L36" s="219"/>
      <c r="M36" s="219"/>
      <c r="P36" s="81">
        <f t="shared" si="0"/>
        <v>47.85</v>
      </c>
      <c r="Q36" s="81">
        <f>IF(F36="X",0,IF(G36="X",0,VLOOKUP(G36,'27'!$K$3:$L$16,2,FALSE)))</f>
        <v>0</v>
      </c>
      <c r="R36" s="81">
        <f t="shared" si="1"/>
        <v>0</v>
      </c>
      <c r="T36" s="81">
        <v>10.5</v>
      </c>
      <c r="U36" s="81">
        <v>10.5</v>
      </c>
      <c r="V36" s="81">
        <v>3</v>
      </c>
    </row>
    <row r="37" spans="1:22">
      <c r="A37" s="6" t="s">
        <v>328</v>
      </c>
      <c r="B37" s="6"/>
      <c r="C37" s="6"/>
      <c r="D37" s="218" t="s">
        <v>660</v>
      </c>
      <c r="E37" s="221" t="s">
        <v>398</v>
      </c>
      <c r="F37" s="7" t="s">
        <v>713</v>
      </c>
      <c r="G37" s="79" t="s">
        <v>50</v>
      </c>
      <c r="H37" s="219"/>
      <c r="I37" s="225"/>
      <c r="J37" s="219">
        <v>3.2</v>
      </c>
      <c r="K37" s="219"/>
      <c r="L37" s="219"/>
      <c r="M37" s="219"/>
      <c r="P37" s="81">
        <f t="shared" si="0"/>
        <v>3.2</v>
      </c>
      <c r="Q37" s="81">
        <f>IF(F37="X",0,IF(G37="X",0,VLOOKUP(G37,'27'!$K$3:$L$16,2,FALSE)))</f>
        <v>0</v>
      </c>
      <c r="R37" s="81">
        <f t="shared" si="1"/>
        <v>0</v>
      </c>
      <c r="T37" s="81"/>
      <c r="U37" s="81"/>
      <c r="V37" s="81"/>
    </row>
    <row r="38" spans="1:22">
      <c r="A38" s="6" t="s">
        <v>328</v>
      </c>
      <c r="B38" s="6"/>
      <c r="C38" s="6"/>
      <c r="D38" s="218" t="s">
        <v>661</v>
      </c>
      <c r="E38" s="215" t="s">
        <v>633</v>
      </c>
      <c r="F38" s="7" t="s">
        <v>713</v>
      </c>
      <c r="G38" s="79" t="s">
        <v>137</v>
      </c>
      <c r="H38" s="232"/>
      <c r="I38" s="232"/>
      <c r="J38" s="220"/>
      <c r="K38" s="220"/>
      <c r="L38" s="220">
        <v>7.8</v>
      </c>
      <c r="M38" s="232"/>
      <c r="P38" s="81">
        <f t="shared" si="0"/>
        <v>7.8</v>
      </c>
      <c r="Q38" s="81">
        <f>IF(F38="X",0,IF(G38="X",0,VLOOKUP(G38,'27'!$K$3:$L$16,2,FALSE)))</f>
        <v>0</v>
      </c>
      <c r="R38" s="81">
        <f t="shared" si="1"/>
        <v>0</v>
      </c>
      <c r="T38" s="81"/>
      <c r="U38" s="81"/>
      <c r="V38" s="81">
        <v>0.6</v>
      </c>
    </row>
    <row r="39" spans="1:22">
      <c r="A39" s="6" t="s">
        <v>328</v>
      </c>
      <c r="B39" s="6"/>
      <c r="C39" s="6"/>
      <c r="D39" s="218" t="s">
        <v>662</v>
      </c>
      <c r="E39" s="215" t="s">
        <v>663</v>
      </c>
      <c r="F39" s="7" t="s">
        <v>713</v>
      </c>
      <c r="G39" s="79" t="s">
        <v>137</v>
      </c>
      <c r="H39" s="232"/>
      <c r="I39" s="232"/>
      <c r="J39" s="220"/>
      <c r="K39" s="220"/>
      <c r="L39" s="220">
        <v>4.8499999999999996</v>
      </c>
      <c r="M39" s="232"/>
      <c r="P39" s="81">
        <f t="shared" si="0"/>
        <v>4.8499999999999996</v>
      </c>
      <c r="Q39" s="81">
        <f>IF(F39="X",0,IF(G39="X",0,VLOOKUP(G39,'27'!$K$3:$L$16,2,FALSE)))</f>
        <v>0</v>
      </c>
      <c r="R39" s="81">
        <f t="shared" si="1"/>
        <v>0</v>
      </c>
      <c r="T39" s="81"/>
      <c r="U39" s="81"/>
      <c r="V39" s="81"/>
    </row>
    <row r="40" spans="1:22">
      <c r="A40" s="6" t="s">
        <v>328</v>
      </c>
      <c r="B40" s="6"/>
      <c r="C40" s="6"/>
      <c r="D40" s="218" t="s">
        <v>664</v>
      </c>
      <c r="E40" s="215" t="s">
        <v>633</v>
      </c>
      <c r="F40" s="7" t="s">
        <v>713</v>
      </c>
      <c r="G40" s="79" t="s">
        <v>137</v>
      </c>
      <c r="H40" s="232"/>
      <c r="I40" s="232"/>
      <c r="J40" s="220"/>
      <c r="K40" s="220"/>
      <c r="L40" s="220">
        <v>4.8499999999999996</v>
      </c>
      <c r="M40" s="232"/>
      <c r="P40" s="81">
        <f t="shared" si="0"/>
        <v>4.8499999999999996</v>
      </c>
      <c r="Q40" s="81">
        <f>IF(F40="X",0,IF(G40="X",0,VLOOKUP(G40,'27'!$K$3:$L$16,2,FALSE)))</f>
        <v>0</v>
      </c>
      <c r="R40" s="81">
        <f t="shared" si="1"/>
        <v>0</v>
      </c>
      <c r="T40" s="81"/>
      <c r="U40" s="81"/>
      <c r="V40" s="81">
        <v>0.6</v>
      </c>
    </row>
    <row r="41" spans="1:22">
      <c r="A41" s="6"/>
      <c r="B41" s="6"/>
      <c r="C41" s="6"/>
      <c r="D41" s="218"/>
      <c r="E41" s="234"/>
      <c r="F41" s="7" t="s">
        <v>713</v>
      </c>
      <c r="G41" s="79"/>
      <c r="H41" s="219"/>
      <c r="I41" s="219"/>
      <c r="J41" s="219"/>
      <c r="K41" s="219"/>
      <c r="L41" s="219"/>
      <c r="M41" s="219"/>
      <c r="P41" s="81"/>
      <c r="Q41" s="81"/>
      <c r="R41" s="81"/>
      <c r="T41" s="81"/>
      <c r="U41" s="81"/>
      <c r="V41" s="81"/>
    </row>
    <row r="42" spans="1:22">
      <c r="A42" s="6" t="s">
        <v>367</v>
      </c>
      <c r="B42" s="6"/>
      <c r="C42" s="6"/>
      <c r="D42" s="218" t="s">
        <v>665</v>
      </c>
      <c r="E42" s="221" t="s">
        <v>349</v>
      </c>
      <c r="F42" s="7" t="s">
        <v>713</v>
      </c>
      <c r="G42" s="79" t="s">
        <v>45</v>
      </c>
      <c r="H42" s="219"/>
      <c r="I42" s="219">
        <v>15.2</v>
      </c>
      <c r="J42" s="219"/>
      <c r="K42" s="219"/>
      <c r="L42" s="219"/>
      <c r="M42" s="219"/>
      <c r="P42" s="81">
        <f t="shared" si="0"/>
        <v>15.2</v>
      </c>
      <c r="Q42" s="81">
        <f>IF(F42="X",0,IF(G42="X",0,VLOOKUP(G42,'27'!$K$3:$L$16,2,FALSE)))</f>
        <v>0</v>
      </c>
      <c r="R42" s="81">
        <f t="shared" si="1"/>
        <v>0</v>
      </c>
      <c r="T42" s="81">
        <v>2.5</v>
      </c>
      <c r="U42" s="81">
        <v>2.5</v>
      </c>
      <c r="V42" s="81">
        <v>8.6999999999999993</v>
      </c>
    </row>
    <row r="43" spans="1:22">
      <c r="A43" s="6" t="s">
        <v>367</v>
      </c>
      <c r="B43" s="6"/>
      <c r="C43" s="6"/>
      <c r="D43" s="218" t="s">
        <v>666</v>
      </c>
      <c r="E43" s="221" t="s">
        <v>667</v>
      </c>
      <c r="F43" s="7" t="s">
        <v>713</v>
      </c>
      <c r="G43" s="79" t="s">
        <v>137</v>
      </c>
      <c r="H43" s="219"/>
      <c r="I43" s="219"/>
      <c r="J43" s="219"/>
      <c r="K43" s="219"/>
      <c r="L43" s="219"/>
      <c r="M43" s="219">
        <v>16.600000000000001</v>
      </c>
      <c r="P43" s="81">
        <f t="shared" si="0"/>
        <v>16.600000000000001</v>
      </c>
      <c r="Q43" s="81">
        <f>IF(F43="X",0,IF(G43="X",0,VLOOKUP(G43,'27'!$K$3:$L$16,2,FALSE)))</f>
        <v>0</v>
      </c>
      <c r="R43" s="81">
        <f t="shared" si="1"/>
        <v>0</v>
      </c>
      <c r="T43" s="81"/>
      <c r="U43" s="81"/>
      <c r="V43" s="81"/>
    </row>
    <row r="44" spans="1:22">
      <c r="A44" s="6" t="s">
        <v>367</v>
      </c>
      <c r="B44" s="6"/>
      <c r="C44" s="6"/>
      <c r="D44" s="218" t="s">
        <v>668</v>
      </c>
      <c r="E44" s="221" t="s">
        <v>525</v>
      </c>
      <c r="F44" s="7" t="s">
        <v>713</v>
      </c>
      <c r="G44" s="79" t="s">
        <v>137</v>
      </c>
      <c r="H44" s="219"/>
      <c r="I44" s="219"/>
      <c r="J44" s="219"/>
      <c r="K44" s="219"/>
      <c r="L44" s="219"/>
      <c r="M44" s="219">
        <v>7.2</v>
      </c>
      <c r="P44" s="81">
        <f t="shared" si="0"/>
        <v>7.2</v>
      </c>
      <c r="Q44" s="81">
        <f>IF(F44="X",0,IF(G44="X",0,VLOOKUP(G44,'27'!$K$3:$L$16,2,FALSE)))</f>
        <v>0</v>
      </c>
      <c r="R44" s="81">
        <f t="shared" si="1"/>
        <v>0</v>
      </c>
      <c r="T44" s="81"/>
      <c r="U44" s="81"/>
      <c r="V44" s="81"/>
    </row>
    <row r="45" spans="1:22">
      <c r="A45" s="6" t="s">
        <v>367</v>
      </c>
      <c r="B45" s="6"/>
      <c r="C45" s="6"/>
      <c r="D45" s="223" t="s">
        <v>669</v>
      </c>
      <c r="E45" s="223" t="s">
        <v>323</v>
      </c>
      <c r="F45" s="7" t="s">
        <v>713</v>
      </c>
      <c r="G45" s="79" t="s">
        <v>137</v>
      </c>
      <c r="H45" s="91"/>
      <c r="I45" s="91"/>
      <c r="J45" s="91"/>
      <c r="K45" s="91"/>
      <c r="L45" s="91"/>
      <c r="M45" s="91">
        <v>2.2000000000000002</v>
      </c>
      <c r="P45" s="81">
        <f t="shared" si="0"/>
        <v>2.2000000000000002</v>
      </c>
      <c r="Q45" s="81">
        <f>IF(F45="X",0,IF(G45="X",0,VLOOKUP(G45,'27'!$K$3:$L$16,2,FALSE)))</f>
        <v>0</v>
      </c>
      <c r="R45" s="81">
        <f t="shared" si="1"/>
        <v>0</v>
      </c>
      <c r="T45" s="81"/>
      <c r="U45" s="81"/>
      <c r="V45" s="81"/>
    </row>
    <row r="46" spans="1:22">
      <c r="A46" s="6" t="s">
        <v>367</v>
      </c>
      <c r="B46" s="6"/>
      <c r="C46" s="6"/>
      <c r="D46" s="235" t="s">
        <v>670</v>
      </c>
      <c r="E46" s="236" t="s">
        <v>349</v>
      </c>
      <c r="F46" s="7" t="s">
        <v>713</v>
      </c>
      <c r="G46" s="79" t="s">
        <v>45</v>
      </c>
      <c r="H46" s="219"/>
      <c r="I46" s="219">
        <v>15.2</v>
      </c>
      <c r="J46" s="219"/>
      <c r="K46" s="219"/>
      <c r="L46" s="219"/>
      <c r="M46" s="219"/>
      <c r="P46" s="81">
        <f t="shared" si="0"/>
        <v>15.2</v>
      </c>
      <c r="Q46" s="81">
        <f>IF(F46="X",0,IF(G46="X",0,VLOOKUP(G46,'27'!$K$3:$L$16,2,FALSE)))</f>
        <v>0</v>
      </c>
      <c r="R46" s="81">
        <f t="shared" si="1"/>
        <v>0</v>
      </c>
      <c r="T46" s="81">
        <v>2.5</v>
      </c>
      <c r="U46" s="81">
        <v>2.5</v>
      </c>
      <c r="V46" s="81">
        <v>4.3499999999999996</v>
      </c>
    </row>
    <row r="47" spans="1:22">
      <c r="A47" s="6" t="s">
        <v>367</v>
      </c>
      <c r="B47" s="6"/>
      <c r="C47" s="6"/>
      <c r="D47" s="235" t="s">
        <v>671</v>
      </c>
      <c r="E47" s="236" t="s">
        <v>667</v>
      </c>
      <c r="F47" s="7" t="s">
        <v>713</v>
      </c>
      <c r="G47" s="79" t="s">
        <v>137</v>
      </c>
      <c r="H47" s="81"/>
      <c r="I47" s="81"/>
      <c r="M47" s="81">
        <v>16.600000000000001</v>
      </c>
      <c r="P47" s="81">
        <f t="shared" si="0"/>
        <v>16.600000000000001</v>
      </c>
      <c r="Q47" s="81">
        <f>IF(F47="X",0,IF(G47="X",0,VLOOKUP(G47,'27'!$K$3:$L$16,2,FALSE)))</f>
        <v>0</v>
      </c>
      <c r="R47" s="81">
        <f t="shared" si="1"/>
        <v>0</v>
      </c>
      <c r="T47" s="81"/>
      <c r="U47" s="81"/>
      <c r="V47" s="81"/>
    </row>
    <row r="48" spans="1:22">
      <c r="A48" s="6" t="s">
        <v>367</v>
      </c>
      <c r="B48" s="6"/>
      <c r="C48" s="6"/>
      <c r="D48" s="229" t="s">
        <v>670</v>
      </c>
      <c r="E48" s="229" t="s">
        <v>525</v>
      </c>
      <c r="F48" s="7" t="s">
        <v>713</v>
      </c>
      <c r="G48" s="79" t="s">
        <v>137</v>
      </c>
      <c r="H48" s="81"/>
      <c r="I48" s="81"/>
      <c r="M48" s="81">
        <v>7.2</v>
      </c>
      <c r="P48" s="81">
        <f t="shared" si="0"/>
        <v>7.2</v>
      </c>
      <c r="Q48" s="81">
        <f>IF(F48="X",0,IF(G48="X",0,VLOOKUP(G48,'27'!$K$3:$L$16,2,FALSE)))</f>
        <v>0</v>
      </c>
      <c r="R48" s="81">
        <f t="shared" si="1"/>
        <v>0</v>
      </c>
      <c r="T48" s="81"/>
      <c r="U48" s="81"/>
      <c r="V48" s="81"/>
    </row>
    <row r="49" spans="1:18">
      <c r="A49" s="6" t="s">
        <v>367</v>
      </c>
      <c r="B49" s="6"/>
      <c r="C49" s="6"/>
      <c r="D49" s="229" t="s">
        <v>672</v>
      </c>
      <c r="E49" s="229" t="s">
        <v>323</v>
      </c>
      <c r="F49" s="7" t="s">
        <v>713</v>
      </c>
      <c r="G49" s="79" t="s">
        <v>137</v>
      </c>
      <c r="H49" s="81"/>
      <c r="I49" s="81"/>
      <c r="M49" s="81">
        <v>2.2000000000000002</v>
      </c>
      <c r="P49" s="81">
        <f t="shared" si="0"/>
        <v>2.2000000000000002</v>
      </c>
      <c r="Q49" s="81">
        <f>IF(F49="X",0,IF(G49="X",0,VLOOKUP(G49,'27'!$K$3:$L$16,2,FALSE)))</f>
        <v>0</v>
      </c>
      <c r="R49" s="81">
        <f t="shared" si="1"/>
        <v>0</v>
      </c>
    </row>
    <row r="50" spans="1:18" hidden="1">
      <c r="A50" s="6"/>
      <c r="B50" s="6"/>
      <c r="C50" s="6"/>
      <c r="D50" s="79"/>
      <c r="E50" s="7"/>
      <c r="F50" s="7"/>
      <c r="G50" s="79"/>
      <c r="H50" s="81"/>
      <c r="I50" s="81"/>
      <c r="J50" s="81"/>
      <c r="K50" s="81"/>
      <c r="L50" s="81"/>
      <c r="P50" s="81"/>
      <c r="Q50" s="81"/>
      <c r="R50" s="81"/>
    </row>
    <row r="51" spans="1:18" hidden="1">
      <c r="A51" s="6"/>
      <c r="B51" s="6"/>
      <c r="C51" s="6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</row>
    <row r="52" spans="1:18" hidden="1">
      <c r="A52" s="6"/>
      <c r="B52" s="6"/>
      <c r="C52" s="6"/>
      <c r="D52" s="79"/>
      <c r="E52" s="7"/>
      <c r="F52" s="7"/>
      <c r="G52" s="79"/>
      <c r="H52" s="81"/>
      <c r="I52" s="81"/>
      <c r="J52" s="81"/>
      <c r="K52" s="81"/>
      <c r="L52" s="81"/>
      <c r="P52" s="81"/>
      <c r="Q52" s="81"/>
      <c r="R52" s="81"/>
    </row>
    <row r="53" spans="1:18" hidden="1">
      <c r="A53" s="6"/>
      <c r="B53" s="6"/>
      <c r="C53" s="6"/>
      <c r="D53" s="79"/>
      <c r="E53" s="7"/>
      <c r="F53" s="7"/>
      <c r="G53" s="79"/>
      <c r="H53" s="81"/>
      <c r="I53" s="81"/>
      <c r="J53" s="81"/>
      <c r="K53" s="81"/>
      <c r="L53" s="81"/>
      <c r="P53" s="81"/>
      <c r="Q53" s="81"/>
      <c r="R53" s="81"/>
    </row>
    <row r="54" spans="1:18" hidden="1">
      <c r="A54" s="6"/>
      <c r="B54" s="6"/>
      <c r="C54" s="6"/>
      <c r="D54" s="79"/>
      <c r="E54" s="7"/>
      <c r="F54" s="7"/>
      <c r="G54" s="79"/>
      <c r="H54" s="81"/>
      <c r="I54" s="81"/>
      <c r="J54" s="81"/>
      <c r="K54" s="81"/>
      <c r="L54" s="81"/>
      <c r="P54" s="81"/>
      <c r="Q54" s="81"/>
      <c r="R54" s="81"/>
    </row>
    <row r="55" spans="1:18" hidden="1">
      <c r="A55" s="6"/>
      <c r="B55" s="6"/>
      <c r="C55" s="6"/>
      <c r="D55" s="79"/>
      <c r="E55" s="7"/>
      <c r="F55" s="7"/>
      <c r="G55" s="79"/>
      <c r="H55" s="81"/>
      <c r="I55" s="81"/>
      <c r="J55" s="81"/>
      <c r="K55" s="81"/>
      <c r="L55" s="81"/>
      <c r="P55" s="81"/>
      <c r="Q55" s="81"/>
      <c r="R55" s="81"/>
    </row>
    <row r="56" spans="1:18" hidden="1">
      <c r="A56" s="6"/>
      <c r="B56" s="6"/>
      <c r="C56" s="6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18" hidden="1">
      <c r="A57" s="6"/>
      <c r="B57" s="6"/>
      <c r="C57" s="6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18" hidden="1">
      <c r="A58" s="6"/>
      <c r="B58" s="6"/>
      <c r="C58" s="6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18" hidden="1">
      <c r="A59" s="6"/>
      <c r="B59" s="6"/>
      <c r="C59" s="6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18" hidden="1">
      <c r="A60" s="6"/>
      <c r="B60" s="6"/>
      <c r="C60" s="6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18" hidden="1">
      <c r="A61" s="6"/>
      <c r="B61" s="6"/>
      <c r="C61" s="6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18" hidden="1">
      <c r="A62" s="6"/>
      <c r="B62" s="6"/>
      <c r="C62" s="6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18" hidden="1">
      <c r="A63" s="6"/>
      <c r="B63" s="6"/>
      <c r="C63" s="6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18" hidden="1">
      <c r="A64" s="6"/>
      <c r="B64" s="6"/>
      <c r="C64" s="6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idden="1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idden="1">
      <c r="A66" s="6"/>
      <c r="B66" s="6"/>
      <c r="C66" s="6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idden="1">
      <c r="A67" s="6"/>
      <c r="B67" s="6"/>
      <c r="C67" s="6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idden="1">
      <c r="A68" s="6"/>
      <c r="B68" s="6"/>
      <c r="C68" s="6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idden="1">
      <c r="A69" s="6"/>
      <c r="B69" s="6"/>
      <c r="C69" s="6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idden="1">
      <c r="A70" s="6"/>
      <c r="B70" s="6"/>
      <c r="C70" s="6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idden="1">
      <c r="A71" s="6"/>
      <c r="B71" s="6"/>
      <c r="C71" s="6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idden="1">
      <c r="A72" s="6"/>
      <c r="B72" s="6"/>
      <c r="C72" s="6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idden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18" hidden="1">
      <c r="A74" s="6"/>
      <c r="B74" s="6"/>
      <c r="C74" s="6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18" hidden="1">
      <c r="A75" s="6"/>
      <c r="B75" s="6"/>
      <c r="C75" s="6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18" hidden="1">
      <c r="A76" s="6"/>
      <c r="B76" s="6"/>
      <c r="C76" s="6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idden="1">
      <c r="A77" s="6"/>
      <c r="B77" s="6"/>
      <c r="C77" s="6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idden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idden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idden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2">SUM(H4:H494)</f>
        <v>25.5</v>
      </c>
      <c r="I495" s="64">
        <f t="shared" si="2"/>
        <v>403.84999999999997</v>
      </c>
      <c r="J495" s="64">
        <f t="shared" si="2"/>
        <v>489.24999999999994</v>
      </c>
      <c r="K495" s="64">
        <f t="shared" si="2"/>
        <v>7.6</v>
      </c>
      <c r="L495" s="64">
        <f t="shared" si="2"/>
        <v>43</v>
      </c>
      <c r="M495" s="64">
        <f t="shared" si="2"/>
        <v>52.000000000000007</v>
      </c>
      <c r="N495" s="64">
        <f t="shared" si="2"/>
        <v>0</v>
      </c>
      <c r="O495" s="64">
        <f t="shared" si="2"/>
        <v>0</v>
      </c>
      <c r="S495" s="52" t="s">
        <v>126</v>
      </c>
      <c r="T495" s="64">
        <f t="shared" ref="T495:Y495" si="3">SUM(T4:T494)</f>
        <v>115.5</v>
      </c>
      <c r="U495" s="64">
        <f t="shared" si="3"/>
        <v>115.5</v>
      </c>
      <c r="V495" s="64">
        <f t="shared" si="3"/>
        <v>99.749999999999986</v>
      </c>
      <c r="W495" s="64">
        <f t="shared" si="3"/>
        <v>0</v>
      </c>
      <c r="X495" s="64">
        <f t="shared" si="3"/>
        <v>0</v>
      </c>
      <c r="Y495" s="64">
        <f t="shared" si="3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IF('27'!K3="", "Vrije categorie",'27'!K3)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0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0</v>
      </c>
      <c r="P499" s="65">
        <f>SUM(H499:O499)</f>
        <v>0</v>
      </c>
      <c r="Q499" s="54"/>
      <c r="R499" s="65" cm="1">
        <f t="array" ref="R499">SUMPRODUCT(--($G$4:$G$494=E499),--($F$4:$F$494=""),$R$4:$R$494)</f>
        <v>0</v>
      </c>
    </row>
    <row r="500" spans="5:18">
      <c r="E500" s="54" t="str">
        <f>IF('27'!K4="", "Vrije categorie",'27'!K4)</f>
        <v>B</v>
      </c>
      <c r="H500" s="65" cm="1">
        <f t="array" ref="H500">SUMPRODUCT(--($G$4:$G$494=E500),--($F$4:$F$494=""),$H$4:$H$494)</f>
        <v>0</v>
      </c>
      <c r="I500" s="65" cm="1">
        <f t="array" ref="I500">SUMPRODUCT(--($G$4:$G$494=E500),--($F$4:$F$494=""),$I$4:$I$494)</f>
        <v>0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4">SUM(H500:O500)</f>
        <v>0</v>
      </c>
      <c r="Q500" s="54"/>
      <c r="R500" s="65" cm="1">
        <f t="array" ref="R500">SUMPRODUCT(--($G$4:$G$494=E500),--($F$4:$F$494=""),$R$4:$R$494)</f>
        <v>0</v>
      </c>
    </row>
    <row r="501" spans="5:18">
      <c r="E501" s="54" t="str">
        <f>IF('27'!K5="", "Vrije categorie",'27'!K5)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0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4"/>
        <v>0</v>
      </c>
      <c r="Q501" s="54"/>
      <c r="R501" s="65" cm="1">
        <f t="array" ref="R501">SUMPRODUCT(--($G$4:$G$494=E501),--($F$4:$F$494=""),$R$4:$R$494)</f>
        <v>0</v>
      </c>
    </row>
    <row r="502" spans="5:18">
      <c r="E502" s="54" t="str">
        <f>IF('27'!K6="", "Vrije categorie",'27'!K6)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0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4"/>
        <v>0</v>
      </c>
      <c r="Q502" s="54"/>
      <c r="R502" s="65" cm="1">
        <f t="array" ref="R502">SUMPRODUCT(--($G$4:$G$494=E502),--($F$4:$F$494=""),$R$4:$R$494)</f>
        <v>0</v>
      </c>
    </row>
    <row r="503" spans="5:18">
      <c r="E503" s="54" t="str">
        <f>IF('27'!K7="", "Vrije categorie",'27'!K7)</f>
        <v>E</v>
      </c>
      <c r="H503" s="65" cm="1">
        <f t="array" ref="H503">SUMPRODUCT(--($G$4:$G$494=E503),--($F$4:$F$494=""),$H$4:$H$494)</f>
        <v>0</v>
      </c>
      <c r="I503" s="65" cm="1">
        <f t="array" ref="I503">SUMPRODUCT(--($G$4:$G$494=E503),--($F$4:$F$494=""),$I$4:$I$494)</f>
        <v>0</v>
      </c>
      <c r="J503" s="65" cm="1">
        <f t="array" ref="J503">SUMPRODUCT(--($G$4:$G$494=E503),--($F$4:$F$494=""),$J$4:$J$494)</f>
        <v>0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0</v>
      </c>
      <c r="O503" s="65" cm="1">
        <f t="array" ref="O503">SUMPRODUCT(--($G$4:$G$494=E503),--($F$4:$F$494=""),$O$4:$O$494)</f>
        <v>0</v>
      </c>
      <c r="P503" s="65">
        <f t="shared" si="4"/>
        <v>0</v>
      </c>
      <c r="Q503" s="54"/>
      <c r="R503" s="65" cm="1">
        <f t="array" ref="R503">SUMPRODUCT(--($G$4:$G$494=E503),--($F$4:$F$494=""),$R$4:$R$494)</f>
        <v>0</v>
      </c>
    </row>
    <row r="504" spans="5:18">
      <c r="E504" s="54" t="str">
        <f>IF('27'!K8="", "Vrije categorie",'27'!K8)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0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4"/>
        <v>0</v>
      </c>
      <c r="Q504" s="54"/>
      <c r="R504" s="65" cm="1">
        <f t="array" ref="R504">SUMPRODUCT(--($G$4:$G$494=E504),--($F$4:$F$494=""),$R$4:$R$494)</f>
        <v>0</v>
      </c>
    </row>
    <row r="505" spans="5:18">
      <c r="E505" s="54" t="str">
        <f>IF('27'!K9="", "Vrije categorie",'27'!K9)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0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0</v>
      </c>
      <c r="O505" s="65" cm="1">
        <f t="array" ref="O505">SUMPRODUCT(--($G$4:$G$494=E505),--($F$4:$F$494=""),$O$4:$O$494)</f>
        <v>0</v>
      </c>
      <c r="P505" s="65">
        <f t="shared" si="4"/>
        <v>0</v>
      </c>
      <c r="Q505" s="54"/>
      <c r="R505" s="65" cm="1">
        <f t="array" ref="R505">SUMPRODUCT(--($G$4:$G$494=E505),--($F$4:$F$494=""),$R$4:$R$494)</f>
        <v>0</v>
      </c>
    </row>
    <row r="506" spans="5:18">
      <c r="E506" s="54" t="str">
        <f>IF('27'!K10="", "Vrije categorie",'27'!K10)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0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4"/>
        <v>0</v>
      </c>
      <c r="Q506" s="54"/>
      <c r="R506" s="65" cm="1">
        <f t="array" ref="R506">SUMPRODUCT(--($G$4:$G$494=E506),--($F$4:$F$494=""),$R$4:$R$494)</f>
        <v>0</v>
      </c>
    </row>
    <row r="507" spans="5:18">
      <c r="E507" s="54" t="str">
        <f>IF('27'!K11="", "Vrije categorie",'27'!K11)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4"/>
        <v>0</v>
      </c>
      <c r="Q507" s="54"/>
      <c r="R507" s="65" cm="1">
        <f t="array" ref="R507">SUMPRODUCT(--($G$4:$G$494=E507),--($F$4:$F$494=""),$R$4:$R$494)</f>
        <v>0</v>
      </c>
    </row>
    <row r="508" spans="5:18">
      <c r="E508" s="54" t="str">
        <f>IF('27'!K12="", "Vrije categorie",'27'!K12)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4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IF('27'!K13="", "Vrije categorie",'27'!K13)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4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tr">
        <f>IF('27'!K14="", "Vrije categorie",'27'!K14)</f>
        <v>Vrije categorie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4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tr">
        <f>IF('27'!K15="", "Vrije categorie",'27'!K15)</f>
        <v>Vrije categorie</v>
      </c>
      <c r="H511" s="65" cm="1">
        <f t="array" ref="H511">SUMPRODUCT(--($G$4:$G$494=E511),--($F$4:$F$494=""),$H$4:$H$494)</f>
        <v>0</v>
      </c>
      <c r="I511" s="65" cm="1">
        <f t="array" ref="I511">SUMPRODUCT(--($G$4:$G$494=E511),--($F$4:$F$494=""),$I$4:$I$494)</f>
        <v>0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0</v>
      </c>
      <c r="O511" s="65" cm="1">
        <f t="array" ref="O511">SUMPRODUCT(--($G$4:$G$494=E511),--($F$4:$F$494=""),$O$4:$O$494)</f>
        <v>0</v>
      </c>
      <c r="P511" s="65">
        <f t="shared" si="4"/>
        <v>0</v>
      </c>
      <c r="Q511" s="54"/>
      <c r="R511" s="65" cm="1">
        <f t="array" ref="R511">SUMPRODUCT(--($G$4:$G$494=E511),--($F$4:$F$494=""),$R$4:$R$494)</f>
        <v>0</v>
      </c>
    </row>
    <row r="512" spans="5:18" ht="15.75" thickBot="1">
      <c r="E512" s="67" t="s">
        <v>128</v>
      </c>
      <c r="F512" s="63"/>
      <c r="G512" s="63"/>
      <c r="H512" s="66">
        <f>SUM(H499:H511)</f>
        <v>0</v>
      </c>
      <c r="I512" s="66">
        <f t="shared" ref="I512:O512" si="5">SUM(I499:I511)</f>
        <v>0</v>
      </c>
      <c r="J512" s="66">
        <f t="shared" si="5"/>
        <v>0</v>
      </c>
      <c r="K512" s="66">
        <f t="shared" si="5"/>
        <v>0</v>
      </c>
      <c r="L512" s="66">
        <f t="shared" si="5"/>
        <v>0</v>
      </c>
      <c r="M512" s="66">
        <f t="shared" si="5"/>
        <v>0</v>
      </c>
      <c r="N512" s="66">
        <f t="shared" si="5"/>
        <v>0</v>
      </c>
      <c r="O512" s="66">
        <f t="shared" si="5"/>
        <v>0</v>
      </c>
      <c r="P512" s="66">
        <f t="shared" si="4"/>
        <v>0</v>
      </c>
      <c r="Q512" s="66"/>
      <c r="R512" s="66">
        <f>SUM(R499:R511)</f>
        <v>0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0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0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176.79999999999998</v>
      </c>
      <c r="J518" s="72" cm="1">
        <f t="array" ref="J518">SUMPRODUCT(--($G$4:$G$494=E518),--($F$4:$F$494="X"),$J$4:$J$494)</f>
        <v>169.65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346.45</v>
      </c>
    </row>
    <row r="519" spans="5:18">
      <c r="E519" s="68" t="str">
        <f t="shared" ref="E519:E530" si="6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11.65</v>
      </c>
      <c r="J519" s="72" cm="1">
        <f t="array" ref="J519">SUMPRODUCT(--($G$4:$G$494=E519),--($F$4:$F$494="X"),$J$4:$J$494)</f>
        <v>11.7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7">SUM(H519:O519)</f>
        <v>23.35</v>
      </c>
    </row>
    <row r="520" spans="5:18">
      <c r="E520" s="68" t="str">
        <f t="shared" si="6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49.2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7"/>
        <v>49.2</v>
      </c>
    </row>
    <row r="521" spans="5:18">
      <c r="E521" s="68" t="str">
        <f t="shared" si="6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7"/>
        <v>0</v>
      </c>
    </row>
    <row r="522" spans="5:18">
      <c r="E522" s="68" t="str">
        <f t="shared" si="6"/>
        <v>E</v>
      </c>
      <c r="F522" s="69"/>
      <c r="G522" s="69"/>
      <c r="H522" s="72" cm="1">
        <f t="array" ref="H522">SUMPRODUCT(--($G$4:$G$494=E522),--($F$4:$F$494="X"),$H$4:$H$494)</f>
        <v>25.5</v>
      </c>
      <c r="I522" s="72" cm="1">
        <f t="array" ref="I522">SUMPRODUCT(--($G$4:$G$494=E522),--($F$4:$F$494="X"),$I$4:$I$494)</f>
        <v>160.24999999999997</v>
      </c>
      <c r="J522" s="72" cm="1">
        <f t="array" ref="J522">SUMPRODUCT(--($G$4:$G$494=E522),--($F$4:$F$494="X"),$J$4:$J$494)</f>
        <v>33.799999999999997</v>
      </c>
      <c r="K522" s="72" cm="1">
        <f t="array" ref="K522">SUMPRODUCT(--($G$4:$G$494=E522),--($F$4:$F$494="X"),$K$4:$K$494)</f>
        <v>7.6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7"/>
        <v>227.14999999999995</v>
      </c>
    </row>
    <row r="523" spans="5:18">
      <c r="E523" s="68" t="str">
        <f t="shared" si="6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5.95</v>
      </c>
      <c r="J523" s="72" cm="1">
        <f t="array" ref="J523">SUMPRODUCT(--($G$4:$G$494=E523),--($F$4:$F$494="X"),$J$4:$J$494)</f>
        <v>3.2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7"/>
        <v>9.15</v>
      </c>
    </row>
    <row r="524" spans="5:18">
      <c r="E524" s="68" t="str">
        <f t="shared" si="6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43</v>
      </c>
      <c r="M524" s="72" cm="1">
        <f t="array" ref="M524">SUMPRODUCT(--($G$4:$G$494=E524),--($F$4:$F$494="X"),$M$4:$M$494)</f>
        <v>52.000000000000007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7"/>
        <v>95</v>
      </c>
    </row>
    <row r="525" spans="5:18">
      <c r="E525" s="68" t="str">
        <f t="shared" si="6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7"/>
        <v>0</v>
      </c>
    </row>
    <row r="526" spans="5:18">
      <c r="E526" s="68" t="str">
        <f t="shared" si="6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270.89999999999998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7"/>
        <v>270.89999999999998</v>
      </c>
    </row>
    <row r="527" spans="5:18">
      <c r="E527" s="68" t="str">
        <f t="shared" si="6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7"/>
        <v>0</v>
      </c>
    </row>
    <row r="528" spans="5:18">
      <c r="E528" s="68" t="str">
        <f t="shared" si="6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7"/>
        <v>0</v>
      </c>
    </row>
    <row r="529" spans="5:16">
      <c r="E529" s="68" t="str">
        <f t="shared" si="6"/>
        <v>Vrije categorie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7"/>
        <v>0</v>
      </c>
    </row>
    <row r="530" spans="5:16">
      <c r="E530" s="68" t="str">
        <f t="shared" si="6"/>
        <v>Vrije categorie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7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25.5</v>
      </c>
      <c r="I531" s="73">
        <f t="shared" ref="I531:O531" si="8">SUM(I518:I530)</f>
        <v>403.84999999999997</v>
      </c>
      <c r="J531" s="73">
        <f t="shared" si="8"/>
        <v>489.24999999999994</v>
      </c>
      <c r="K531" s="73">
        <f t="shared" si="8"/>
        <v>7.6</v>
      </c>
      <c r="L531" s="73">
        <f t="shared" si="8"/>
        <v>43</v>
      </c>
      <c r="M531" s="73">
        <f t="shared" si="8"/>
        <v>52.000000000000007</v>
      </c>
      <c r="N531" s="73">
        <f t="shared" si="8"/>
        <v>0</v>
      </c>
      <c r="O531" s="73">
        <f t="shared" si="8"/>
        <v>0</v>
      </c>
      <c r="P531" s="73">
        <f>SUM(P518:P530)</f>
        <v>1021.1999999999999</v>
      </c>
    </row>
    <row r="532" spans="5:16" ht="15.75" thickTop="1"/>
  </sheetData>
  <sheetProtection algorithmName="SHA-512" hashValue="p9bIiWh5ME7vC0MCWj0pWYZ1buCNxdkUM3fr+b5EbzUWJ3KO5m1mJHL3P/aNK7dtzRbOCGDJLstieimCvVcv7w==" saltValue="UsA8BB2qzaO9TONjU+zyiA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05E5-E90F-445E-944E-600A29FC956F}">
  <sheetPr>
    <tabColor rgb="FFC2E76B"/>
  </sheetPr>
  <dimension ref="A2:N63"/>
  <sheetViews>
    <sheetView showGridLines="0" workbookViewId="0">
      <selection activeCell="K39" sqref="K39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28,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'28a'!P499/M3</f>
        <v>#DIV/0!</v>
      </c>
    </row>
    <row r="4" spans="1:14">
      <c r="A4" s="16" t="s">
        <v>72</v>
      </c>
      <c r="B4" s="264" t="str">
        <f>VLOOKUP(H5,'Kosten NEN2075 (her)controles'!A5:E50,3)</f>
        <v>Master Amiko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'28a'!P500/M4</f>
        <v>#DIV/0!</v>
      </c>
    </row>
    <row r="5" spans="1:14">
      <c r="A5" s="17" t="s">
        <v>73</v>
      </c>
      <c r="B5" s="265" t="str">
        <f>VLOOKUP(H5,'Kosten NEN2075 (her)controles'!A5:E50,4)</f>
        <v xml:space="preserve">Jancko Douwmastraat 33 </v>
      </c>
      <c r="C5" s="265"/>
      <c r="D5" s="265"/>
      <c r="E5" s="265"/>
      <c r="F5" s="279" t="s">
        <v>75</v>
      </c>
      <c r="G5" s="279"/>
      <c r="H5" s="13">
        <f>'Kosten NEN2075 (her)controles'!A32</f>
        <v>28</v>
      </c>
      <c r="K5" s="34" t="s">
        <v>48</v>
      </c>
      <c r="L5" s="46">
        <v>200</v>
      </c>
      <c r="M5" s="213"/>
      <c r="N5" s="86" t="e">
        <f>'28a'!P501/M5</f>
        <v>#DIV/0!</v>
      </c>
    </row>
    <row r="6" spans="1:14">
      <c r="A6" s="18" t="s">
        <v>74</v>
      </c>
      <c r="B6" s="266" t="str">
        <f>VLOOKUP(H5,'Kosten NEN2075 (her)controles'!A5:E50,5)</f>
        <v>Sneek</v>
      </c>
      <c r="C6" s="266"/>
      <c r="D6" s="266"/>
      <c r="E6" s="266"/>
      <c r="F6" s="280" t="s">
        <v>76</v>
      </c>
      <c r="G6" s="280"/>
      <c r="H6" s="14" t="str">
        <f>CONCATENATE(H5,"a")</f>
        <v>28a</v>
      </c>
      <c r="K6" s="34" t="s">
        <v>49</v>
      </c>
      <c r="L6" s="46">
        <v>200</v>
      </c>
      <c r="M6" s="213"/>
      <c r="N6" s="86" t="e">
        <f>'28a'!P502/M6</f>
        <v>#DIV/0!</v>
      </c>
    </row>
    <row r="7" spans="1:14">
      <c r="K7" s="34" t="s">
        <v>45</v>
      </c>
      <c r="L7" s="46">
        <v>200</v>
      </c>
      <c r="M7" s="213"/>
      <c r="N7" s="86" t="e">
        <f>'28a'!P503/M7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'28a'!P504/M8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'28a'!P505/M9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'28a'!P506/M10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'28a'!P507/M11</f>
        <v>#DIV/0!</v>
      </c>
    </row>
    <row r="12" spans="1:14">
      <c r="F12" s="7" t="s">
        <v>54</v>
      </c>
      <c r="G12" s="7" t="s">
        <v>80</v>
      </c>
      <c r="H12" s="7"/>
      <c r="K12" s="34" t="s">
        <v>53</v>
      </c>
      <c r="L12" s="46">
        <v>4</v>
      </c>
      <c r="M12" s="213"/>
      <c r="N12" s="86" t="e">
        <f>'28a'!P508/M12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'28a'!N512</f>
        <v>434.19999999999993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'28a'!P509/M13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5"/>
      <c r="N14" s="86"/>
    </row>
    <row r="15" spans="1:14">
      <c r="K15" s="34"/>
      <c r="L15" s="46"/>
      <c r="M15" s="245"/>
      <c r="N15" s="86"/>
    </row>
    <row r="16" spans="1:14">
      <c r="A16" t="s">
        <v>117</v>
      </c>
      <c r="K16" s="36"/>
      <c r="L16" s="47"/>
      <c r="M16" s="240"/>
      <c r="N16" s="87"/>
    </row>
    <row r="17" spans="1:9">
      <c r="A17" s="276" t="s">
        <v>118</v>
      </c>
      <c r="B17" s="276"/>
      <c r="C17" s="276"/>
      <c r="D17" s="44">
        <f>'28a'!P512</f>
        <v>82290.399999999994</v>
      </c>
      <c r="E17" s="276" t="s">
        <v>119</v>
      </c>
      <c r="F17" s="276"/>
      <c r="G17" s="44">
        <f>D17/E8</f>
        <v>411.452</v>
      </c>
      <c r="H17" s="41" t="s">
        <v>120</v>
      </c>
      <c r="I17" s="43" t="e">
        <f>D17/SUM(N3:N16)</f>
        <v>#DIV/0!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'28a'!G512</f>
        <v>248.04999999999998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248.04999999999998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248.04999999999998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248.04999999999998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'28a'!F512-E27</f>
        <v>17.399999999999999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102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'28a'!S495</f>
        <v>103.05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'28a'!R495</f>
        <v>103.05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'28a'!T495</f>
        <v>24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'28a'!U495</f>
        <v>4.5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'28a'!V495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'28a'!W495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'28a'!N505</f>
        <v>28.150000000000002</v>
      </c>
      <c r="F41" s="209"/>
      <c r="G41" s="55">
        <f>E41*F41</f>
        <v>0</v>
      </c>
      <c r="H41" s="33">
        <v>1</v>
      </c>
      <c r="I41" s="197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59"/>
      <c r="G42" s="56"/>
      <c r="H42" s="35"/>
      <c r="I42" s="56"/>
    </row>
    <row r="43" spans="1:9" hidden="1">
      <c r="A43" s="269"/>
      <c r="B43" s="270"/>
      <c r="C43" s="270"/>
      <c r="D43" s="9"/>
      <c r="E43" s="9"/>
      <c r="F43" s="59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59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59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59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59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59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59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59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ruX9ZA8pdTikuEvNg6aLCxZqFuugzOZq2PTqfkM5FYhcSYWduihgxuSzTFuCP3lL/2r0XeW7eiNJz6tCsZIIJQ==" saltValue="06sqkVckdCzoqlkEP73A8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Z532"/>
  <sheetViews>
    <sheetView workbookViewId="0">
      <pane ySplit="3" topLeftCell="A4" activePane="bottomLeft" state="frozen"/>
      <selection pane="bottomLeft" activeCell="K18" sqref="K18"/>
    </sheetView>
  </sheetViews>
  <sheetFormatPr defaultRowHeight="15"/>
  <cols>
    <col min="1" max="1" width="5.42578125" bestFit="1" customWidth="1"/>
    <col min="2" max="3" width="5.42578125" customWidth="1"/>
    <col min="4" max="4" width="5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'1'!H5</f>
        <v>1</v>
      </c>
      <c r="D1" s="281" t="s">
        <v>72</v>
      </c>
      <c r="E1" s="282"/>
      <c r="F1" s="283" t="str">
        <f>VLOOKUP(A1,'Kosten NEN2075 (her)controles'!A5:J50,3)</f>
        <v xml:space="preserve">OBS de Oudvaart 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Loëngasterlaan 3 te Sneek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421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6"/>
      <c r="C5" s="6"/>
      <c r="D5" s="79" t="s">
        <v>307</v>
      </c>
      <c r="E5" s="7" t="s">
        <v>284</v>
      </c>
      <c r="F5" s="7"/>
      <c r="G5" s="79" t="s">
        <v>45</v>
      </c>
      <c r="H5" s="81">
        <v>7</v>
      </c>
      <c r="I5" s="81"/>
      <c r="J5" s="81"/>
      <c r="K5" s="81"/>
      <c r="L5" s="81"/>
      <c r="P5" s="81">
        <f t="shared" ref="P5:P55" si="0">SUM(H5:O5)</f>
        <v>7</v>
      </c>
      <c r="Q5" s="81">
        <f>IF(F5="X",0,IF(G5="X",0,VLOOKUP(G5,'1'!$K$3:$L$16,2,FALSE)))</f>
        <v>200</v>
      </c>
      <c r="R5" s="81">
        <f t="shared" ref="R5:R55" si="1">P5*Q5</f>
        <v>1400</v>
      </c>
      <c r="T5" s="81">
        <v>8.5500000000000007</v>
      </c>
      <c r="U5" s="81">
        <v>8.5500000000000007</v>
      </c>
      <c r="V5">
        <v>29.4</v>
      </c>
    </row>
    <row r="6" spans="1:26">
      <c r="A6" s="6" t="s">
        <v>328</v>
      </c>
      <c r="B6" s="6"/>
      <c r="C6" s="6"/>
      <c r="D6" s="79" t="s">
        <v>310</v>
      </c>
      <c r="E6" s="7" t="s">
        <v>393</v>
      </c>
      <c r="F6" s="7"/>
      <c r="G6" s="79" t="s">
        <v>44</v>
      </c>
      <c r="H6" s="81"/>
      <c r="I6" s="81">
        <v>95</v>
      </c>
      <c r="J6" s="81"/>
      <c r="K6" s="81"/>
      <c r="L6" s="81"/>
      <c r="P6" s="81">
        <f t="shared" si="0"/>
        <v>95</v>
      </c>
      <c r="Q6" s="81">
        <f>IF(F6="X",0,IF(G6="X",0,VLOOKUP(G6,'1'!$K$3:$L$16,2,FALSE)))</f>
        <v>200</v>
      </c>
      <c r="R6" s="81">
        <f t="shared" si="1"/>
        <v>19000</v>
      </c>
      <c r="T6" s="81">
        <v>22.45</v>
      </c>
      <c r="U6" s="81">
        <v>22.45</v>
      </c>
    </row>
    <row r="7" spans="1:26">
      <c r="A7" s="6" t="s">
        <v>328</v>
      </c>
      <c r="B7" s="6"/>
      <c r="C7" s="6"/>
      <c r="D7" s="79" t="s">
        <v>294</v>
      </c>
      <c r="E7" s="7" t="s">
        <v>349</v>
      </c>
      <c r="F7" s="7"/>
      <c r="G7" s="79" t="s">
        <v>45</v>
      </c>
      <c r="H7" s="81"/>
      <c r="I7" s="81">
        <v>22</v>
      </c>
      <c r="J7" s="81"/>
      <c r="K7" s="81"/>
      <c r="L7" s="81"/>
      <c r="P7" s="81">
        <f t="shared" si="0"/>
        <v>22</v>
      </c>
      <c r="Q7" s="81">
        <f>IF(F7="X",0,IF(G7="X",0,VLOOKUP(G7,'1'!$K$3:$L$16,2,FALSE)))</f>
        <v>200</v>
      </c>
      <c r="R7" s="81">
        <f t="shared" si="1"/>
        <v>4400</v>
      </c>
      <c r="T7" s="81"/>
      <c r="U7" s="81"/>
      <c r="W7" s="81">
        <v>21</v>
      </c>
    </row>
    <row r="8" spans="1:26">
      <c r="A8" s="6" t="s">
        <v>328</v>
      </c>
      <c r="B8" s="6"/>
      <c r="C8" s="6"/>
      <c r="D8" s="79" t="s">
        <v>346</v>
      </c>
      <c r="E8" s="7" t="s">
        <v>293</v>
      </c>
      <c r="F8" s="7"/>
      <c r="G8" s="79" t="s">
        <v>44</v>
      </c>
      <c r="H8" s="81"/>
      <c r="I8" s="81">
        <v>67.7</v>
      </c>
      <c r="J8" s="81"/>
      <c r="K8" s="81"/>
      <c r="L8" s="81"/>
      <c r="P8" s="81">
        <f t="shared" si="0"/>
        <v>67.7</v>
      </c>
      <c r="Q8" s="81">
        <f>IF(F8="X",0,IF(G8="X",0,VLOOKUP(G8,'1'!$K$3:$L$16,2,FALSE)))</f>
        <v>200</v>
      </c>
      <c r="R8" s="81">
        <f t="shared" si="1"/>
        <v>13540</v>
      </c>
      <c r="T8" s="81">
        <v>7.65</v>
      </c>
      <c r="U8" s="81">
        <v>7.65</v>
      </c>
      <c r="V8">
        <v>24</v>
      </c>
      <c r="W8" s="81"/>
    </row>
    <row r="9" spans="1:26">
      <c r="A9" s="6" t="s">
        <v>328</v>
      </c>
      <c r="B9" s="6"/>
      <c r="C9" s="6"/>
      <c r="D9" s="79" t="s">
        <v>309</v>
      </c>
      <c r="E9" s="7" t="s">
        <v>293</v>
      </c>
      <c r="F9" s="7"/>
      <c r="G9" s="79" t="s">
        <v>44</v>
      </c>
      <c r="H9" s="81"/>
      <c r="I9" s="81">
        <v>62</v>
      </c>
      <c r="J9" s="81"/>
      <c r="K9" s="81"/>
      <c r="L9" s="81"/>
      <c r="P9" s="81">
        <f t="shared" si="0"/>
        <v>62</v>
      </c>
      <c r="Q9" s="81">
        <f>IF(F9="X",0,IF(G9="X",0,VLOOKUP(G9,'1'!$K$3:$L$16,2,FALSE)))</f>
        <v>200</v>
      </c>
      <c r="R9" s="81">
        <f t="shared" si="1"/>
        <v>12400</v>
      </c>
      <c r="T9" s="81">
        <v>7.5</v>
      </c>
      <c r="U9" s="81">
        <v>7.5</v>
      </c>
      <c r="V9">
        <v>8.6999999999999993</v>
      </c>
      <c r="W9" s="81"/>
    </row>
    <row r="10" spans="1:26">
      <c r="A10" s="6" t="s">
        <v>328</v>
      </c>
      <c r="B10" s="6"/>
      <c r="C10" s="6"/>
      <c r="D10" s="79" t="s">
        <v>292</v>
      </c>
      <c r="E10" s="7" t="s">
        <v>284</v>
      </c>
      <c r="F10" s="7"/>
      <c r="G10" s="79" t="s">
        <v>45</v>
      </c>
      <c r="H10" s="81">
        <v>11</v>
      </c>
      <c r="I10" s="81"/>
      <c r="J10" s="81"/>
      <c r="K10" s="81"/>
      <c r="L10" s="81"/>
      <c r="P10" s="81">
        <f t="shared" si="0"/>
        <v>11</v>
      </c>
      <c r="Q10" s="81">
        <f>IF(F10="X",0,IF(G10="X",0,VLOOKUP(G10,'1'!$K$3:$L$16,2,FALSE)))</f>
        <v>200</v>
      </c>
      <c r="R10" s="81">
        <f t="shared" si="1"/>
        <v>2200</v>
      </c>
      <c r="T10" s="81">
        <v>3</v>
      </c>
      <c r="U10" s="81">
        <v>3</v>
      </c>
      <c r="W10" s="81"/>
    </row>
    <row r="11" spans="1:26">
      <c r="A11" s="6" t="s">
        <v>328</v>
      </c>
      <c r="B11" s="6"/>
      <c r="C11" s="6"/>
      <c r="D11" s="79" t="s">
        <v>308</v>
      </c>
      <c r="E11" s="7" t="s">
        <v>293</v>
      </c>
      <c r="F11" s="7"/>
      <c r="G11" s="79" t="s">
        <v>44</v>
      </c>
      <c r="H11" s="81"/>
      <c r="I11" s="81">
        <v>61</v>
      </c>
      <c r="J11" s="81"/>
      <c r="K11" s="81"/>
      <c r="L11" s="81"/>
      <c r="P11" s="81">
        <f t="shared" si="0"/>
        <v>61</v>
      </c>
      <c r="Q11" s="81">
        <f>IF(F11="X",0,IF(G11="X",0,VLOOKUP(G11,'1'!$K$3:$L$16,2,FALSE)))</f>
        <v>200</v>
      </c>
      <c r="R11" s="81">
        <f t="shared" si="1"/>
        <v>12200</v>
      </c>
      <c r="T11" s="81">
        <v>11</v>
      </c>
      <c r="U11" s="81">
        <v>11</v>
      </c>
      <c r="V11">
        <v>6</v>
      </c>
      <c r="W11" s="81"/>
    </row>
    <row r="12" spans="1:26">
      <c r="A12" s="6" t="s">
        <v>328</v>
      </c>
      <c r="B12" s="6"/>
      <c r="C12" s="6"/>
      <c r="D12" s="79" t="s">
        <v>314</v>
      </c>
      <c r="E12" s="7" t="s">
        <v>293</v>
      </c>
      <c r="F12" s="7"/>
      <c r="G12" s="79" t="s">
        <v>44</v>
      </c>
      <c r="H12" s="81"/>
      <c r="I12" s="81">
        <v>61</v>
      </c>
      <c r="J12" s="81"/>
      <c r="K12" s="81"/>
      <c r="L12" s="81"/>
      <c r="P12" s="81">
        <f t="shared" si="0"/>
        <v>61</v>
      </c>
      <c r="Q12" s="81">
        <f>IF(F12="X",0,IF(G12="X",0,VLOOKUP(G12,'1'!$K$3:$L$16,2,FALSE)))</f>
        <v>200</v>
      </c>
      <c r="R12" s="81">
        <f t="shared" si="1"/>
        <v>12200</v>
      </c>
      <c r="T12" s="81">
        <v>11</v>
      </c>
      <c r="U12" s="81">
        <v>11</v>
      </c>
      <c r="V12">
        <v>18</v>
      </c>
      <c r="W12" s="81"/>
    </row>
    <row r="13" spans="1:26">
      <c r="A13" s="6" t="s">
        <v>328</v>
      </c>
      <c r="B13" s="6"/>
      <c r="C13" s="6"/>
      <c r="D13" s="79" t="s">
        <v>304</v>
      </c>
      <c r="E13" s="7" t="s">
        <v>289</v>
      </c>
      <c r="F13" s="7"/>
      <c r="G13" s="79" t="s">
        <v>137</v>
      </c>
      <c r="H13" s="81"/>
      <c r="I13" s="81"/>
      <c r="J13" s="81"/>
      <c r="L13" s="81"/>
      <c r="N13" s="81">
        <v>16</v>
      </c>
      <c r="P13" s="81">
        <f t="shared" si="0"/>
        <v>16</v>
      </c>
      <c r="Q13" s="81">
        <f>IF(F13="X",0,IF(G13="X",0,VLOOKUP(G13,'1'!$K$3:$L$16,2,FALSE)))</f>
        <v>200</v>
      </c>
      <c r="R13" s="81">
        <f t="shared" si="1"/>
        <v>3200</v>
      </c>
      <c r="T13" s="81"/>
      <c r="U13" s="81"/>
      <c r="V13">
        <v>0.7</v>
      </c>
      <c r="W13" s="81"/>
    </row>
    <row r="14" spans="1:26">
      <c r="A14" s="6" t="s">
        <v>328</v>
      </c>
      <c r="B14" s="6"/>
      <c r="C14" s="6"/>
      <c r="D14" s="79" t="s">
        <v>305</v>
      </c>
      <c r="E14" s="7" t="s">
        <v>319</v>
      </c>
      <c r="F14" s="7"/>
      <c r="G14" s="79" t="s">
        <v>329</v>
      </c>
      <c r="H14" s="81"/>
      <c r="I14" s="81">
        <v>6</v>
      </c>
      <c r="J14" s="81"/>
      <c r="K14" s="81"/>
      <c r="L14" s="81"/>
      <c r="P14" s="81">
        <f t="shared" si="0"/>
        <v>6</v>
      </c>
      <c r="Q14" s="81">
        <f>IF(F14="X",0,IF(G14="X",0,VLOOKUP(G14,'1'!$K$3:$L$16,2,FALSE)))</f>
        <v>0</v>
      </c>
      <c r="R14" s="81">
        <f t="shared" si="1"/>
        <v>0</v>
      </c>
      <c r="T14" s="81"/>
      <c r="U14" s="81"/>
      <c r="V14">
        <v>2</v>
      </c>
      <c r="W14" s="81"/>
    </row>
    <row r="15" spans="1:26">
      <c r="A15" s="6" t="s">
        <v>328</v>
      </c>
      <c r="B15" s="6"/>
      <c r="C15" s="6"/>
      <c r="D15" s="79" t="s">
        <v>306</v>
      </c>
      <c r="E15" s="7" t="s">
        <v>394</v>
      </c>
      <c r="F15" s="7"/>
      <c r="G15" s="79" t="s">
        <v>137</v>
      </c>
      <c r="H15" s="81"/>
      <c r="I15" s="81"/>
      <c r="J15" s="81"/>
      <c r="L15" s="81"/>
      <c r="N15" s="81">
        <v>3</v>
      </c>
      <c r="P15" s="81">
        <f t="shared" si="0"/>
        <v>3</v>
      </c>
      <c r="Q15" s="81">
        <f>IF(F15="X",0,IF(G15="X",0,VLOOKUP(G15,'1'!$K$3:$L$16,2,FALSE)))</f>
        <v>200</v>
      </c>
      <c r="R15" s="81">
        <f t="shared" si="1"/>
        <v>600</v>
      </c>
      <c r="T15" s="81"/>
      <c r="U15" s="81"/>
      <c r="V15">
        <v>1</v>
      </c>
      <c r="W15" s="81"/>
    </row>
    <row r="16" spans="1:26">
      <c r="A16" s="6" t="s">
        <v>328</v>
      </c>
      <c r="B16" s="6"/>
      <c r="C16" s="6"/>
      <c r="D16" s="79" t="s">
        <v>395</v>
      </c>
      <c r="E16" s="7" t="s">
        <v>394</v>
      </c>
      <c r="F16" s="7"/>
      <c r="G16" s="79" t="s">
        <v>137</v>
      </c>
      <c r="H16" s="81"/>
      <c r="I16" s="81"/>
      <c r="J16" s="81"/>
      <c r="L16" s="81"/>
      <c r="N16" s="81">
        <v>3</v>
      </c>
      <c r="P16" s="81">
        <f t="shared" si="0"/>
        <v>3</v>
      </c>
      <c r="Q16" s="81">
        <f>IF(F16="X",0,IF(G16="X",0,VLOOKUP(G16,'1'!$K$3:$L$16,2,FALSE)))</f>
        <v>200</v>
      </c>
      <c r="R16" s="81">
        <f t="shared" si="1"/>
        <v>600</v>
      </c>
      <c r="T16" s="81"/>
      <c r="U16" s="81"/>
      <c r="V16">
        <v>1</v>
      </c>
      <c r="W16" s="81"/>
    </row>
    <row r="17" spans="1:23">
      <c r="A17" s="6" t="s">
        <v>328</v>
      </c>
      <c r="B17" s="6"/>
      <c r="C17" s="6"/>
      <c r="D17" s="79" t="s">
        <v>332</v>
      </c>
      <c r="E17" s="7" t="s">
        <v>325</v>
      </c>
      <c r="F17" s="7"/>
      <c r="G17" s="79" t="s">
        <v>49</v>
      </c>
      <c r="H17" s="81"/>
      <c r="I17" s="81"/>
      <c r="J17" s="81"/>
      <c r="L17" s="81"/>
      <c r="N17" s="81">
        <v>21</v>
      </c>
      <c r="P17" s="81">
        <f t="shared" si="0"/>
        <v>21</v>
      </c>
      <c r="Q17" s="81">
        <f>IF(F17="X",0,IF(G17="X",0,VLOOKUP(G17,'1'!$K$3:$L$16,2,FALSE)))</f>
        <v>200</v>
      </c>
      <c r="R17" s="81">
        <f t="shared" si="1"/>
        <v>4200</v>
      </c>
      <c r="T17" s="81"/>
      <c r="U17" s="81"/>
      <c r="V17">
        <v>3</v>
      </c>
      <c r="W17" s="81"/>
    </row>
    <row r="18" spans="1:23">
      <c r="A18" s="6" t="s">
        <v>328</v>
      </c>
      <c r="B18" s="6"/>
      <c r="C18" s="6"/>
      <c r="D18" s="79" t="s">
        <v>299</v>
      </c>
      <c r="E18" s="7" t="s">
        <v>396</v>
      </c>
      <c r="F18" s="7"/>
      <c r="G18" s="79" t="s">
        <v>329</v>
      </c>
      <c r="H18" s="81"/>
      <c r="I18" s="81"/>
      <c r="J18" s="81"/>
      <c r="L18" s="81"/>
      <c r="N18" s="81">
        <v>8</v>
      </c>
      <c r="P18" s="81">
        <f t="shared" si="0"/>
        <v>8</v>
      </c>
      <c r="Q18" s="81">
        <f>IF(F18="X",0,IF(G18="X",0,VLOOKUP(G18,'1'!$K$3:$L$16,2,FALSE)))</f>
        <v>0</v>
      </c>
      <c r="R18" s="81">
        <f t="shared" si="1"/>
        <v>0</v>
      </c>
      <c r="T18" s="81"/>
      <c r="U18" s="81"/>
      <c r="V18">
        <v>1</v>
      </c>
      <c r="W18" s="81"/>
    </row>
    <row r="19" spans="1:23">
      <c r="A19" s="6" t="s">
        <v>328</v>
      </c>
      <c r="B19" s="6"/>
      <c r="C19" s="6"/>
      <c r="D19" s="79" t="s">
        <v>297</v>
      </c>
      <c r="E19" s="7" t="s">
        <v>349</v>
      </c>
      <c r="F19" s="7"/>
      <c r="G19" s="79" t="s">
        <v>45</v>
      </c>
      <c r="H19" s="81"/>
      <c r="I19" s="81">
        <v>21</v>
      </c>
      <c r="J19" s="81"/>
      <c r="K19" s="81"/>
      <c r="L19" s="81"/>
      <c r="P19" s="81">
        <f t="shared" si="0"/>
        <v>21</v>
      </c>
      <c r="Q19" s="81">
        <f>IF(F19="X",0,IF(G19="X",0,VLOOKUP(G19,'1'!$K$3:$L$16,2,FALSE)))</f>
        <v>200</v>
      </c>
      <c r="R19" s="81">
        <f t="shared" si="1"/>
        <v>4200</v>
      </c>
      <c r="T19" s="81"/>
      <c r="U19" s="81"/>
      <c r="W19" s="81"/>
    </row>
    <row r="20" spans="1:23">
      <c r="A20" s="6" t="s">
        <v>328</v>
      </c>
      <c r="B20" s="6"/>
      <c r="C20" s="6"/>
      <c r="D20" s="79" t="s">
        <v>317</v>
      </c>
      <c r="E20" s="7" t="s">
        <v>397</v>
      </c>
      <c r="F20" s="7"/>
      <c r="G20" s="79" t="s">
        <v>47</v>
      </c>
      <c r="H20" s="81"/>
      <c r="I20" s="81">
        <v>35</v>
      </c>
      <c r="J20" s="81"/>
      <c r="K20" s="81"/>
      <c r="L20" s="81"/>
      <c r="P20" s="81">
        <f t="shared" si="0"/>
        <v>35</v>
      </c>
      <c r="Q20" s="81">
        <f>IF(F20="X",0,IF(G20="X",0,VLOOKUP(G20,'1'!$K$3:$L$16,2,FALSE)))</f>
        <v>200</v>
      </c>
      <c r="R20" s="81">
        <f t="shared" si="1"/>
        <v>7000</v>
      </c>
      <c r="T20" s="81">
        <v>6</v>
      </c>
      <c r="U20" s="81">
        <v>6</v>
      </c>
      <c r="V20">
        <v>12</v>
      </c>
      <c r="W20" s="81"/>
    </row>
    <row r="21" spans="1:23">
      <c r="A21" s="6" t="s">
        <v>328</v>
      </c>
      <c r="B21" s="6"/>
      <c r="C21" s="6"/>
      <c r="D21" s="79" t="s">
        <v>301</v>
      </c>
      <c r="E21" s="7" t="s">
        <v>398</v>
      </c>
      <c r="F21" s="7"/>
      <c r="G21" s="79" t="s">
        <v>50</v>
      </c>
      <c r="H21" s="81"/>
      <c r="I21" s="81">
        <v>12</v>
      </c>
      <c r="J21" s="81"/>
      <c r="K21" s="81"/>
      <c r="L21" s="81"/>
      <c r="P21" s="81">
        <f t="shared" si="0"/>
        <v>12</v>
      </c>
      <c r="Q21" s="81">
        <f>IF(F21="X",0,IF(G21="X",0,VLOOKUP(G21,'1'!$K$3:$L$16,2,FALSE)))</f>
        <v>12</v>
      </c>
      <c r="R21" s="81">
        <f t="shared" si="1"/>
        <v>144</v>
      </c>
      <c r="T21" s="81">
        <v>10</v>
      </c>
      <c r="U21" s="81">
        <v>10</v>
      </c>
      <c r="V21">
        <v>1</v>
      </c>
      <c r="W21" s="81"/>
    </row>
    <row r="22" spans="1:23">
      <c r="A22" s="6" t="s">
        <v>328</v>
      </c>
      <c r="B22" s="6"/>
      <c r="C22" s="6"/>
      <c r="D22" s="79" t="s">
        <v>315</v>
      </c>
      <c r="E22" s="7" t="s">
        <v>302</v>
      </c>
      <c r="F22" s="7"/>
      <c r="G22" s="79" t="s">
        <v>47</v>
      </c>
      <c r="H22" s="81"/>
      <c r="I22" s="81">
        <v>30</v>
      </c>
      <c r="J22" s="81"/>
      <c r="K22" s="81"/>
      <c r="L22" s="81"/>
      <c r="P22" s="81">
        <f t="shared" si="0"/>
        <v>30</v>
      </c>
      <c r="Q22" s="81">
        <f>IF(F22="X",0,IF(G22="X",0,VLOOKUP(G22,'1'!$K$3:$L$16,2,FALSE)))</f>
        <v>200</v>
      </c>
      <c r="R22" s="81">
        <f t="shared" si="1"/>
        <v>6000</v>
      </c>
      <c r="T22" s="81"/>
      <c r="U22" s="81"/>
      <c r="V22">
        <v>7</v>
      </c>
      <c r="W22" s="81"/>
    </row>
    <row r="23" spans="1:23">
      <c r="A23" s="6" t="s">
        <v>328</v>
      </c>
      <c r="B23" s="6"/>
      <c r="C23" s="6"/>
      <c r="D23" s="79" t="s">
        <v>318</v>
      </c>
      <c r="E23" s="7" t="s">
        <v>296</v>
      </c>
      <c r="F23" s="7"/>
      <c r="G23" s="79" t="s">
        <v>45</v>
      </c>
      <c r="H23" s="81"/>
      <c r="I23" s="81">
        <v>23</v>
      </c>
      <c r="J23" s="81"/>
      <c r="K23" s="81"/>
      <c r="L23" s="81"/>
      <c r="P23" s="81">
        <f t="shared" si="0"/>
        <v>23</v>
      </c>
      <c r="Q23" s="81">
        <f>IF(F23="X",0,IF(G23="X",0,VLOOKUP(G23,'1'!$K$3:$L$16,2,FALSE)))</f>
        <v>200</v>
      </c>
      <c r="R23" s="81">
        <f t="shared" si="1"/>
        <v>4600</v>
      </c>
      <c r="T23" s="81"/>
      <c r="U23" s="81"/>
      <c r="V23">
        <v>4</v>
      </c>
      <c r="W23" s="81"/>
    </row>
    <row r="24" spans="1:23">
      <c r="A24" s="6" t="s">
        <v>328</v>
      </c>
      <c r="B24" s="6"/>
      <c r="C24" s="6"/>
      <c r="D24" s="79" t="s">
        <v>320</v>
      </c>
      <c r="E24" s="7" t="s">
        <v>399</v>
      </c>
      <c r="F24" s="7"/>
      <c r="G24" s="79" t="s">
        <v>47</v>
      </c>
      <c r="H24" s="81">
        <v>12</v>
      </c>
      <c r="I24" s="81"/>
      <c r="J24" s="81"/>
      <c r="K24" s="81"/>
      <c r="L24" s="81"/>
      <c r="P24" s="81">
        <f t="shared" si="0"/>
        <v>12</v>
      </c>
      <c r="Q24" s="81">
        <f>IF(F24="X",0,IF(G24="X",0,VLOOKUP(G24,'1'!$K$3:$L$16,2,FALSE)))</f>
        <v>200</v>
      </c>
      <c r="R24" s="81">
        <f t="shared" si="1"/>
        <v>2400</v>
      </c>
      <c r="T24" s="81"/>
      <c r="U24" s="81"/>
      <c r="V24">
        <v>7</v>
      </c>
      <c r="W24" s="81">
        <v>2</v>
      </c>
    </row>
    <row r="25" spans="1:23">
      <c r="A25" s="6" t="s">
        <v>328</v>
      </c>
      <c r="B25" s="6"/>
      <c r="C25" s="6"/>
      <c r="D25" s="79" t="s">
        <v>322</v>
      </c>
      <c r="E25" s="7" t="s">
        <v>400</v>
      </c>
      <c r="F25" s="7"/>
      <c r="G25" s="79" t="s">
        <v>47</v>
      </c>
      <c r="H25" s="81">
        <v>14</v>
      </c>
      <c r="I25" s="81"/>
      <c r="J25" s="81"/>
      <c r="K25" s="81"/>
      <c r="L25" s="81"/>
      <c r="P25" s="81">
        <f t="shared" si="0"/>
        <v>14</v>
      </c>
      <c r="Q25" s="81">
        <f>IF(F25="X",0,IF(G25="X",0,VLOOKUP(G25,'1'!$K$3:$L$16,2,FALSE)))</f>
        <v>200</v>
      </c>
      <c r="R25" s="81">
        <f t="shared" si="1"/>
        <v>2800</v>
      </c>
      <c r="T25" s="81"/>
      <c r="U25" s="81"/>
      <c r="V25">
        <v>7</v>
      </c>
      <c r="W25" s="81">
        <v>2</v>
      </c>
    </row>
    <row r="26" spans="1:23">
      <c r="A26" s="6" t="s">
        <v>328</v>
      </c>
      <c r="B26" s="6" t="s">
        <v>713</v>
      </c>
      <c r="C26" s="6"/>
      <c r="D26" s="79" t="s">
        <v>283</v>
      </c>
      <c r="E26" s="7" t="s">
        <v>401</v>
      </c>
      <c r="F26" s="7"/>
      <c r="G26" s="79" t="s">
        <v>45</v>
      </c>
      <c r="H26" s="81"/>
      <c r="I26" s="81">
        <v>103</v>
      </c>
      <c r="J26" s="81"/>
      <c r="K26" s="81"/>
      <c r="L26" s="81"/>
      <c r="P26" s="81">
        <f t="shared" si="0"/>
        <v>103</v>
      </c>
      <c r="Q26" s="81">
        <f>IF(F26="X",0,IF(G26="X",0,VLOOKUP(G26,'1'!$K$3:$L$16,2,FALSE)))</f>
        <v>200</v>
      </c>
      <c r="R26" s="81">
        <f t="shared" si="1"/>
        <v>20600</v>
      </c>
      <c r="T26" s="81"/>
      <c r="U26" s="81"/>
      <c r="W26" s="81">
        <v>24</v>
      </c>
    </row>
    <row r="27" spans="1:23">
      <c r="A27" s="6" t="s">
        <v>328</v>
      </c>
      <c r="B27" s="6"/>
      <c r="C27" s="6"/>
      <c r="D27" s="79" t="s">
        <v>324</v>
      </c>
      <c r="E27" s="7" t="s">
        <v>402</v>
      </c>
      <c r="F27" s="7"/>
      <c r="G27" s="79" t="s">
        <v>47</v>
      </c>
      <c r="H27" s="81"/>
      <c r="I27" s="81">
        <v>16</v>
      </c>
      <c r="J27" s="81"/>
      <c r="K27" s="81"/>
      <c r="L27" s="81"/>
      <c r="P27" s="81">
        <f t="shared" si="0"/>
        <v>16</v>
      </c>
      <c r="Q27" s="81">
        <f>IF(F27="X",0,IF(G27="X",0,VLOOKUP(G27,'1'!$K$3:$L$16,2,FALSE)))</f>
        <v>200</v>
      </c>
      <c r="R27" s="81">
        <f t="shared" si="1"/>
        <v>3200</v>
      </c>
      <c r="T27" s="81"/>
      <c r="U27" s="81"/>
      <c r="V27">
        <v>4.8</v>
      </c>
      <c r="W27" s="81"/>
    </row>
    <row r="28" spans="1:23">
      <c r="A28" s="6" t="s">
        <v>328</v>
      </c>
      <c r="B28" s="6"/>
      <c r="C28" s="6"/>
      <c r="D28" s="79" t="s">
        <v>321</v>
      </c>
      <c r="E28" s="7" t="s">
        <v>403</v>
      </c>
      <c r="F28" s="7"/>
      <c r="G28" s="79" t="s">
        <v>329</v>
      </c>
      <c r="H28" s="81"/>
      <c r="I28" s="81"/>
      <c r="J28" s="81"/>
      <c r="L28" s="81"/>
      <c r="N28" s="81">
        <v>7</v>
      </c>
      <c r="P28" s="81">
        <f t="shared" si="0"/>
        <v>7</v>
      </c>
      <c r="Q28" s="81">
        <f>IF(F28="X",0,IF(G28="X",0,VLOOKUP(G28,'1'!$K$3:$L$16,2,FALSE)))</f>
        <v>0</v>
      </c>
      <c r="R28" s="81">
        <f t="shared" si="1"/>
        <v>0</v>
      </c>
      <c r="T28" s="81"/>
      <c r="U28" s="81"/>
      <c r="W28" s="81"/>
    </row>
    <row r="29" spans="1:23">
      <c r="A29" s="6" t="s">
        <v>328</v>
      </c>
      <c r="B29" s="6" t="s">
        <v>713</v>
      </c>
      <c r="C29" s="6"/>
      <c r="D29" s="79" t="s">
        <v>286</v>
      </c>
      <c r="E29" s="7" t="s">
        <v>289</v>
      </c>
      <c r="F29" s="7"/>
      <c r="G29" s="79" t="s">
        <v>716</v>
      </c>
      <c r="H29" s="81"/>
      <c r="I29" s="81"/>
      <c r="J29" s="81"/>
      <c r="L29" s="81"/>
      <c r="N29" s="81">
        <v>12</v>
      </c>
      <c r="P29" s="81">
        <f t="shared" si="0"/>
        <v>12</v>
      </c>
      <c r="Q29" s="81">
        <f>IF(F29="X",0,IF(G29="X",0,VLOOKUP(G29,'1'!$K$3:$L$16,2,FALSE)))</f>
        <v>260</v>
      </c>
      <c r="R29" s="81">
        <f t="shared" si="1"/>
        <v>3120</v>
      </c>
      <c r="T29" s="81">
        <v>1.5</v>
      </c>
      <c r="U29" s="81">
        <v>1.5</v>
      </c>
      <c r="V29">
        <v>0.8</v>
      </c>
      <c r="W29" s="81"/>
    </row>
    <row r="30" spans="1:23">
      <c r="A30" s="6" t="s">
        <v>328</v>
      </c>
      <c r="B30" s="6" t="s">
        <v>713</v>
      </c>
      <c r="C30" s="6"/>
      <c r="D30" s="79" t="s">
        <v>404</v>
      </c>
      <c r="E30" s="7" t="s">
        <v>339</v>
      </c>
      <c r="F30" s="7"/>
      <c r="G30" s="79" t="s">
        <v>716</v>
      </c>
      <c r="H30" s="81"/>
      <c r="I30" s="81">
        <v>59</v>
      </c>
      <c r="J30" s="81"/>
      <c r="K30" s="81"/>
      <c r="L30" s="81"/>
      <c r="P30" s="81">
        <f t="shared" si="0"/>
        <v>59</v>
      </c>
      <c r="Q30" s="81">
        <f>IF(F30="X",0,IF(G30="X",0,VLOOKUP(G30,'1'!$K$3:$L$16,2,FALSE)))</f>
        <v>260</v>
      </c>
      <c r="R30" s="81">
        <f t="shared" si="1"/>
        <v>15340</v>
      </c>
      <c r="T30" s="81">
        <v>7.5</v>
      </c>
      <c r="U30" s="81">
        <v>7.5</v>
      </c>
      <c r="V30">
        <v>7.9</v>
      </c>
      <c r="W30" s="81"/>
    </row>
    <row r="31" spans="1:23">
      <c r="A31" s="6" t="s">
        <v>328</v>
      </c>
      <c r="B31" s="6" t="s">
        <v>713</v>
      </c>
      <c r="C31" s="6"/>
      <c r="D31" s="79" t="s">
        <v>405</v>
      </c>
      <c r="E31" s="7" t="s">
        <v>339</v>
      </c>
      <c r="F31" s="7"/>
      <c r="G31" s="79" t="s">
        <v>716</v>
      </c>
      <c r="H31" s="81"/>
      <c r="I31" s="81">
        <v>60</v>
      </c>
      <c r="J31" s="81"/>
      <c r="K31" s="81"/>
      <c r="L31" s="81"/>
      <c r="P31" s="81">
        <f t="shared" si="0"/>
        <v>60</v>
      </c>
      <c r="Q31" s="81">
        <f>IF(F31="X",0,IF(G31="X",0,VLOOKUP(G31,'1'!$K$3:$L$16,2,FALSE)))</f>
        <v>260</v>
      </c>
      <c r="R31" s="81">
        <f t="shared" si="1"/>
        <v>15600</v>
      </c>
      <c r="T31" s="81">
        <v>5</v>
      </c>
      <c r="U31" s="81">
        <v>5</v>
      </c>
      <c r="V31">
        <v>7.9</v>
      </c>
      <c r="W31" s="81"/>
    </row>
    <row r="32" spans="1:23">
      <c r="A32" s="6" t="s">
        <v>328</v>
      </c>
      <c r="B32" s="6"/>
      <c r="C32" s="6"/>
      <c r="D32" s="79" t="s">
        <v>406</v>
      </c>
      <c r="E32" s="7" t="s">
        <v>407</v>
      </c>
      <c r="F32" s="7"/>
      <c r="G32" s="79" t="s">
        <v>45</v>
      </c>
      <c r="H32" s="81">
        <v>7</v>
      </c>
      <c r="I32" s="81"/>
      <c r="J32" s="81"/>
      <c r="K32" s="81"/>
      <c r="L32" s="81"/>
      <c r="P32" s="81">
        <f t="shared" si="0"/>
        <v>7</v>
      </c>
      <c r="Q32" s="81">
        <f>IF(F32="X",0,IF(G32="X",0,VLOOKUP(G32,'1'!$K$3:$L$16,2,FALSE)))</f>
        <v>200</v>
      </c>
      <c r="R32" s="81">
        <f t="shared" si="1"/>
        <v>1400</v>
      </c>
      <c r="T32" s="81">
        <v>4.7</v>
      </c>
      <c r="U32" s="81">
        <v>4.7</v>
      </c>
      <c r="V32">
        <v>9.4</v>
      </c>
      <c r="W32" s="81">
        <v>28</v>
      </c>
    </row>
    <row r="33" spans="1:23">
      <c r="A33" s="6" t="s">
        <v>328</v>
      </c>
      <c r="B33" s="6"/>
      <c r="C33" s="6"/>
      <c r="D33" s="79" t="s">
        <v>408</v>
      </c>
      <c r="E33" s="7" t="s">
        <v>339</v>
      </c>
      <c r="F33" s="7"/>
      <c r="G33" s="79" t="s">
        <v>44</v>
      </c>
      <c r="H33" s="81"/>
      <c r="I33" s="81">
        <v>60</v>
      </c>
      <c r="J33" s="81"/>
      <c r="K33" s="81"/>
      <c r="L33" s="81"/>
      <c r="P33" s="81">
        <f t="shared" si="0"/>
        <v>60</v>
      </c>
      <c r="Q33" s="81">
        <f>IF(F33="X",0,IF(G33="X",0,VLOOKUP(G33,'1'!$K$3:$L$16,2,FALSE)))</f>
        <v>200</v>
      </c>
      <c r="R33" s="81">
        <f t="shared" si="1"/>
        <v>12000</v>
      </c>
      <c r="T33" s="81">
        <v>5</v>
      </c>
      <c r="U33" s="81">
        <v>5</v>
      </c>
      <c r="V33">
        <v>19.2</v>
      </c>
      <c r="W33" s="81"/>
    </row>
    <row r="34" spans="1:23">
      <c r="A34" s="6" t="s">
        <v>328</v>
      </c>
      <c r="B34" s="6"/>
      <c r="C34" s="6"/>
      <c r="D34" s="79" t="s">
        <v>409</v>
      </c>
      <c r="E34" s="7" t="s">
        <v>339</v>
      </c>
      <c r="F34" s="7"/>
      <c r="G34" s="79" t="s">
        <v>44</v>
      </c>
      <c r="H34" s="81"/>
      <c r="I34" s="81">
        <v>60</v>
      </c>
      <c r="J34" s="81"/>
      <c r="K34" s="81"/>
      <c r="L34" s="81"/>
      <c r="P34" s="81">
        <f t="shared" si="0"/>
        <v>60</v>
      </c>
      <c r="Q34" s="81">
        <f>IF(F34="X",0,IF(G34="X",0,VLOOKUP(G34,'1'!$K$3:$L$16,2,FALSE)))</f>
        <v>200</v>
      </c>
      <c r="R34" s="81">
        <f t="shared" si="1"/>
        <v>12000</v>
      </c>
      <c r="T34" s="81">
        <v>5</v>
      </c>
      <c r="U34" s="81">
        <v>5</v>
      </c>
      <c r="V34">
        <v>19.2</v>
      </c>
      <c r="W34" s="81"/>
    </row>
    <row r="35" spans="1:23">
      <c r="A35" s="6" t="s">
        <v>328</v>
      </c>
      <c r="B35" s="6"/>
      <c r="C35" s="6"/>
      <c r="D35" s="79" t="s">
        <v>410</v>
      </c>
      <c r="E35" s="7" t="s">
        <v>339</v>
      </c>
      <c r="F35" s="7"/>
      <c r="G35" s="79" t="s">
        <v>44</v>
      </c>
      <c r="H35" s="81"/>
      <c r="I35" s="81">
        <v>64</v>
      </c>
      <c r="J35" s="81"/>
      <c r="K35" s="81"/>
      <c r="L35" s="81"/>
      <c r="P35" s="81">
        <f t="shared" si="0"/>
        <v>64</v>
      </c>
      <c r="Q35" s="81">
        <f>IF(F35="X",0,IF(G35="X",0,VLOOKUP(G35,'1'!$K$3:$L$16,2,FALSE)))</f>
        <v>200</v>
      </c>
      <c r="R35" s="81">
        <f t="shared" si="1"/>
        <v>12800</v>
      </c>
      <c r="T35" s="81">
        <v>5</v>
      </c>
      <c r="U35" s="81">
        <v>5</v>
      </c>
      <c r="V35">
        <v>6</v>
      </c>
      <c r="W35" s="81"/>
    </row>
    <row r="36" spans="1:23">
      <c r="A36" s="6" t="s">
        <v>328</v>
      </c>
      <c r="B36" s="6"/>
      <c r="C36" s="6"/>
      <c r="D36" s="79" t="s">
        <v>374</v>
      </c>
      <c r="E36" s="7" t="s">
        <v>339</v>
      </c>
      <c r="F36" s="7"/>
      <c r="G36" s="79" t="s">
        <v>44</v>
      </c>
      <c r="H36" s="81"/>
      <c r="I36" s="81">
        <v>59</v>
      </c>
      <c r="J36" s="81"/>
      <c r="K36" s="81"/>
      <c r="L36" s="81"/>
      <c r="P36" s="81">
        <f t="shared" si="0"/>
        <v>59</v>
      </c>
      <c r="Q36" s="81">
        <f>IF(F36="X",0,IF(G36="X",0,VLOOKUP(G36,'1'!$K$3:$L$16,2,FALSE)))</f>
        <v>200</v>
      </c>
      <c r="R36" s="81">
        <f t="shared" si="1"/>
        <v>11800</v>
      </c>
      <c r="T36" s="81">
        <v>5</v>
      </c>
      <c r="U36" s="81">
        <v>5</v>
      </c>
      <c r="V36">
        <v>10</v>
      </c>
    </row>
    <row r="37" spans="1:23">
      <c r="A37" s="6" t="s">
        <v>328</v>
      </c>
      <c r="B37" s="6"/>
      <c r="C37" s="6"/>
      <c r="D37" s="79" t="s">
        <v>411</v>
      </c>
      <c r="E37" s="7" t="s">
        <v>407</v>
      </c>
      <c r="F37" s="7"/>
      <c r="G37" s="79" t="s">
        <v>45</v>
      </c>
      <c r="H37" s="81">
        <v>7</v>
      </c>
      <c r="I37" s="81"/>
      <c r="J37" s="81"/>
      <c r="K37" s="81"/>
      <c r="L37" s="81"/>
      <c r="P37" s="81">
        <f t="shared" si="0"/>
        <v>7</v>
      </c>
      <c r="Q37" s="81">
        <f>IF(F37="X",0,IF(G37="X",0,VLOOKUP(G37,'1'!$K$3:$L$16,2,FALSE)))</f>
        <v>200</v>
      </c>
      <c r="R37" s="81">
        <f t="shared" si="1"/>
        <v>1400</v>
      </c>
      <c r="T37" s="81">
        <v>13.2</v>
      </c>
      <c r="U37" s="81">
        <v>13.2</v>
      </c>
      <c r="V37">
        <v>8.4</v>
      </c>
    </row>
    <row r="38" spans="1:23">
      <c r="A38" s="6" t="s">
        <v>328</v>
      </c>
      <c r="B38" s="6"/>
      <c r="C38" s="6"/>
      <c r="D38" s="79" t="s">
        <v>412</v>
      </c>
      <c r="E38" s="7" t="s">
        <v>407</v>
      </c>
      <c r="F38" s="7"/>
      <c r="G38" s="79" t="s">
        <v>45</v>
      </c>
      <c r="H38" s="81"/>
      <c r="I38" s="81">
        <v>43</v>
      </c>
      <c r="J38" s="81"/>
      <c r="L38" s="81"/>
      <c r="N38" s="81">
        <v>2</v>
      </c>
      <c r="P38" s="81">
        <f t="shared" si="0"/>
        <v>45</v>
      </c>
      <c r="Q38" s="81">
        <f>IF(F38="X",0,IF(G38="X",0,VLOOKUP(G38,'1'!$K$3:$L$16,2,FALSE)))</f>
        <v>200</v>
      </c>
      <c r="R38" s="81">
        <f t="shared" si="1"/>
        <v>9000</v>
      </c>
      <c r="T38" s="81"/>
      <c r="U38" s="81"/>
    </row>
    <row r="39" spans="1:23">
      <c r="A39" s="6" t="s">
        <v>328</v>
      </c>
      <c r="B39" s="6"/>
      <c r="C39" s="6"/>
      <c r="D39" s="79" t="s">
        <v>326</v>
      </c>
      <c r="E39" s="7" t="s">
        <v>413</v>
      </c>
      <c r="F39" s="7"/>
      <c r="G39" s="79" t="s">
        <v>45</v>
      </c>
      <c r="H39" s="81">
        <v>6</v>
      </c>
      <c r="I39" s="81"/>
      <c r="J39" s="81"/>
      <c r="K39" s="81"/>
      <c r="L39" s="81"/>
      <c r="P39" s="81">
        <f t="shared" si="0"/>
        <v>6</v>
      </c>
      <c r="Q39" s="81">
        <f>IF(F39="X",0,IF(G39="X",0,VLOOKUP(G39,'1'!$K$3:$L$16,2,FALSE)))</f>
        <v>200</v>
      </c>
      <c r="R39" s="81">
        <f t="shared" si="1"/>
        <v>1200</v>
      </c>
      <c r="T39" s="81">
        <v>9.8000000000000007</v>
      </c>
      <c r="U39" s="81">
        <v>9.8000000000000007</v>
      </c>
      <c r="V39">
        <v>19.600000000000001</v>
      </c>
    </row>
    <row r="40" spans="1:23">
      <c r="A40" s="6" t="s">
        <v>328</v>
      </c>
      <c r="B40" s="6"/>
      <c r="C40" s="6"/>
      <c r="D40" s="79" t="s">
        <v>371</v>
      </c>
      <c r="E40" s="7" t="s">
        <v>339</v>
      </c>
      <c r="F40" s="7"/>
      <c r="G40" s="79" t="s">
        <v>44</v>
      </c>
      <c r="H40" s="81"/>
      <c r="I40" s="81">
        <v>65</v>
      </c>
      <c r="J40" s="81"/>
      <c r="K40" s="81"/>
      <c r="L40" s="81"/>
      <c r="P40" s="81">
        <f t="shared" si="0"/>
        <v>65</v>
      </c>
      <c r="Q40" s="81">
        <f>IF(F40="X",0,IF(G40="X",0,VLOOKUP(G40,'1'!$K$3:$L$16,2,FALSE)))</f>
        <v>200</v>
      </c>
      <c r="R40" s="81">
        <f t="shared" si="1"/>
        <v>13000</v>
      </c>
      <c r="T40" s="81">
        <v>10</v>
      </c>
      <c r="U40" s="81">
        <v>10</v>
      </c>
      <c r="V40">
        <v>6.8</v>
      </c>
    </row>
    <row r="41" spans="1:23">
      <c r="A41" s="6" t="s">
        <v>328</v>
      </c>
      <c r="B41" s="6"/>
      <c r="C41" s="6"/>
      <c r="D41" s="79" t="s">
        <v>290</v>
      </c>
      <c r="E41" s="7" t="s">
        <v>289</v>
      </c>
      <c r="F41" s="7"/>
      <c r="G41" s="79" t="s">
        <v>137</v>
      </c>
      <c r="H41" s="81"/>
      <c r="I41" s="81"/>
      <c r="J41" s="81"/>
      <c r="L41" s="81"/>
      <c r="N41" s="81">
        <v>10</v>
      </c>
      <c r="P41" s="81">
        <f t="shared" si="0"/>
        <v>10</v>
      </c>
      <c r="Q41" s="81">
        <f>IF(F41="X",0,IF(G41="X",0,VLOOKUP(G41,'1'!$K$3:$L$16,2,FALSE)))</f>
        <v>200</v>
      </c>
      <c r="R41" s="81">
        <f t="shared" si="1"/>
        <v>2000</v>
      </c>
      <c r="T41" s="81"/>
      <c r="U41" s="81"/>
      <c r="V41">
        <v>1</v>
      </c>
    </row>
    <row r="42" spans="1:23">
      <c r="A42" s="6" t="s">
        <v>328</v>
      </c>
      <c r="B42" s="6"/>
      <c r="C42" s="6"/>
      <c r="D42" s="79" t="s">
        <v>411</v>
      </c>
      <c r="E42" s="7" t="s">
        <v>414</v>
      </c>
      <c r="F42" s="7"/>
      <c r="G42" s="79" t="s">
        <v>45</v>
      </c>
      <c r="H42" s="81"/>
      <c r="I42" s="81">
        <v>4</v>
      </c>
      <c r="J42" s="81"/>
      <c r="K42" s="81"/>
      <c r="L42" s="81"/>
      <c r="P42" s="81">
        <f t="shared" si="0"/>
        <v>4</v>
      </c>
      <c r="Q42" s="81">
        <f>IF(F42="X",0,IF(G42="X",0,VLOOKUP(G42,'1'!$K$3:$L$16,2,FALSE)))</f>
        <v>200</v>
      </c>
      <c r="R42" s="81">
        <f t="shared" si="1"/>
        <v>800</v>
      </c>
      <c r="T42" s="81"/>
      <c r="U42" s="81"/>
    </row>
    <row r="43" spans="1:23">
      <c r="A43" s="6" t="s">
        <v>328</v>
      </c>
      <c r="B43" s="6" t="s">
        <v>713</v>
      </c>
      <c r="C43" s="6"/>
      <c r="D43" s="79" t="s">
        <v>313</v>
      </c>
      <c r="E43" s="7" t="s">
        <v>339</v>
      </c>
      <c r="F43" s="7"/>
      <c r="G43" s="79" t="s">
        <v>716</v>
      </c>
      <c r="H43" s="81"/>
      <c r="I43" s="81">
        <v>60</v>
      </c>
      <c r="J43" s="81"/>
      <c r="K43" s="81"/>
      <c r="L43" s="81"/>
      <c r="P43" s="81">
        <f t="shared" si="0"/>
        <v>60</v>
      </c>
      <c r="Q43" s="81">
        <f>IF(F43="X",0,IF(G43="X",0,VLOOKUP(G43,'1'!$K$3:$L$16,2,FALSE)))</f>
        <v>260</v>
      </c>
      <c r="R43" s="81">
        <f t="shared" si="1"/>
        <v>15600</v>
      </c>
      <c r="T43" s="81">
        <v>10</v>
      </c>
      <c r="U43" s="81">
        <v>10</v>
      </c>
      <c r="V43">
        <v>6.8</v>
      </c>
    </row>
    <row r="44" spans="1:23">
      <c r="A44" s="6" t="s">
        <v>328</v>
      </c>
      <c r="B44" s="6"/>
      <c r="C44" s="6"/>
      <c r="D44" s="79" t="s">
        <v>415</v>
      </c>
      <c r="E44" s="7" t="s">
        <v>319</v>
      </c>
      <c r="F44" s="7"/>
      <c r="G44" s="79" t="s">
        <v>329</v>
      </c>
      <c r="H44" s="81"/>
      <c r="I44" s="81"/>
      <c r="J44" s="81"/>
      <c r="L44" s="81"/>
      <c r="N44" s="81">
        <v>2</v>
      </c>
      <c r="P44" s="81">
        <f t="shared" si="0"/>
        <v>2</v>
      </c>
      <c r="Q44" s="81">
        <f>IF(F44="X",0,IF(G44="X",0,VLOOKUP(G44,'1'!$K$3:$L$16,2,FALSE)))</f>
        <v>0</v>
      </c>
      <c r="R44" s="81">
        <f t="shared" si="1"/>
        <v>0</v>
      </c>
      <c r="T44" s="81"/>
      <c r="U44" s="81"/>
    </row>
    <row r="45" spans="1:23">
      <c r="A45" s="6" t="s">
        <v>328</v>
      </c>
      <c r="B45" s="6"/>
      <c r="C45" s="6"/>
      <c r="D45" s="79" t="s">
        <v>295</v>
      </c>
      <c r="E45" s="7" t="s">
        <v>287</v>
      </c>
      <c r="F45" s="7"/>
      <c r="G45" s="79" t="s">
        <v>137</v>
      </c>
      <c r="H45" s="81"/>
      <c r="I45" s="81"/>
      <c r="J45" s="81"/>
      <c r="L45" s="81"/>
      <c r="N45" s="81">
        <v>4</v>
      </c>
      <c r="P45" s="81">
        <f t="shared" si="0"/>
        <v>4</v>
      </c>
      <c r="Q45" s="81">
        <f>IF(F45="X",0,IF(G45="X",0,VLOOKUP(G45,'1'!$K$3:$L$16,2,FALSE)))</f>
        <v>200</v>
      </c>
      <c r="R45" s="81">
        <f t="shared" si="1"/>
        <v>800</v>
      </c>
      <c r="T45" s="81"/>
      <c r="U45" s="81"/>
    </row>
    <row r="46" spans="1:23">
      <c r="A46" s="6" t="s">
        <v>328</v>
      </c>
      <c r="B46" s="6"/>
      <c r="C46" s="6"/>
      <c r="D46" s="79" t="s">
        <v>316</v>
      </c>
      <c r="E46" s="7" t="s">
        <v>289</v>
      </c>
      <c r="F46" s="7"/>
      <c r="G46" s="79" t="s">
        <v>137</v>
      </c>
      <c r="H46" s="81"/>
      <c r="I46" s="81"/>
      <c r="J46" s="81"/>
      <c r="L46" s="81"/>
      <c r="N46" s="81">
        <v>23</v>
      </c>
      <c r="P46" s="81">
        <f t="shared" si="0"/>
        <v>23</v>
      </c>
      <c r="Q46" s="81">
        <f>IF(F46="X",0,IF(G46="X",0,VLOOKUP(G46,'1'!$K$3:$L$16,2,FALSE)))</f>
        <v>200</v>
      </c>
      <c r="R46" s="81">
        <f t="shared" si="1"/>
        <v>4600</v>
      </c>
      <c r="T46" s="81"/>
      <c r="U46" s="81"/>
      <c r="V46">
        <v>1</v>
      </c>
    </row>
    <row r="47" spans="1:23">
      <c r="A47" s="6" t="s">
        <v>328</v>
      </c>
      <c r="B47" s="6"/>
      <c r="C47" s="6"/>
      <c r="D47" s="79" t="s">
        <v>416</v>
      </c>
      <c r="E47" s="7" t="s">
        <v>417</v>
      </c>
      <c r="F47" s="7"/>
      <c r="G47" s="79" t="s">
        <v>50</v>
      </c>
      <c r="H47" s="81"/>
      <c r="I47" s="81">
        <v>23</v>
      </c>
      <c r="J47" s="81"/>
      <c r="K47" s="81"/>
      <c r="L47" s="81"/>
      <c r="P47" s="81">
        <f t="shared" si="0"/>
        <v>23</v>
      </c>
      <c r="Q47" s="81">
        <f>IF(F47="X",0,IF(G47="X",0,VLOOKUP(G47,'1'!$K$3:$L$16,2,FALSE)))</f>
        <v>12</v>
      </c>
      <c r="R47" s="81">
        <f t="shared" si="1"/>
        <v>276</v>
      </c>
      <c r="T47" s="81"/>
      <c r="U47" s="81"/>
    </row>
    <row r="48" spans="1:23">
      <c r="A48" s="6" t="s">
        <v>328</v>
      </c>
      <c r="B48" s="6"/>
      <c r="C48" s="6"/>
      <c r="D48" s="79" t="s">
        <v>288</v>
      </c>
      <c r="E48" s="7" t="s">
        <v>418</v>
      </c>
      <c r="F48" s="7"/>
      <c r="G48" s="79" t="s">
        <v>47</v>
      </c>
      <c r="H48" s="81"/>
      <c r="I48" s="81">
        <v>7</v>
      </c>
      <c r="J48" s="81"/>
      <c r="K48" s="81"/>
      <c r="L48" s="81"/>
      <c r="P48" s="81">
        <f t="shared" si="0"/>
        <v>7</v>
      </c>
      <c r="Q48" s="81">
        <f>IF(F48="X",0,IF(G48="X",0,VLOOKUP(G48,'1'!$K$3:$L$16,2,FALSE)))</f>
        <v>200</v>
      </c>
      <c r="R48" s="81">
        <f t="shared" si="1"/>
        <v>1400</v>
      </c>
      <c r="T48" s="81"/>
      <c r="U48" s="81"/>
    </row>
    <row r="49" spans="1:22">
      <c r="A49" s="6" t="s">
        <v>328</v>
      </c>
      <c r="B49" s="6"/>
      <c r="C49" s="6"/>
      <c r="D49" s="79" t="s">
        <v>311</v>
      </c>
      <c r="E49" s="7" t="s">
        <v>312</v>
      </c>
      <c r="F49" s="7"/>
      <c r="G49" s="79" t="s">
        <v>51</v>
      </c>
      <c r="H49" s="81"/>
      <c r="I49" s="81"/>
      <c r="K49" s="81"/>
      <c r="L49" s="81"/>
      <c r="M49" s="81">
        <v>86</v>
      </c>
      <c r="P49" s="81">
        <f t="shared" si="0"/>
        <v>86</v>
      </c>
      <c r="Q49" s="81">
        <f>IF(F49="X",0,IF(G49="X",0,VLOOKUP(G49,'1'!$K$3:$L$16,2,FALSE)))</f>
        <v>200</v>
      </c>
      <c r="R49" s="81">
        <f t="shared" si="1"/>
        <v>17200</v>
      </c>
      <c r="T49" s="81"/>
      <c r="U49" s="81"/>
    </row>
    <row r="50" spans="1:22">
      <c r="A50" s="6" t="s">
        <v>328</v>
      </c>
      <c r="B50" s="6"/>
      <c r="C50" s="6"/>
      <c r="D50" s="79" t="s">
        <v>419</v>
      </c>
      <c r="E50" s="7" t="s">
        <v>420</v>
      </c>
      <c r="F50" s="7"/>
      <c r="G50" s="79" t="s">
        <v>52</v>
      </c>
      <c r="H50" s="81"/>
      <c r="I50" s="81"/>
      <c r="K50" s="81"/>
      <c r="L50" s="81"/>
      <c r="M50" s="81">
        <v>4.95</v>
      </c>
      <c r="P50" s="81">
        <f t="shared" si="0"/>
        <v>4.95</v>
      </c>
      <c r="Q50" s="81">
        <f>IF(F50="X",0,IF(G50="X",0,VLOOKUP(G50,'1'!$K$3:$L$16,2,FALSE)))</f>
        <v>200</v>
      </c>
      <c r="R50" s="81">
        <f t="shared" si="1"/>
        <v>990</v>
      </c>
      <c r="T50" s="81"/>
      <c r="U50" s="81"/>
    </row>
    <row r="51" spans="1:22">
      <c r="A51" s="6"/>
      <c r="B51" s="6"/>
      <c r="C51" s="6"/>
      <c r="D51" s="79"/>
      <c r="E51" s="7"/>
      <c r="F51" s="7"/>
      <c r="G51" s="79"/>
      <c r="H51" s="81"/>
      <c r="I51" s="81"/>
      <c r="J51" s="81"/>
      <c r="K51" s="81"/>
      <c r="L51" s="81"/>
      <c r="P51" s="81"/>
      <c r="Q51" s="81"/>
      <c r="R51" s="81"/>
      <c r="T51" s="81"/>
      <c r="U51" s="81"/>
    </row>
    <row r="52" spans="1:22">
      <c r="A52" s="6" t="s">
        <v>367</v>
      </c>
      <c r="B52" s="6"/>
      <c r="C52" s="6"/>
      <c r="D52" s="79" t="s">
        <v>422</v>
      </c>
      <c r="E52" s="7" t="s">
        <v>347</v>
      </c>
      <c r="F52" s="7"/>
      <c r="G52" s="79" t="s">
        <v>45</v>
      </c>
      <c r="H52" s="81"/>
      <c r="I52" s="81"/>
      <c r="J52" s="81"/>
      <c r="L52" s="81"/>
      <c r="N52" s="81">
        <v>8.5</v>
      </c>
      <c r="P52" s="81">
        <f t="shared" si="0"/>
        <v>8.5</v>
      </c>
      <c r="Q52" s="81">
        <f>IF(F52="X",0,IF(G52="X",0,VLOOKUP(G52,'1'!$K$3:$L$16,2,FALSE)))</f>
        <v>200</v>
      </c>
      <c r="R52" s="81">
        <f t="shared" si="1"/>
        <v>1700</v>
      </c>
      <c r="T52" s="81"/>
      <c r="U52" s="81"/>
    </row>
    <row r="53" spans="1:22">
      <c r="A53" s="6" t="s">
        <v>367</v>
      </c>
      <c r="B53" s="6"/>
      <c r="C53" s="6"/>
      <c r="D53" s="79" t="s">
        <v>355</v>
      </c>
      <c r="E53" s="7" t="s">
        <v>423</v>
      </c>
      <c r="F53" s="7"/>
      <c r="G53" s="79" t="s">
        <v>45</v>
      </c>
      <c r="H53" s="81"/>
      <c r="I53" s="81">
        <v>11</v>
      </c>
      <c r="J53" s="81"/>
      <c r="K53" s="81"/>
      <c r="L53" s="81"/>
      <c r="P53" s="81">
        <f t="shared" si="0"/>
        <v>11</v>
      </c>
      <c r="Q53" s="81">
        <f>IF(F53="X",0,IF(G53="X",0,VLOOKUP(G53,'1'!$K$3:$L$16,2,FALSE)))</f>
        <v>200</v>
      </c>
      <c r="R53" s="81">
        <f t="shared" si="1"/>
        <v>2200</v>
      </c>
      <c r="T53" s="81">
        <v>4</v>
      </c>
      <c r="U53" s="81">
        <v>4</v>
      </c>
    </row>
    <row r="54" spans="1:22">
      <c r="A54" s="6" t="s">
        <v>367</v>
      </c>
      <c r="B54" s="6"/>
      <c r="C54" s="6"/>
      <c r="D54" s="79" t="s">
        <v>356</v>
      </c>
      <c r="E54" s="7" t="s">
        <v>298</v>
      </c>
      <c r="F54" s="7"/>
      <c r="G54" s="79" t="s">
        <v>50</v>
      </c>
      <c r="H54" s="81"/>
      <c r="I54" s="81">
        <v>10</v>
      </c>
      <c r="J54" s="81"/>
      <c r="K54" s="81"/>
      <c r="L54" s="81"/>
      <c r="P54" s="81">
        <f t="shared" si="0"/>
        <v>10</v>
      </c>
      <c r="Q54" s="81">
        <f>IF(F54="X",0,IF(G54="X",0,VLOOKUP(G54,'1'!$K$3:$L$16,2,FALSE)))</f>
        <v>12</v>
      </c>
      <c r="R54" s="81">
        <f t="shared" si="1"/>
        <v>120</v>
      </c>
      <c r="T54" s="81"/>
      <c r="U54" s="81"/>
    </row>
    <row r="55" spans="1:22">
      <c r="A55" s="6" t="s">
        <v>367</v>
      </c>
      <c r="B55" s="6"/>
      <c r="C55" s="6"/>
      <c r="D55" s="79" t="s">
        <v>350</v>
      </c>
      <c r="E55" s="7" t="s">
        <v>339</v>
      </c>
      <c r="F55" s="7"/>
      <c r="G55" s="79" t="s">
        <v>44</v>
      </c>
      <c r="H55" s="81"/>
      <c r="I55" s="81">
        <v>65</v>
      </c>
      <c r="J55" s="81"/>
      <c r="K55" s="81"/>
      <c r="L55" s="81"/>
      <c r="P55" s="81">
        <f t="shared" si="0"/>
        <v>65</v>
      </c>
      <c r="Q55" s="81">
        <f>IF(F55="X",0,IF(G55="X",0,VLOOKUP(G55,'1'!$K$3:$L$16,2,FALSE)))</f>
        <v>200</v>
      </c>
      <c r="R55" s="81">
        <f t="shared" si="1"/>
        <v>13000</v>
      </c>
      <c r="T55" s="81">
        <v>8</v>
      </c>
      <c r="U55" s="81">
        <v>8</v>
      </c>
      <c r="V55">
        <v>5.7</v>
      </c>
    </row>
    <row r="56" spans="1:22" hidden="1">
      <c r="A56" s="6"/>
      <c r="B56" s="6"/>
      <c r="C56" s="6"/>
      <c r="D56" s="79"/>
      <c r="E56" s="7"/>
      <c r="F56" s="7"/>
      <c r="G56" s="79"/>
      <c r="H56" s="81"/>
      <c r="I56" s="81"/>
      <c r="J56" s="81"/>
      <c r="K56" s="81"/>
      <c r="L56" s="81"/>
      <c r="P56" s="81"/>
      <c r="Q56" s="81"/>
      <c r="R56" s="81"/>
    </row>
    <row r="57" spans="1:22" hidden="1">
      <c r="A57" s="6"/>
      <c r="B57" s="6"/>
      <c r="C57" s="6"/>
      <c r="D57" s="79"/>
      <c r="E57" s="7"/>
      <c r="F57" s="7"/>
      <c r="G57" s="79"/>
      <c r="H57" s="81"/>
      <c r="I57" s="81"/>
      <c r="J57" s="81"/>
      <c r="K57" s="81"/>
      <c r="L57" s="81"/>
      <c r="P57" s="81"/>
      <c r="Q57" s="81"/>
      <c r="R57" s="81"/>
    </row>
    <row r="58" spans="1:22" hidden="1">
      <c r="A58" s="6"/>
      <c r="B58" s="6"/>
      <c r="C58" s="6"/>
      <c r="D58" s="79"/>
      <c r="E58" s="7"/>
      <c r="F58" s="7"/>
      <c r="G58" s="79"/>
      <c r="H58" s="81"/>
      <c r="I58" s="81"/>
      <c r="J58" s="81"/>
      <c r="K58" s="81"/>
      <c r="L58" s="81"/>
      <c r="P58" s="81"/>
      <c r="Q58" s="81"/>
      <c r="R58" s="81"/>
    </row>
    <row r="59" spans="1:22" hidden="1">
      <c r="A59" s="6"/>
      <c r="B59" s="6"/>
      <c r="C59" s="6"/>
      <c r="D59" s="79"/>
      <c r="E59" s="7"/>
      <c r="F59" s="7"/>
      <c r="G59" s="79"/>
      <c r="H59" s="81"/>
      <c r="I59" s="81"/>
      <c r="J59" s="81"/>
      <c r="K59" s="81"/>
      <c r="L59" s="81"/>
      <c r="P59" s="81"/>
      <c r="Q59" s="81"/>
      <c r="R59" s="81"/>
    </row>
    <row r="60" spans="1:22" hidden="1">
      <c r="A60" s="6"/>
      <c r="B60" s="6"/>
      <c r="C60" s="6"/>
      <c r="D60" s="79"/>
      <c r="E60" s="7"/>
      <c r="F60" s="7"/>
      <c r="G60" s="79"/>
      <c r="H60" s="81"/>
      <c r="I60" s="81"/>
      <c r="J60" s="81"/>
      <c r="K60" s="81"/>
      <c r="L60" s="81"/>
      <c r="P60" s="81"/>
      <c r="Q60" s="81"/>
      <c r="R60" s="81"/>
    </row>
    <row r="61" spans="1:22" hidden="1">
      <c r="A61" s="6"/>
      <c r="B61" s="6"/>
      <c r="C61" s="6"/>
      <c r="D61" s="79"/>
      <c r="E61" s="7"/>
      <c r="F61" s="7"/>
      <c r="G61" s="79"/>
      <c r="H61" s="81"/>
      <c r="I61" s="81"/>
      <c r="J61" s="81"/>
      <c r="K61" s="81"/>
      <c r="L61" s="81"/>
      <c r="P61" s="81"/>
      <c r="Q61" s="81"/>
      <c r="R61" s="81"/>
    </row>
    <row r="62" spans="1:22" hidden="1">
      <c r="A62" s="6"/>
      <c r="B62" s="6"/>
      <c r="C62" s="6"/>
      <c r="D62" s="79"/>
      <c r="E62" s="7"/>
      <c r="F62" s="7"/>
      <c r="G62" s="79"/>
      <c r="H62" s="81"/>
      <c r="I62" s="81"/>
      <c r="J62" s="81"/>
      <c r="K62" s="81"/>
      <c r="L62" s="81"/>
      <c r="P62" s="81"/>
      <c r="Q62" s="81"/>
      <c r="R62" s="81"/>
    </row>
    <row r="63" spans="1:22" hidden="1">
      <c r="A63" s="6"/>
      <c r="B63" s="6"/>
      <c r="C63" s="6"/>
      <c r="D63" s="79"/>
      <c r="E63" s="7"/>
      <c r="F63" s="7"/>
      <c r="G63" s="79"/>
      <c r="H63" s="81"/>
      <c r="I63" s="81"/>
      <c r="J63" s="81"/>
      <c r="K63" s="81"/>
      <c r="L63" s="81"/>
      <c r="P63" s="81"/>
      <c r="Q63" s="81"/>
      <c r="R63" s="81"/>
    </row>
    <row r="64" spans="1:22" hidden="1">
      <c r="A64" s="6"/>
      <c r="B64" s="6"/>
      <c r="C64" s="6"/>
      <c r="D64" s="79"/>
      <c r="E64" s="7"/>
      <c r="F64" s="7"/>
      <c r="G64" s="79"/>
      <c r="H64" s="81"/>
      <c r="I64" s="81"/>
      <c r="J64" s="81"/>
      <c r="K64" s="81"/>
      <c r="L64" s="81"/>
      <c r="P64" s="81"/>
      <c r="Q64" s="81"/>
      <c r="R64" s="81"/>
    </row>
    <row r="65" spans="1:18" hidden="1">
      <c r="A65" s="6"/>
      <c r="B65" s="6"/>
      <c r="C65" s="6"/>
      <c r="D65" s="79"/>
      <c r="E65" s="7"/>
      <c r="F65" s="7"/>
      <c r="G65" s="79"/>
      <c r="H65" s="81"/>
      <c r="I65" s="81"/>
      <c r="J65" s="81"/>
      <c r="K65" s="81"/>
      <c r="L65" s="81"/>
      <c r="P65" s="81"/>
      <c r="Q65" s="81"/>
      <c r="R65" s="81"/>
    </row>
    <row r="66" spans="1:18" hidden="1">
      <c r="A66" s="6"/>
      <c r="B66" s="6"/>
      <c r="C66" s="6"/>
      <c r="D66" s="79"/>
      <c r="E66" s="7"/>
      <c r="F66" s="7"/>
      <c r="G66" s="79"/>
      <c r="H66" s="81"/>
      <c r="I66" s="81"/>
      <c r="J66" s="81"/>
      <c r="K66" s="81"/>
      <c r="L66" s="81"/>
      <c r="P66" s="81"/>
      <c r="Q66" s="81"/>
      <c r="R66" s="81"/>
    </row>
    <row r="67" spans="1:18" hidden="1">
      <c r="A67" s="6"/>
      <c r="B67" s="6"/>
      <c r="C67" s="6"/>
      <c r="D67" s="79"/>
      <c r="E67" s="7"/>
      <c r="F67" s="7"/>
      <c r="G67" s="79"/>
      <c r="H67" s="81"/>
      <c r="I67" s="81"/>
      <c r="J67" s="81"/>
      <c r="K67" s="81"/>
      <c r="L67" s="81"/>
      <c r="P67" s="81"/>
      <c r="Q67" s="81"/>
      <c r="R67" s="81"/>
    </row>
    <row r="68" spans="1:18" hidden="1">
      <c r="A68" s="6"/>
      <c r="B68" s="6"/>
      <c r="C68" s="6"/>
      <c r="D68" s="79"/>
      <c r="E68" s="7"/>
      <c r="F68" s="7"/>
      <c r="G68" s="79"/>
      <c r="H68" s="81"/>
      <c r="I68" s="81"/>
      <c r="J68" s="81"/>
      <c r="K68" s="81"/>
      <c r="L68" s="81"/>
      <c r="P68" s="81"/>
      <c r="Q68" s="81"/>
      <c r="R68" s="81"/>
    </row>
    <row r="69" spans="1:18" hidden="1">
      <c r="A69" s="6"/>
      <c r="B69" s="6"/>
      <c r="C69" s="6"/>
      <c r="D69" s="79"/>
      <c r="E69" s="7"/>
      <c r="F69" s="7"/>
      <c r="G69" s="79"/>
      <c r="H69" s="81"/>
      <c r="I69" s="81"/>
      <c r="J69" s="81"/>
      <c r="K69" s="81"/>
      <c r="L69" s="81"/>
      <c r="P69" s="81"/>
      <c r="Q69" s="81"/>
      <c r="R69" s="81"/>
    </row>
    <row r="70" spans="1:18" hidden="1">
      <c r="A70" s="6"/>
      <c r="B70" s="6"/>
      <c r="C70" s="6"/>
      <c r="D70" s="79"/>
      <c r="E70" s="7"/>
      <c r="F70" s="7"/>
      <c r="G70" s="79"/>
      <c r="H70" s="81"/>
      <c r="I70" s="81"/>
      <c r="J70" s="81"/>
      <c r="K70" s="81"/>
      <c r="L70" s="81"/>
      <c r="P70" s="81"/>
      <c r="Q70" s="81"/>
      <c r="R70" s="81"/>
    </row>
    <row r="71" spans="1:18" hidden="1">
      <c r="A71" s="6"/>
      <c r="B71" s="6"/>
      <c r="C71" s="6"/>
      <c r="D71" s="79"/>
      <c r="E71" s="7"/>
      <c r="F71" s="7"/>
      <c r="G71" s="79"/>
      <c r="H71" s="81"/>
      <c r="I71" s="81"/>
      <c r="J71" s="81"/>
      <c r="K71" s="81"/>
      <c r="L71" s="81"/>
      <c r="P71" s="81"/>
      <c r="Q71" s="81"/>
      <c r="R71" s="81"/>
    </row>
    <row r="72" spans="1:18" hidden="1">
      <c r="A72" s="6"/>
      <c r="B72" s="6"/>
      <c r="C72" s="6"/>
      <c r="D72" s="79"/>
      <c r="E72" s="7"/>
      <c r="F72" s="7"/>
      <c r="G72" s="79"/>
      <c r="H72" s="81"/>
      <c r="I72" s="81"/>
      <c r="J72" s="81"/>
      <c r="K72" s="81"/>
      <c r="L72" s="81"/>
      <c r="P72" s="81"/>
      <c r="Q72" s="81"/>
      <c r="R72" s="81"/>
    </row>
    <row r="73" spans="1:18" hidden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18" hidden="1">
      <c r="A74" s="6"/>
      <c r="B74" s="6"/>
      <c r="C74" s="6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18" hidden="1">
      <c r="A75" s="6"/>
      <c r="B75" s="6"/>
      <c r="C75" s="6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18" hidden="1">
      <c r="A76" s="6"/>
      <c r="B76" s="6"/>
      <c r="C76" s="6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18" hidden="1">
      <c r="A77" s="6"/>
      <c r="B77" s="6"/>
      <c r="C77" s="6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18" hidden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18" hidden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18" hidden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2">SUM(H4:H494)</f>
        <v>64</v>
      </c>
      <c r="I495" s="64">
        <f t="shared" si="2"/>
        <v>1264.7</v>
      </c>
      <c r="J495" s="64">
        <f t="shared" si="2"/>
        <v>0</v>
      </c>
      <c r="K495" s="64">
        <f t="shared" si="2"/>
        <v>0</v>
      </c>
      <c r="L495" s="64">
        <f t="shared" si="2"/>
        <v>0</v>
      </c>
      <c r="M495" s="64">
        <f t="shared" si="2"/>
        <v>90.95</v>
      </c>
      <c r="N495" s="64">
        <f t="shared" si="2"/>
        <v>119.5</v>
      </c>
      <c r="O495" s="64">
        <f t="shared" si="2"/>
        <v>0</v>
      </c>
      <c r="S495" s="52" t="s">
        <v>126</v>
      </c>
      <c r="T495" s="64">
        <f t="shared" ref="T495:Y495" si="3">SUM(T4:T494)</f>
        <v>180.85000000000002</v>
      </c>
      <c r="U495" s="64">
        <f t="shared" si="3"/>
        <v>180.85000000000002</v>
      </c>
      <c r="V495" s="64">
        <f t="shared" si="3"/>
        <v>267.3</v>
      </c>
      <c r="W495" s="64">
        <f t="shared" si="3"/>
        <v>77</v>
      </c>
      <c r="X495" s="64">
        <f t="shared" si="3"/>
        <v>0</v>
      </c>
      <c r="Y495" s="64">
        <f t="shared" si="3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IF('1'!K3="", "Vrije categorie",'1'!K3)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719.7</v>
      </c>
      <c r="J499" s="65" cm="1">
        <f t="array" ref="J499">SUMPRODUCT(--($G$4:$G$494=E499),--($F$4:$F$494=""),$J$4:$J$494)</f>
        <v>0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0</v>
      </c>
      <c r="P499" s="65">
        <f>SUM(H499:O499)</f>
        <v>719.7</v>
      </c>
      <c r="Q499" s="54"/>
      <c r="R499" s="65" cm="1">
        <f t="array" ref="R499">SUMPRODUCT(--($G$4:$G$494=E499),--($F$4:$F$494=""),$R$4:$R$494)</f>
        <v>143940</v>
      </c>
    </row>
    <row r="500" spans="5:18">
      <c r="E500" s="54" t="str">
        <f>IF('1'!K4="", "Vrije categorie",'1'!K4)</f>
        <v>B</v>
      </c>
      <c r="H500" s="65" cm="1">
        <f t="array" ref="H500">SUMPRODUCT(--($G$4:$G$494=E500),--($F$4:$F$494=""),$H$4:$H$494)</f>
        <v>26</v>
      </c>
      <c r="I500" s="65" cm="1">
        <f t="array" ref="I500">SUMPRODUCT(--($G$4:$G$494=E500),--($F$4:$F$494=""),$I$4:$I$494)</f>
        <v>88</v>
      </c>
      <c r="J500" s="65" cm="1">
        <f t="array" ref="J500">SUMPRODUCT(--($G$4:$G$494=E500),--($F$4:$F$494=""),$J$4:$J$494)</f>
        <v>0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4">SUM(H500:O500)</f>
        <v>114</v>
      </c>
      <c r="Q500" s="54"/>
      <c r="R500" s="65" cm="1">
        <f t="array" ref="R500">SUMPRODUCT(--($G$4:$G$494=E500),--($F$4:$F$494=""),$R$4:$R$494)</f>
        <v>22800</v>
      </c>
    </row>
    <row r="501" spans="5:18">
      <c r="E501" s="54" t="str">
        <f>IF('1'!K5="", "Vrije categorie",'1'!K5)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0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4"/>
        <v>0</v>
      </c>
      <c r="Q501" s="54"/>
      <c r="R501" s="65" cm="1">
        <f t="array" ref="R501">SUMPRODUCT(--($G$4:$G$494=E501),--($F$4:$F$494=""),$R$4:$R$494)</f>
        <v>0</v>
      </c>
    </row>
    <row r="502" spans="5:18">
      <c r="E502" s="54" t="str">
        <f>IF('1'!K6="", "Vrije categorie",'1'!K6)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0</v>
      </c>
      <c r="J502" s="65" cm="1">
        <f t="array" ref="J502">SUMPRODUCT(--($G$4:$G$494=E502),--($F$4:$F$494=""),$J$4:$J$494)</f>
        <v>0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21</v>
      </c>
      <c r="O502" s="65" cm="1">
        <f t="array" ref="O502">SUMPRODUCT(--($G$4:$G$494=E502),--($F$4:$F$494=""),$O$4:$O$494)</f>
        <v>0</v>
      </c>
      <c r="P502" s="65">
        <f t="shared" si="4"/>
        <v>21</v>
      </c>
      <c r="Q502" s="54"/>
      <c r="R502" s="65" cm="1">
        <f t="array" ref="R502">SUMPRODUCT(--($G$4:$G$494=E502),--($F$4:$F$494=""),$R$4:$R$494)</f>
        <v>4200</v>
      </c>
    </row>
    <row r="503" spans="5:18">
      <c r="E503" s="54" t="str">
        <f>IF('1'!K7="", "Vrije categorie",'1'!K7)</f>
        <v>E</v>
      </c>
      <c r="H503" s="65" cm="1">
        <f t="array" ref="H503">SUMPRODUCT(--($G$4:$G$494=E503),--($F$4:$F$494=""),$H$4:$H$494)</f>
        <v>38</v>
      </c>
      <c r="I503" s="65" cm="1">
        <f t="array" ref="I503">SUMPRODUCT(--($G$4:$G$494=E503),--($F$4:$F$494=""),$I$4:$I$494)</f>
        <v>227</v>
      </c>
      <c r="J503" s="65" cm="1">
        <f t="array" ref="J503">SUMPRODUCT(--($G$4:$G$494=E503),--($F$4:$F$494=""),$J$4:$J$494)</f>
        <v>0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0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10.5</v>
      </c>
      <c r="O503" s="65" cm="1">
        <f t="array" ref="O503">SUMPRODUCT(--($G$4:$G$494=E503),--($F$4:$F$494=""),$O$4:$O$494)</f>
        <v>0</v>
      </c>
      <c r="P503" s="65">
        <f t="shared" si="4"/>
        <v>275.5</v>
      </c>
      <c r="Q503" s="54"/>
      <c r="R503" s="65" cm="1">
        <f t="array" ref="R503">SUMPRODUCT(--($G$4:$G$494=E503),--($F$4:$F$494=""),$R$4:$R$494)</f>
        <v>55100</v>
      </c>
    </row>
    <row r="504" spans="5:18">
      <c r="E504" s="54" t="str">
        <f>IF('1'!K8="", "Vrije categorie",'1'!K8)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45</v>
      </c>
      <c r="J504" s="65" cm="1">
        <f t="array" ref="J504">SUMPRODUCT(--($G$4:$G$494=E504),--($F$4:$F$494=""),$J$4:$J$494)</f>
        <v>0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0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4"/>
        <v>45</v>
      </c>
      <c r="Q504" s="54"/>
      <c r="R504" s="65" cm="1">
        <f t="array" ref="R504">SUMPRODUCT(--($G$4:$G$494=E504),--($F$4:$F$494=""),$R$4:$R$494)</f>
        <v>540</v>
      </c>
    </row>
    <row r="505" spans="5:18">
      <c r="E505" s="54" t="str">
        <f>IF('1'!K9="", "Vrije categorie",'1'!K9)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0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59</v>
      </c>
      <c r="O505" s="65" cm="1">
        <f t="array" ref="O505">SUMPRODUCT(--($G$4:$G$494=E505),--($F$4:$F$494=""),$O$4:$O$494)</f>
        <v>0</v>
      </c>
      <c r="P505" s="65">
        <f t="shared" si="4"/>
        <v>59</v>
      </c>
      <c r="Q505" s="54"/>
      <c r="R505" s="65" cm="1">
        <f t="array" ref="R505">SUMPRODUCT(--($G$4:$G$494=E505),--($F$4:$F$494=""),$R$4:$R$494)</f>
        <v>11800</v>
      </c>
    </row>
    <row r="506" spans="5:18">
      <c r="E506" s="54" t="str">
        <f>IF('1'!K10="", "Vrije categorie",'1'!K10)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0</v>
      </c>
      <c r="J506" s="65" cm="1">
        <f t="array" ref="J506">SUMPRODUCT(--($G$4:$G$494=E506),--($F$4:$F$494=""),$J$4:$J$494)</f>
        <v>0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0</v>
      </c>
      <c r="M506" s="65" cm="1">
        <f t="array" ref="M506">SUMPRODUCT(--($G$4:$G$494=E506),--($F$4:$F$494=""),$M$4:$M$494)</f>
        <v>86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4"/>
        <v>86</v>
      </c>
      <c r="Q506" s="54"/>
      <c r="R506" s="65" cm="1">
        <f t="array" ref="R506">SUMPRODUCT(--($G$4:$G$494=E506),--($F$4:$F$494=""),$R$4:$R$494)</f>
        <v>17200</v>
      </c>
    </row>
    <row r="507" spans="5:18">
      <c r="E507" s="54" t="str">
        <f>IF('1'!K11="", "Vrije categorie",'1'!K11)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4.95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4"/>
        <v>4.95</v>
      </c>
      <c r="Q507" s="54"/>
      <c r="R507" s="65" cm="1">
        <f t="array" ref="R507">SUMPRODUCT(--($G$4:$G$494=E507),--($F$4:$F$494=""),$R$4:$R$494)</f>
        <v>990</v>
      </c>
    </row>
    <row r="508" spans="5:18">
      <c r="E508" s="54" t="str">
        <f>IF('1'!K12="", "Vrije categorie",'1'!K12)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4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IF('1'!K13="", "Vrije categorie",'1'!K13)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4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">
        <v>470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4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">
        <v>716</v>
      </c>
      <c r="H511" s="65" cm="1">
        <f t="array" ref="H511">SUMPRODUCT(--($G$4:$G$494=E511),--($F$4:$F$494=""),$H$4:$H$494)</f>
        <v>0</v>
      </c>
      <c r="I511" s="65" cm="1">
        <f t="array" ref="I511">SUMPRODUCT(--($G$4:$G$494=E511),--($F$4:$F$494=""),$I$4:$I$494)</f>
        <v>179</v>
      </c>
      <c r="J511" s="65" cm="1">
        <f t="array" ref="J511">SUMPRODUCT(--($G$4:$G$494=E511),--($F$4:$F$494=""),$J$4:$J$494)</f>
        <v>0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0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12</v>
      </c>
      <c r="O511" s="65" cm="1">
        <f t="array" ref="O511">SUMPRODUCT(--($G$4:$G$494=E511),--($F$4:$F$494=""),$O$4:$O$494)</f>
        <v>0</v>
      </c>
      <c r="P511" s="65">
        <f t="shared" si="4"/>
        <v>191</v>
      </c>
      <c r="Q511" s="54"/>
      <c r="R511" s="65" cm="1">
        <f t="array" ref="R511">SUMPRODUCT(--($G$4:$G$494=E511),--($F$4:$F$494=""),$R$4:$R$494)</f>
        <v>49660</v>
      </c>
    </row>
    <row r="512" spans="5:18" ht="15.75" thickBot="1">
      <c r="E512" s="67" t="s">
        <v>128</v>
      </c>
      <c r="F512" s="63"/>
      <c r="G512" s="63"/>
      <c r="H512" s="66">
        <f>SUM(H499:H511)</f>
        <v>64</v>
      </c>
      <c r="I512" s="66">
        <f t="shared" ref="I512:O512" si="5">SUM(I499:I511)</f>
        <v>1258.7</v>
      </c>
      <c r="J512" s="66">
        <f t="shared" si="5"/>
        <v>0</v>
      </c>
      <c r="K512" s="66">
        <f t="shared" si="5"/>
        <v>0</v>
      </c>
      <c r="L512" s="66">
        <f t="shared" si="5"/>
        <v>0</v>
      </c>
      <c r="M512" s="66">
        <f t="shared" si="5"/>
        <v>90.95</v>
      </c>
      <c r="N512" s="66">
        <f t="shared" si="5"/>
        <v>102.5</v>
      </c>
      <c r="O512" s="66">
        <f t="shared" si="5"/>
        <v>0</v>
      </c>
      <c r="P512" s="66">
        <f t="shared" si="4"/>
        <v>1516.15</v>
      </c>
      <c r="Q512" s="66"/>
      <c r="R512" s="66">
        <f>SUM(R499:R511)</f>
        <v>306230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6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0</v>
      </c>
      <c r="M514" s="66" cm="1">
        <f t="array" ref="M514">SUMPRODUCT(--($G$4:$G$494="X"),M4:M494)</f>
        <v>0</v>
      </c>
      <c r="N514" s="66" cm="1">
        <f t="array" ref="N514">SUMPRODUCT(--($G$4:$G$494="X"),N4:N494)</f>
        <v>17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30" si="6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7">SUM(H519:O519)</f>
        <v>0</v>
      </c>
    </row>
    <row r="520" spans="5:18">
      <c r="E520" s="68" t="str">
        <f t="shared" si="6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7"/>
        <v>0</v>
      </c>
    </row>
    <row r="521" spans="5:18">
      <c r="E521" s="68" t="str">
        <f t="shared" si="6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7"/>
        <v>0</v>
      </c>
    </row>
    <row r="522" spans="5:18">
      <c r="E522" s="68" t="str">
        <f t="shared" si="6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7"/>
        <v>0</v>
      </c>
    </row>
    <row r="523" spans="5:18">
      <c r="E523" s="68" t="str">
        <f t="shared" si="6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7"/>
        <v>0</v>
      </c>
    </row>
    <row r="524" spans="5:18">
      <c r="E524" s="68" t="str">
        <f t="shared" si="6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7"/>
        <v>0</v>
      </c>
    </row>
    <row r="525" spans="5:18">
      <c r="E525" s="68" t="str">
        <f t="shared" si="6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7"/>
        <v>0</v>
      </c>
    </row>
    <row r="526" spans="5:18">
      <c r="E526" s="68" t="str">
        <f t="shared" si="6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7"/>
        <v>0</v>
      </c>
    </row>
    <row r="527" spans="5:18">
      <c r="E527" s="68" t="str">
        <f t="shared" si="6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7"/>
        <v>0</v>
      </c>
    </row>
    <row r="528" spans="5:18">
      <c r="E528" s="68" t="str">
        <f t="shared" si="6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7"/>
        <v>0</v>
      </c>
    </row>
    <row r="529" spans="5:16">
      <c r="E529" s="68" t="str">
        <f t="shared" si="6"/>
        <v>L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7"/>
        <v>0</v>
      </c>
    </row>
    <row r="530" spans="5:16">
      <c r="E530" s="68" t="str">
        <f t="shared" si="6"/>
        <v>M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7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8">SUM(I518:I530)</f>
        <v>0</v>
      </c>
      <c r="J531" s="73">
        <f t="shared" si="8"/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 t="shared" si="8"/>
        <v>0</v>
      </c>
      <c r="O531" s="73">
        <f t="shared" si="8"/>
        <v>0</v>
      </c>
      <c r="P531" s="73">
        <f>SUM(P518:P530)</f>
        <v>0</v>
      </c>
    </row>
    <row r="532" spans="5:16" ht="15.75" thickTop="1"/>
  </sheetData>
  <sheetProtection algorithmName="SHA-512" hashValue="Lns5jWjtkAIk1LUAg6qrgxytD0iU+ffTsd/PQNjowIE2ipykibKANEc7uVttqvD+wlsWgskbPc0jkkKUe9bTFA==" saltValue="KQSIpdXt9f3epwTLvlxcyQ==" spinCount="100000" sheet="1" objects="1" scenarios="1"/>
  <mergeCells count="4">
    <mergeCell ref="D1:E1"/>
    <mergeCell ref="D2:E2"/>
    <mergeCell ref="F1:L1"/>
    <mergeCell ref="F2:L2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17C4-E8B6-44CA-A562-B7D259E47EC8}">
  <sheetPr>
    <tabColor rgb="FF173583"/>
  </sheetPr>
  <dimension ref="A1:X532"/>
  <sheetViews>
    <sheetView workbookViewId="0">
      <selection activeCell="H31" sqref="H31"/>
    </sheetView>
  </sheetViews>
  <sheetFormatPr defaultRowHeight="15"/>
  <cols>
    <col min="1" max="1" width="5.42578125" bestFit="1" customWidth="1"/>
    <col min="2" max="2" width="4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</cols>
  <sheetData>
    <row r="1" spans="1:24">
      <c r="A1">
        <f>'28'!H5</f>
        <v>28</v>
      </c>
      <c r="B1" s="281" t="s">
        <v>72</v>
      </c>
      <c r="C1" s="282"/>
      <c r="D1" s="283" t="str">
        <f>VLOOKUP(A1,'Kosten NEN2075 (her)controles'!A5:J50,3)</f>
        <v>Master Amiko</v>
      </c>
      <c r="E1" s="284"/>
      <c r="F1" s="284"/>
      <c r="G1" s="284"/>
      <c r="H1" s="284"/>
      <c r="I1" s="284"/>
      <c r="J1" s="285"/>
      <c r="K1" s="42"/>
      <c r="X1" t="s">
        <v>188</v>
      </c>
    </row>
    <row r="2" spans="1:24">
      <c r="B2" s="281" t="s">
        <v>88</v>
      </c>
      <c r="C2" s="282"/>
      <c r="D2" s="283" t="str">
        <f>CONCATENATE(VLOOKUP(A1,'Kosten NEN2075 (her)controles'!A5:K50,4)," te ",VLOOKUP(A1,'Kosten NEN2075 (her)controles'!A5:K50,5))</f>
        <v>Jancko Douwmastraat 33  te Sneek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421</v>
      </c>
      <c r="L3" s="7" t="s">
        <v>510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 t="s">
        <v>328</v>
      </c>
      <c r="B4">
        <v>1</v>
      </c>
      <c r="C4" s="7" t="s">
        <v>284</v>
      </c>
      <c r="D4" s="7"/>
      <c r="E4" s="79" t="s">
        <v>45</v>
      </c>
      <c r="F4">
        <v>4.5</v>
      </c>
      <c r="N4" s="81">
        <f t="shared" ref="N4:N32" si="0">SUM(F4:M4)</f>
        <v>4.5</v>
      </c>
      <c r="O4" s="81">
        <f>IF(D4="X",0,IF(E4="X",0,VLOOKUP(E4,'28'!$K$3:$L$16,2,FALSE)))</f>
        <v>200</v>
      </c>
      <c r="P4" s="81">
        <f t="shared" ref="P4:P32" si="1">N4*O4</f>
        <v>900</v>
      </c>
      <c r="R4">
        <v>4.55</v>
      </c>
      <c r="S4">
        <v>4.55</v>
      </c>
      <c r="T4">
        <v>4.55</v>
      </c>
    </row>
    <row r="5" spans="1:24">
      <c r="A5" s="6" t="s">
        <v>328</v>
      </c>
      <c r="B5">
        <v>2</v>
      </c>
      <c r="C5" s="7" t="s">
        <v>296</v>
      </c>
      <c r="D5" s="7"/>
      <c r="E5" s="79" t="s">
        <v>45</v>
      </c>
      <c r="J5">
        <v>19.850000000000001</v>
      </c>
      <c r="N5" s="81">
        <f t="shared" si="0"/>
        <v>19.850000000000001</v>
      </c>
      <c r="O5" s="81">
        <f>IF(D5="X",0,IF(E5="X",0,VLOOKUP(E5,'28'!$K$3:$L$16,2,FALSE)))</f>
        <v>200</v>
      </c>
      <c r="P5" s="81">
        <f t="shared" si="1"/>
        <v>3970.0000000000005</v>
      </c>
      <c r="R5">
        <v>0</v>
      </c>
      <c r="S5">
        <v>0</v>
      </c>
      <c r="T5">
        <v>0</v>
      </c>
    </row>
    <row r="6" spans="1:24">
      <c r="A6" s="6" t="s">
        <v>328</v>
      </c>
      <c r="B6">
        <v>3</v>
      </c>
      <c r="C6" s="7" t="s">
        <v>722</v>
      </c>
      <c r="D6" s="7"/>
      <c r="E6" s="79" t="s">
        <v>44</v>
      </c>
      <c r="G6">
        <v>34.549999999999997</v>
      </c>
      <c r="N6" s="81">
        <f t="shared" si="0"/>
        <v>34.549999999999997</v>
      </c>
      <c r="O6" s="81">
        <f>IF(D6="X",0,IF(E6="X",0,VLOOKUP(E6,'28'!$K$3:$L$16,2,FALSE)))</f>
        <v>200</v>
      </c>
      <c r="P6" s="81">
        <f t="shared" si="1"/>
        <v>6909.9999999999991</v>
      </c>
      <c r="R6">
        <v>12</v>
      </c>
      <c r="S6">
        <v>12</v>
      </c>
      <c r="T6">
        <v>2.25</v>
      </c>
    </row>
    <row r="7" spans="1:24">
      <c r="A7" s="6" t="s">
        <v>328</v>
      </c>
      <c r="B7">
        <v>4</v>
      </c>
      <c r="C7" s="7" t="s">
        <v>349</v>
      </c>
      <c r="D7" s="7"/>
      <c r="E7" s="79" t="s">
        <v>45</v>
      </c>
      <c r="J7">
        <v>41.25</v>
      </c>
      <c r="N7" s="81">
        <f t="shared" si="0"/>
        <v>41.25</v>
      </c>
      <c r="O7" s="81">
        <f>IF(D7="X",0,IF(E7="X",0,VLOOKUP(E7,'28'!$K$3:$L$16,2,FALSE)))</f>
        <v>200</v>
      </c>
      <c r="P7" s="81">
        <f t="shared" si="1"/>
        <v>8250</v>
      </c>
      <c r="R7">
        <v>0</v>
      </c>
      <c r="S7">
        <v>0</v>
      </c>
      <c r="T7">
        <v>0</v>
      </c>
      <c r="U7">
        <v>3</v>
      </c>
    </row>
    <row r="8" spans="1:24">
      <c r="A8" s="6" t="s">
        <v>328</v>
      </c>
      <c r="B8">
        <v>5</v>
      </c>
      <c r="C8" s="7" t="s">
        <v>723</v>
      </c>
      <c r="D8" s="7"/>
      <c r="E8" s="79" t="s">
        <v>44</v>
      </c>
      <c r="G8">
        <v>43.15</v>
      </c>
      <c r="N8" s="81">
        <f t="shared" si="0"/>
        <v>43.15</v>
      </c>
      <c r="O8" s="81">
        <f>IF(D8="X",0,IF(E8="X",0,VLOOKUP(E8,'28'!$K$3:$L$16,2,FALSE)))</f>
        <v>200</v>
      </c>
      <c r="P8" s="81">
        <f t="shared" si="1"/>
        <v>8630</v>
      </c>
      <c r="R8">
        <v>11.25</v>
      </c>
      <c r="S8">
        <v>11.25</v>
      </c>
      <c r="T8">
        <v>0.75</v>
      </c>
      <c r="U8">
        <v>0.5</v>
      </c>
    </row>
    <row r="9" spans="1:24">
      <c r="A9" s="6" t="s">
        <v>328</v>
      </c>
      <c r="B9">
        <v>6</v>
      </c>
      <c r="C9" s="7" t="s">
        <v>724</v>
      </c>
      <c r="D9" s="7"/>
      <c r="E9" s="79" t="s">
        <v>44</v>
      </c>
      <c r="G9">
        <v>43.15</v>
      </c>
      <c r="N9" s="81">
        <f t="shared" si="0"/>
        <v>43.15</v>
      </c>
      <c r="O9" s="81">
        <f>IF(D9="X",0,IF(E9="X",0,VLOOKUP(E9,'28'!$K$3:$L$16,2,FALSE)))</f>
        <v>200</v>
      </c>
      <c r="P9" s="81">
        <f t="shared" si="1"/>
        <v>8630</v>
      </c>
      <c r="R9">
        <v>11.25</v>
      </c>
      <c r="S9">
        <v>11.25</v>
      </c>
      <c r="T9">
        <v>0.75</v>
      </c>
      <c r="U9">
        <v>0.5</v>
      </c>
    </row>
    <row r="10" spans="1:24">
      <c r="A10" s="6" t="s">
        <v>328</v>
      </c>
      <c r="B10">
        <v>7</v>
      </c>
      <c r="C10" s="7" t="s">
        <v>725</v>
      </c>
      <c r="D10" s="7"/>
      <c r="E10" s="79" t="s">
        <v>44</v>
      </c>
      <c r="G10">
        <v>43.15</v>
      </c>
      <c r="N10" s="81">
        <f t="shared" si="0"/>
        <v>43.15</v>
      </c>
      <c r="O10" s="81">
        <f>IF(D10="X",0,IF(E10="X",0,VLOOKUP(E10,'28'!$K$3:$L$16,2,FALSE)))</f>
        <v>200</v>
      </c>
      <c r="P10" s="81">
        <f t="shared" si="1"/>
        <v>8630</v>
      </c>
      <c r="R10">
        <v>11.25</v>
      </c>
      <c r="S10">
        <v>11.25</v>
      </c>
      <c r="T10">
        <v>0.75</v>
      </c>
      <c r="U10">
        <v>0.5</v>
      </c>
    </row>
    <row r="11" spans="1:24">
      <c r="A11" s="6" t="s">
        <v>328</v>
      </c>
      <c r="B11">
        <v>8</v>
      </c>
      <c r="C11" s="7" t="s">
        <v>726</v>
      </c>
      <c r="D11" s="7"/>
      <c r="E11" s="79" t="s">
        <v>47</v>
      </c>
      <c r="G11">
        <v>15.85</v>
      </c>
      <c r="N11" s="81">
        <f t="shared" si="0"/>
        <v>15.85</v>
      </c>
      <c r="O11" s="81">
        <f>IF(D11="X",0,IF(E11="X",0,VLOOKUP(E11,'28'!$K$3:$L$16,2,FALSE)))</f>
        <v>200</v>
      </c>
      <c r="P11" s="81">
        <f t="shared" si="1"/>
        <v>3170</v>
      </c>
      <c r="R11">
        <v>3.75</v>
      </c>
      <c r="S11">
        <v>3.75</v>
      </c>
      <c r="T11">
        <v>0.75</v>
      </c>
    </row>
    <row r="12" spans="1:24">
      <c r="A12" s="6" t="s">
        <v>328</v>
      </c>
      <c r="B12">
        <v>9</v>
      </c>
      <c r="C12" s="7" t="s">
        <v>287</v>
      </c>
      <c r="D12" s="7"/>
      <c r="E12" s="79" t="s">
        <v>137</v>
      </c>
      <c r="K12">
        <v>4.4000000000000004</v>
      </c>
      <c r="N12" s="81">
        <f t="shared" si="0"/>
        <v>4.4000000000000004</v>
      </c>
      <c r="O12" s="81">
        <f>IF(D12="X",0,IF(E12="X",0,VLOOKUP(E12,'28'!$K$3:$L$16,2,FALSE)))</f>
        <v>200</v>
      </c>
      <c r="P12" s="81">
        <f t="shared" si="1"/>
        <v>880.00000000000011</v>
      </c>
      <c r="R12">
        <v>1.65</v>
      </c>
      <c r="S12">
        <v>1.65</v>
      </c>
      <c r="T12">
        <v>0</v>
      </c>
    </row>
    <row r="13" spans="1:24">
      <c r="A13" s="6" t="s">
        <v>328</v>
      </c>
      <c r="B13">
        <v>10</v>
      </c>
      <c r="C13" s="7" t="s">
        <v>685</v>
      </c>
      <c r="D13" s="7"/>
      <c r="E13" s="79" t="s">
        <v>47</v>
      </c>
      <c r="G13">
        <v>6.35</v>
      </c>
      <c r="N13" s="81">
        <f t="shared" si="0"/>
        <v>6.35</v>
      </c>
      <c r="O13" s="81">
        <f>IF(D13="X",0,IF(E13="X",0,VLOOKUP(E13,'28'!$K$3:$L$16,2,FALSE)))</f>
        <v>200</v>
      </c>
      <c r="P13" s="81">
        <f t="shared" si="1"/>
        <v>1270</v>
      </c>
      <c r="R13">
        <v>3.1</v>
      </c>
      <c r="S13">
        <v>3.1</v>
      </c>
      <c r="T13">
        <v>0</v>
      </c>
    </row>
    <row r="14" spans="1:24">
      <c r="A14" s="6" t="s">
        <v>328</v>
      </c>
      <c r="B14" s="237">
        <v>11</v>
      </c>
      <c r="C14" s="7" t="s">
        <v>727</v>
      </c>
      <c r="D14" s="7"/>
      <c r="E14" s="79" t="s">
        <v>50</v>
      </c>
      <c r="J14">
        <v>6.75</v>
      </c>
      <c r="N14" s="81">
        <f t="shared" si="0"/>
        <v>6.75</v>
      </c>
      <c r="O14" s="81">
        <f>IF(D14="X",0,IF(E14="X",0,VLOOKUP(E14,'28'!$K$3:$L$16,2,FALSE)))</f>
        <v>12</v>
      </c>
      <c r="P14" s="81">
        <f t="shared" si="1"/>
        <v>81</v>
      </c>
      <c r="R14">
        <v>1.75</v>
      </c>
      <c r="S14">
        <v>1.75</v>
      </c>
      <c r="T14">
        <v>0</v>
      </c>
    </row>
    <row r="15" spans="1:24">
      <c r="A15" s="6" t="s">
        <v>328</v>
      </c>
      <c r="B15">
        <v>12</v>
      </c>
      <c r="C15" s="7" t="s">
        <v>685</v>
      </c>
      <c r="D15" s="7"/>
      <c r="E15" s="79" t="s">
        <v>47</v>
      </c>
      <c r="G15">
        <v>6.65</v>
      </c>
      <c r="N15" s="81">
        <f t="shared" si="0"/>
        <v>6.65</v>
      </c>
      <c r="O15" s="81">
        <f>IF(D15="X",0,IF(E15="X",0,VLOOKUP(E15,'28'!$K$3:$L$16,2,FALSE)))</f>
        <v>200</v>
      </c>
      <c r="P15" s="81">
        <f t="shared" si="1"/>
        <v>1330</v>
      </c>
      <c r="R15">
        <v>4.25</v>
      </c>
      <c r="S15">
        <v>4.25</v>
      </c>
      <c r="T15">
        <v>0</v>
      </c>
    </row>
    <row r="16" spans="1:24">
      <c r="A16" s="6" t="s">
        <v>328</v>
      </c>
      <c r="B16">
        <v>13</v>
      </c>
      <c r="C16" s="7" t="s">
        <v>289</v>
      </c>
      <c r="D16" s="7"/>
      <c r="E16" s="79" t="s">
        <v>137</v>
      </c>
      <c r="K16">
        <v>4.5</v>
      </c>
      <c r="N16" s="81">
        <f t="shared" si="0"/>
        <v>4.5</v>
      </c>
      <c r="O16" s="81">
        <f>IF(D16="X",0,IF(E16="X",0,VLOOKUP(E16,'28'!$K$3:$L$16,2,FALSE)))</f>
        <v>200</v>
      </c>
      <c r="P16" s="81">
        <f t="shared" si="1"/>
        <v>900</v>
      </c>
      <c r="R16">
        <v>4.25</v>
      </c>
      <c r="S16">
        <v>4.25</v>
      </c>
      <c r="T16">
        <v>0</v>
      </c>
    </row>
    <row r="17" spans="1:20">
      <c r="A17" s="6" t="s">
        <v>328</v>
      </c>
      <c r="B17">
        <v>14</v>
      </c>
      <c r="C17" s="7" t="s">
        <v>613</v>
      </c>
      <c r="D17" s="7"/>
      <c r="E17" s="79" t="s">
        <v>50</v>
      </c>
      <c r="G17">
        <v>3.85</v>
      </c>
      <c r="N17" s="81">
        <f t="shared" si="0"/>
        <v>3.85</v>
      </c>
      <c r="O17" s="81">
        <f>IF(D17="X",0,IF(E17="X",0,VLOOKUP(E17,'28'!$K$3:$L$16,2,FALSE)))</f>
        <v>12</v>
      </c>
      <c r="P17" s="81">
        <f t="shared" si="1"/>
        <v>46.2</v>
      </c>
      <c r="R17">
        <v>1.95</v>
      </c>
      <c r="S17">
        <v>1.95</v>
      </c>
      <c r="T17">
        <v>0</v>
      </c>
    </row>
    <row r="18" spans="1:20">
      <c r="A18" s="6" t="s">
        <v>328</v>
      </c>
      <c r="B18">
        <v>15</v>
      </c>
      <c r="C18" s="7" t="s">
        <v>319</v>
      </c>
      <c r="D18" s="7"/>
      <c r="E18" s="79" t="s">
        <v>50</v>
      </c>
      <c r="J18">
        <v>2</v>
      </c>
      <c r="N18" s="81">
        <f t="shared" si="0"/>
        <v>2</v>
      </c>
      <c r="O18" s="81">
        <f>IF(D18="X",0,IF(E18="X",0,VLOOKUP(E18,'28'!$K$3:$L$16,2,FALSE)))</f>
        <v>12</v>
      </c>
      <c r="P18" s="81">
        <f t="shared" si="1"/>
        <v>24</v>
      </c>
      <c r="R18">
        <v>0</v>
      </c>
      <c r="S18">
        <v>0</v>
      </c>
      <c r="T18">
        <v>0</v>
      </c>
    </row>
    <row r="19" spans="1:20">
      <c r="A19" s="6" t="s">
        <v>328</v>
      </c>
      <c r="B19">
        <v>16</v>
      </c>
      <c r="C19" s="7" t="s">
        <v>289</v>
      </c>
      <c r="D19" s="7"/>
      <c r="E19" s="79" t="s">
        <v>137</v>
      </c>
      <c r="K19">
        <v>12.05</v>
      </c>
      <c r="N19" s="81">
        <f t="shared" si="0"/>
        <v>12.05</v>
      </c>
      <c r="O19" s="81">
        <f>IF(D19="X",0,IF(E19="X",0,VLOOKUP(E19,'28'!$K$3:$L$16,2,FALSE)))</f>
        <v>200</v>
      </c>
      <c r="P19" s="81">
        <f t="shared" si="1"/>
        <v>2410</v>
      </c>
      <c r="R19">
        <v>0.8</v>
      </c>
      <c r="S19">
        <v>0.8</v>
      </c>
      <c r="T19">
        <v>0</v>
      </c>
    </row>
    <row r="20" spans="1:20">
      <c r="A20" s="6" t="s">
        <v>328</v>
      </c>
      <c r="B20" s="237" t="s">
        <v>728</v>
      </c>
      <c r="C20" s="7" t="s">
        <v>323</v>
      </c>
      <c r="D20" s="7"/>
      <c r="E20" s="79" t="s">
        <v>137</v>
      </c>
      <c r="K20">
        <v>3.25</v>
      </c>
      <c r="N20" s="81">
        <f t="shared" si="0"/>
        <v>3.25</v>
      </c>
      <c r="O20" s="81">
        <f>IF(D20="X",0,IF(E20="X",0,VLOOKUP(E20,'28'!$K$3:$L$16,2,FALSE)))</f>
        <v>200</v>
      </c>
      <c r="P20" s="81">
        <f t="shared" si="1"/>
        <v>650</v>
      </c>
      <c r="R20">
        <v>0.8</v>
      </c>
      <c r="S20">
        <v>0.8</v>
      </c>
      <c r="T20">
        <v>0</v>
      </c>
    </row>
    <row r="21" spans="1:20">
      <c r="A21" s="6" t="s">
        <v>328</v>
      </c>
      <c r="B21">
        <v>17</v>
      </c>
      <c r="C21" s="7" t="s">
        <v>325</v>
      </c>
      <c r="D21" s="7"/>
      <c r="E21" s="79" t="s">
        <v>49</v>
      </c>
      <c r="G21">
        <v>14.6</v>
      </c>
      <c r="N21" s="81">
        <f t="shared" si="0"/>
        <v>14.6</v>
      </c>
      <c r="O21" s="81">
        <f>IF(D21="X",0,IF(E21="X",0,VLOOKUP(E21,'28'!$K$3:$L$16,2,FALSE)))</f>
        <v>200</v>
      </c>
      <c r="P21" s="81">
        <f t="shared" si="1"/>
        <v>2920</v>
      </c>
      <c r="R21">
        <v>0</v>
      </c>
      <c r="S21">
        <v>0</v>
      </c>
      <c r="T21">
        <v>3.5</v>
      </c>
    </row>
    <row r="22" spans="1:20">
      <c r="A22" s="6" t="s">
        <v>328</v>
      </c>
      <c r="B22">
        <v>18</v>
      </c>
      <c r="C22" s="7" t="s">
        <v>333</v>
      </c>
      <c r="D22" s="7"/>
      <c r="E22" s="79" t="s">
        <v>47</v>
      </c>
      <c r="G22">
        <v>36.75</v>
      </c>
      <c r="N22" s="81">
        <f t="shared" si="0"/>
        <v>36.75</v>
      </c>
      <c r="O22" s="81">
        <f>IF(D22="X",0,IF(E22="X",0,VLOOKUP(E22,'28'!$K$3:$L$16,2,FALSE)))</f>
        <v>200</v>
      </c>
      <c r="P22" s="81">
        <f t="shared" si="1"/>
        <v>7350</v>
      </c>
      <c r="R22">
        <v>10.7</v>
      </c>
      <c r="S22">
        <v>10.7</v>
      </c>
      <c r="T22">
        <v>3.25</v>
      </c>
    </row>
    <row r="23" spans="1:20">
      <c r="A23" s="6" t="s">
        <v>328</v>
      </c>
      <c r="B23" s="237" t="s">
        <v>729</v>
      </c>
      <c r="C23" s="7" t="s">
        <v>284</v>
      </c>
      <c r="D23" s="7"/>
      <c r="E23" s="79" t="s">
        <v>45</v>
      </c>
      <c r="F23">
        <v>4.4000000000000004</v>
      </c>
      <c r="N23" s="81">
        <f t="shared" si="0"/>
        <v>4.4000000000000004</v>
      </c>
      <c r="O23" s="81">
        <f>IF(D23="X",0,IF(E23="X",0,VLOOKUP(E23,'28'!$K$3:$L$16,2,FALSE)))</f>
        <v>200</v>
      </c>
      <c r="P23" s="81">
        <f t="shared" si="1"/>
        <v>880.00000000000011</v>
      </c>
      <c r="R23">
        <v>4.5</v>
      </c>
      <c r="S23">
        <v>4.5</v>
      </c>
      <c r="T23">
        <v>4.5</v>
      </c>
    </row>
    <row r="24" spans="1:20">
      <c r="A24" s="6" t="s">
        <v>328</v>
      </c>
      <c r="B24">
        <v>19</v>
      </c>
      <c r="C24" s="7" t="s">
        <v>437</v>
      </c>
      <c r="D24" s="7"/>
      <c r="E24" s="79" t="s">
        <v>47</v>
      </c>
      <c r="F24">
        <v>8.5</v>
      </c>
      <c r="N24" s="81">
        <f t="shared" si="0"/>
        <v>8.5</v>
      </c>
      <c r="O24" s="81">
        <f>IF(D24="X",0,IF(E24="X",0,VLOOKUP(E24,'28'!$K$3:$L$16,2,FALSE)))</f>
        <v>200</v>
      </c>
      <c r="P24" s="81">
        <f t="shared" si="1"/>
        <v>1700</v>
      </c>
      <c r="R24">
        <v>0</v>
      </c>
      <c r="S24">
        <v>0</v>
      </c>
      <c r="T24">
        <v>0.5</v>
      </c>
    </row>
    <row r="25" spans="1:20">
      <c r="A25" s="6" t="s">
        <v>328</v>
      </c>
      <c r="B25">
        <v>20</v>
      </c>
      <c r="C25" s="7" t="s">
        <v>613</v>
      </c>
      <c r="D25" s="7"/>
      <c r="E25" s="79" t="s">
        <v>50</v>
      </c>
      <c r="H25">
        <v>8.4</v>
      </c>
      <c r="N25" s="81">
        <f t="shared" si="0"/>
        <v>8.4</v>
      </c>
      <c r="O25" s="81">
        <f>IF(D25="X",0,IF(E25="X",0,VLOOKUP(E25,'28'!$K$3:$L$16,2,FALSE)))</f>
        <v>12</v>
      </c>
      <c r="P25" s="81">
        <f t="shared" si="1"/>
        <v>100.80000000000001</v>
      </c>
      <c r="R25">
        <v>0</v>
      </c>
      <c r="S25">
        <v>0</v>
      </c>
      <c r="T25">
        <v>0.5</v>
      </c>
    </row>
    <row r="26" spans="1:20">
      <c r="A26" s="6" t="s">
        <v>328</v>
      </c>
      <c r="B26">
        <v>21</v>
      </c>
      <c r="C26" s="7" t="s">
        <v>289</v>
      </c>
      <c r="D26" s="7"/>
      <c r="E26" s="79" t="s">
        <v>137</v>
      </c>
      <c r="K26">
        <v>3.95</v>
      </c>
      <c r="N26" s="81">
        <f t="shared" si="0"/>
        <v>3.95</v>
      </c>
      <c r="O26" s="81">
        <f>IF(D26="X",0,IF(E26="X",0,VLOOKUP(E26,'28'!$K$3:$L$16,2,FALSE)))</f>
        <v>200</v>
      </c>
      <c r="P26" s="81">
        <f t="shared" si="1"/>
        <v>790</v>
      </c>
      <c r="R26">
        <v>0</v>
      </c>
      <c r="S26">
        <v>0</v>
      </c>
      <c r="T26">
        <v>1.2</v>
      </c>
    </row>
    <row r="27" spans="1:20">
      <c r="A27" s="6" t="s">
        <v>328</v>
      </c>
      <c r="B27">
        <v>22</v>
      </c>
      <c r="C27" s="7" t="s">
        <v>347</v>
      </c>
      <c r="D27" s="7"/>
      <c r="E27" s="79" t="s">
        <v>45</v>
      </c>
      <c r="I27">
        <v>4</v>
      </c>
      <c r="N27" s="81">
        <f t="shared" si="0"/>
        <v>4</v>
      </c>
      <c r="O27" s="81">
        <f>IF(D27="X",0,IF(E27="X",0,VLOOKUP(E27,'28'!$K$3:$L$16,2,FALSE)))</f>
        <v>200</v>
      </c>
      <c r="P27" s="81">
        <f t="shared" si="1"/>
        <v>800</v>
      </c>
    </row>
    <row r="28" spans="1:20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/>
      <c r="O28" s="81"/>
      <c r="P28" s="81"/>
    </row>
    <row r="29" spans="1:20">
      <c r="A29" s="6" t="s">
        <v>367</v>
      </c>
      <c r="B29">
        <v>101</v>
      </c>
      <c r="C29" s="7" t="s">
        <v>414</v>
      </c>
      <c r="D29" s="7"/>
      <c r="E29" s="79" t="s">
        <v>45</v>
      </c>
      <c r="F29" s="81"/>
      <c r="G29" s="81"/>
      <c r="H29" s="81"/>
      <c r="I29" s="81"/>
      <c r="J29" s="81"/>
      <c r="L29">
        <v>7.25</v>
      </c>
      <c r="N29" s="81">
        <f t="shared" si="0"/>
        <v>7.25</v>
      </c>
      <c r="O29" s="81">
        <f>IF(D29="X",0,IF(E29="X",0,VLOOKUP(E29,'28'!$K$3:$L$16,2,FALSE)))</f>
        <v>200</v>
      </c>
      <c r="P29" s="81">
        <f t="shared" si="1"/>
        <v>1450</v>
      </c>
      <c r="R29">
        <v>1.6</v>
      </c>
      <c r="S29">
        <v>1.6</v>
      </c>
      <c r="T29">
        <v>0</v>
      </c>
    </row>
    <row r="30" spans="1:20">
      <c r="A30" s="6" t="s">
        <v>367</v>
      </c>
      <c r="B30">
        <v>102</v>
      </c>
      <c r="C30" s="7" t="s">
        <v>613</v>
      </c>
      <c r="D30" s="7"/>
      <c r="E30" s="79" t="s">
        <v>50</v>
      </c>
      <c r="F30" s="81"/>
      <c r="G30" s="81"/>
      <c r="H30" s="81"/>
      <c r="I30" s="81"/>
      <c r="J30" s="81"/>
      <c r="L30">
        <v>3.2</v>
      </c>
      <c r="N30" s="81">
        <f t="shared" si="0"/>
        <v>3.2</v>
      </c>
      <c r="O30" s="81">
        <f>IF(D30="X",0,IF(E30="X",0,VLOOKUP(E30,'28'!$K$3:$L$16,2,FALSE)))</f>
        <v>12</v>
      </c>
      <c r="P30" s="81">
        <f t="shared" si="1"/>
        <v>38.400000000000006</v>
      </c>
      <c r="R30">
        <v>0</v>
      </c>
      <c r="S30">
        <v>0</v>
      </c>
      <c r="T30">
        <v>0</v>
      </c>
    </row>
    <row r="31" spans="1:20">
      <c r="A31" s="6" t="s">
        <v>367</v>
      </c>
      <c r="B31">
        <v>103</v>
      </c>
      <c r="C31" s="7" t="s">
        <v>437</v>
      </c>
      <c r="D31" s="7"/>
      <c r="E31" s="79" t="s">
        <v>47</v>
      </c>
      <c r="F31" s="81"/>
      <c r="G31" s="81"/>
      <c r="H31" s="81"/>
      <c r="I31" s="81"/>
      <c r="J31" s="81"/>
      <c r="L31">
        <v>12.1</v>
      </c>
      <c r="N31" s="81">
        <f t="shared" si="0"/>
        <v>12.1</v>
      </c>
      <c r="O31" s="81">
        <f>IF(D31="X",0,IF(E31="X",0,VLOOKUP(E31,'28'!$K$3:$L$16,2,FALSE)))</f>
        <v>200</v>
      </c>
      <c r="P31" s="81">
        <f t="shared" si="1"/>
        <v>2420</v>
      </c>
      <c r="R31">
        <v>4.5</v>
      </c>
      <c r="S31">
        <v>4.5</v>
      </c>
      <c r="T31">
        <v>0</v>
      </c>
    </row>
    <row r="32" spans="1:20">
      <c r="A32" s="6" t="s">
        <v>367</v>
      </c>
      <c r="B32">
        <v>104</v>
      </c>
      <c r="C32" s="7" t="s">
        <v>730</v>
      </c>
      <c r="D32" s="7"/>
      <c r="E32" s="79" t="s">
        <v>44</v>
      </c>
      <c r="F32" s="81"/>
      <c r="G32" s="81"/>
      <c r="H32" s="81"/>
      <c r="I32" s="81"/>
      <c r="J32" s="81"/>
      <c r="L32">
        <v>35.799999999999997</v>
      </c>
      <c r="N32" s="81">
        <f t="shared" si="0"/>
        <v>35.799999999999997</v>
      </c>
      <c r="O32" s="81">
        <f>IF(D32="X",0,IF(E32="X",0,VLOOKUP(E32,'28'!$K$3:$L$16,2,FALSE)))</f>
        <v>200</v>
      </c>
      <c r="P32" s="81">
        <f t="shared" si="1"/>
        <v>7159.9999999999991</v>
      </c>
      <c r="R32">
        <v>9.15</v>
      </c>
      <c r="S32">
        <v>9.15</v>
      </c>
      <c r="T32">
        <v>0.75</v>
      </c>
    </row>
    <row r="33" spans="1:16" hidden="1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/>
      <c r="O33" s="81"/>
      <c r="P33" s="81"/>
    </row>
    <row r="34" spans="1:16" hidden="1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/>
      <c r="O34" s="81"/>
      <c r="P34" s="81"/>
    </row>
    <row r="35" spans="1:16" hidden="1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/>
      <c r="O35" s="81"/>
      <c r="P35" s="81"/>
    </row>
    <row r="36" spans="1:16" hidden="1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/>
      <c r="O36" s="81"/>
      <c r="P36" s="81"/>
    </row>
    <row r="37" spans="1:16" hidden="1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/>
      <c r="O37" s="81"/>
      <c r="P37" s="81"/>
    </row>
    <row r="38" spans="1:16" hidden="1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/>
      <c r="O38" s="81"/>
      <c r="P38" s="81"/>
    </row>
    <row r="39" spans="1:16" hidden="1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/>
      <c r="O39" s="81"/>
      <c r="P39" s="81"/>
    </row>
    <row r="40" spans="1:16" hidden="1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/>
      <c r="O40" s="81"/>
      <c r="P40" s="81"/>
    </row>
    <row r="41" spans="1:16" hidden="1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/>
      <c r="O41" s="81"/>
      <c r="P41" s="81"/>
    </row>
    <row r="42" spans="1:16" hidden="1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/>
      <c r="O42" s="81"/>
      <c r="P42" s="81"/>
    </row>
    <row r="43" spans="1:16" hidden="1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/>
      <c r="O43" s="81"/>
      <c r="P43" s="81"/>
    </row>
    <row r="44" spans="1:16" hidden="1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/>
      <c r="O44" s="81"/>
      <c r="P44" s="81"/>
    </row>
    <row r="45" spans="1:16" hidden="1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/>
      <c r="O45" s="81"/>
      <c r="P45" s="81"/>
    </row>
    <row r="46" spans="1:16" hidden="1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/>
      <c r="O46" s="81"/>
      <c r="P46" s="81"/>
    </row>
    <row r="47" spans="1:16" hidden="1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/>
      <c r="O47" s="81"/>
      <c r="P47" s="81"/>
    </row>
    <row r="48" spans="1:16" hidden="1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/>
      <c r="O48" s="81"/>
      <c r="P48" s="81"/>
    </row>
    <row r="49" spans="1:16" hidden="1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/>
      <c r="O49" s="81"/>
      <c r="P49" s="81"/>
    </row>
    <row r="50" spans="1:16" hidden="1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/>
      <c r="O50" s="81"/>
      <c r="P50" s="81"/>
    </row>
    <row r="51" spans="1:16" hidden="1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/>
      <c r="O51" s="81"/>
      <c r="P51" s="81"/>
    </row>
    <row r="52" spans="1:16" hidden="1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/>
      <c r="O52" s="81"/>
      <c r="P52" s="81"/>
    </row>
    <row r="53" spans="1:16" hidden="1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/>
      <c r="O53" s="81"/>
      <c r="P53" s="81"/>
    </row>
    <row r="54" spans="1:16" hidden="1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/>
      <c r="O54" s="81"/>
      <c r="P54" s="81"/>
    </row>
    <row r="55" spans="1:16" hidden="1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/>
      <c r="O55" s="81"/>
      <c r="P55" s="81"/>
    </row>
    <row r="56" spans="1:16" hidden="1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/>
      <c r="O56" s="81"/>
      <c r="P56" s="81"/>
    </row>
    <row r="57" spans="1:16" hidden="1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/>
      <c r="O57" s="81"/>
      <c r="P57" s="81"/>
    </row>
    <row r="58" spans="1:16" hidden="1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/>
      <c r="O58" s="81"/>
      <c r="P58" s="81"/>
    </row>
    <row r="59" spans="1:16" hidden="1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/>
      <c r="O59" s="81"/>
      <c r="P59" s="81"/>
    </row>
    <row r="60" spans="1:16" hidden="1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/>
      <c r="O60" s="81"/>
      <c r="P60" s="81"/>
    </row>
    <row r="61" spans="1:16" hidden="1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/>
      <c r="O61" s="81"/>
      <c r="P61" s="81"/>
    </row>
    <row r="62" spans="1:16" hidden="1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/>
      <c r="O62" s="81"/>
      <c r="P62" s="81"/>
    </row>
    <row r="63" spans="1:16" hidden="1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/>
      <c r="O63" s="81"/>
      <c r="P63" s="81"/>
    </row>
    <row r="64" spans="1:16" hidden="1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/>
      <c r="O64" s="81"/>
      <c r="P64" s="81"/>
    </row>
    <row r="65" spans="1:16" hidden="1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/>
      <c r="O65" s="81"/>
      <c r="P65" s="81"/>
    </row>
    <row r="66" spans="1:16" hidden="1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/>
      <c r="O66" s="81"/>
      <c r="P66" s="81"/>
    </row>
    <row r="67" spans="1:16" hidden="1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/>
      <c r="O67" s="81"/>
      <c r="P67" s="81"/>
    </row>
    <row r="68" spans="1:16" hidden="1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/>
      <c r="O68" s="81"/>
      <c r="P68" s="81"/>
    </row>
    <row r="69" spans="1:16" hidden="1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/>
      <c r="O69" s="81"/>
      <c r="P69" s="81"/>
    </row>
    <row r="70" spans="1:16" hidden="1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/>
      <c r="O70" s="81"/>
      <c r="P70" s="81"/>
    </row>
    <row r="71" spans="1:16" hidden="1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/>
      <c r="O71" s="81"/>
      <c r="P71" s="81"/>
    </row>
    <row r="72" spans="1:16" hidden="1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/>
      <c r="O72" s="81"/>
      <c r="P72" s="81"/>
    </row>
    <row r="73" spans="1:16" hidden="1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/>
      <c r="O73" s="81"/>
      <c r="P73" s="81"/>
    </row>
    <row r="74" spans="1:16" hidden="1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/>
      <c r="O74" s="81"/>
      <c r="P74" s="81"/>
    </row>
    <row r="75" spans="1:16" hidden="1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/>
      <c r="O75" s="81"/>
      <c r="P75" s="81"/>
    </row>
    <row r="76" spans="1:16" hidden="1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/>
      <c r="O76" s="81"/>
      <c r="P76" s="81"/>
    </row>
    <row r="77" spans="1:16" hidden="1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/>
      <c r="O77" s="81"/>
      <c r="P77" s="81"/>
    </row>
    <row r="78" spans="1:16" hidden="1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/>
      <c r="O78" s="81"/>
      <c r="P78" s="81"/>
    </row>
    <row r="79" spans="1:16" hidden="1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/>
      <c r="O79" s="81"/>
      <c r="P79" s="81"/>
    </row>
    <row r="80" spans="1:16" hidden="1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/>
      <c r="O80" s="81"/>
      <c r="P80" s="81"/>
    </row>
    <row r="81" spans="1:16" hidden="1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/>
      <c r="O81" s="81"/>
      <c r="P81" s="81"/>
    </row>
    <row r="82" spans="1:16" hidden="1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/>
      <c r="O82" s="81"/>
      <c r="P82" s="81"/>
    </row>
    <row r="83" spans="1:16" hidden="1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/>
      <c r="O83" s="81"/>
      <c r="P83" s="81"/>
    </row>
    <row r="84" spans="1:16" hidden="1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/>
      <c r="O84" s="81"/>
      <c r="P84" s="81"/>
    </row>
    <row r="85" spans="1:16" hidden="1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/>
      <c r="O85" s="81"/>
      <c r="P85" s="81"/>
    </row>
    <row r="86" spans="1:16" hidden="1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/>
      <c r="O86" s="81"/>
      <c r="P86" s="81"/>
    </row>
    <row r="87" spans="1:16" hidden="1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/>
      <c r="O87" s="81"/>
      <c r="P87" s="81"/>
    </row>
    <row r="88" spans="1:16" hidden="1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/>
      <c r="O88" s="81"/>
      <c r="P88" s="81"/>
    </row>
    <row r="89" spans="1:16" hidden="1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/>
      <c r="O89" s="81"/>
      <c r="P89" s="81"/>
    </row>
    <row r="90" spans="1:16" hidden="1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/>
      <c r="O90" s="81"/>
      <c r="P90" s="81"/>
    </row>
    <row r="91" spans="1:16" hidden="1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/>
      <c r="O91" s="81"/>
      <c r="P91" s="81"/>
    </row>
    <row r="92" spans="1:16" hidden="1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/>
      <c r="O92" s="81"/>
      <c r="P92" s="81"/>
    </row>
    <row r="93" spans="1:16" hidden="1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/>
      <c r="O93" s="81"/>
      <c r="P93" s="81"/>
    </row>
    <row r="94" spans="1:16" hidden="1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/>
      <c r="O94" s="81"/>
      <c r="P94" s="81"/>
    </row>
    <row r="95" spans="1:16" hidden="1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/>
      <c r="O95" s="81"/>
      <c r="P95" s="81"/>
    </row>
    <row r="96" spans="1:16" hidden="1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/>
      <c r="O96" s="81"/>
      <c r="P96" s="81"/>
    </row>
    <row r="97" spans="1:16" hidden="1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/>
      <c r="O97" s="81"/>
      <c r="P97" s="81"/>
    </row>
    <row r="98" spans="1:16" hidden="1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/>
      <c r="O98" s="81"/>
      <c r="P98" s="81"/>
    </row>
    <row r="99" spans="1:16" hidden="1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/>
      <c r="O99" s="81"/>
      <c r="P99" s="81"/>
    </row>
    <row r="100" spans="1:16" hidden="1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/>
      <c r="O100" s="81"/>
      <c r="P100" s="81"/>
    </row>
    <row r="101" spans="1:16" hidden="1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/>
      <c r="O101" s="81"/>
      <c r="P101" s="81"/>
    </row>
    <row r="102" spans="1:16" hidden="1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/>
      <c r="O102" s="81"/>
      <c r="P102" s="81"/>
    </row>
    <row r="103" spans="1:16" hidden="1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/>
      <c r="O103" s="81"/>
      <c r="P103" s="81"/>
    </row>
    <row r="104" spans="1:16" hidden="1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/>
      <c r="O104" s="81"/>
      <c r="P104" s="81"/>
    </row>
    <row r="105" spans="1:16" hidden="1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/>
      <c r="O105" s="81"/>
      <c r="P105" s="81"/>
    </row>
    <row r="106" spans="1:16" hidden="1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/>
      <c r="O106" s="81"/>
      <c r="P106" s="81"/>
    </row>
    <row r="107" spans="1:16" hidden="1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/>
      <c r="O107" s="81"/>
      <c r="P107" s="81"/>
    </row>
    <row r="108" spans="1:16" hidden="1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/>
      <c r="O108" s="81"/>
      <c r="P108" s="81"/>
    </row>
    <row r="109" spans="1:16" hidden="1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/>
      <c r="O109" s="81"/>
      <c r="P109" s="81"/>
    </row>
    <row r="110" spans="1:16" hidden="1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/>
      <c r="O110" s="81"/>
      <c r="P110" s="81"/>
    </row>
    <row r="111" spans="1:16" hidden="1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/>
      <c r="O111" s="81"/>
      <c r="P111" s="81"/>
    </row>
    <row r="112" spans="1:16" hidden="1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/>
      <c r="O112" s="81"/>
      <c r="P112" s="81"/>
    </row>
    <row r="113" spans="1:16" hidden="1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/>
      <c r="O113" s="81"/>
      <c r="P113" s="81"/>
    </row>
    <row r="114" spans="1:16" hidden="1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/>
      <c r="O114" s="81"/>
      <c r="P114" s="81"/>
    </row>
    <row r="115" spans="1:16" hidden="1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/>
      <c r="O115" s="81"/>
      <c r="P115" s="81"/>
    </row>
    <row r="116" spans="1:16" hidden="1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/>
      <c r="O116" s="81"/>
      <c r="P116" s="81"/>
    </row>
    <row r="117" spans="1:16" hidden="1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/>
      <c r="O117" s="81"/>
      <c r="P117" s="81"/>
    </row>
    <row r="118" spans="1:16" hidden="1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/>
      <c r="O118" s="81"/>
      <c r="P118" s="81"/>
    </row>
    <row r="119" spans="1:16" hidden="1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/>
      <c r="O119" s="81"/>
      <c r="P119" s="81"/>
    </row>
    <row r="120" spans="1:16" hidden="1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/>
      <c r="O120" s="81"/>
      <c r="P120" s="81"/>
    </row>
    <row r="121" spans="1:16" hidden="1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/>
      <c r="O121" s="81"/>
      <c r="P121" s="81"/>
    </row>
    <row r="122" spans="1:16" hidden="1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/>
      <c r="O122" s="81"/>
      <c r="P122" s="81"/>
    </row>
    <row r="123" spans="1:16" hidden="1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/>
      <c r="O123" s="81"/>
      <c r="P123" s="81"/>
    </row>
    <row r="124" spans="1:16" hidden="1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/>
      <c r="O124" s="81"/>
      <c r="P124" s="81"/>
    </row>
    <row r="125" spans="1:16" hidden="1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/>
      <c r="O125" s="81"/>
      <c r="P125" s="81"/>
    </row>
    <row r="126" spans="1:16" hidden="1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/>
      <c r="O126" s="81"/>
      <c r="P126" s="81"/>
    </row>
    <row r="127" spans="1:16" hidden="1">
      <c r="N127" s="81"/>
      <c r="O127" s="81"/>
      <c r="P127" s="81"/>
    </row>
    <row r="128" spans="1:16" hidden="1">
      <c r="N128" s="81"/>
      <c r="O128" s="81"/>
      <c r="P128" s="81"/>
    </row>
    <row r="129" spans="14:16" hidden="1">
      <c r="N129" s="81"/>
      <c r="O129" s="81"/>
      <c r="P129" s="81"/>
    </row>
    <row r="130" spans="14:16" hidden="1">
      <c r="N130" s="81"/>
      <c r="O130" s="81"/>
      <c r="P130" s="81"/>
    </row>
    <row r="131" spans="14:16" hidden="1">
      <c r="N131" s="81"/>
      <c r="O131" s="81"/>
      <c r="P131" s="81"/>
    </row>
    <row r="132" spans="14:16" hidden="1">
      <c r="N132" s="81"/>
      <c r="O132" s="81"/>
      <c r="P132" s="81"/>
    </row>
    <row r="133" spans="14:16" hidden="1">
      <c r="N133" s="81"/>
      <c r="O133" s="81"/>
      <c r="P133" s="81"/>
    </row>
    <row r="134" spans="14:16" hidden="1">
      <c r="N134" s="81"/>
      <c r="O134" s="81"/>
      <c r="P134" s="81"/>
    </row>
    <row r="135" spans="14:16" hidden="1">
      <c r="N135" s="81"/>
      <c r="O135" s="81"/>
      <c r="P135" s="81"/>
    </row>
    <row r="136" spans="14:16" hidden="1">
      <c r="N136" s="81"/>
      <c r="O136" s="81"/>
      <c r="P136" s="81"/>
    </row>
    <row r="137" spans="14:16" hidden="1">
      <c r="N137" s="81"/>
      <c r="O137" s="81"/>
      <c r="P137" s="81"/>
    </row>
    <row r="138" spans="14:16" hidden="1">
      <c r="N138" s="81"/>
      <c r="O138" s="81"/>
      <c r="P138" s="81"/>
    </row>
    <row r="139" spans="14:16" hidden="1">
      <c r="N139" s="81"/>
      <c r="O139" s="81"/>
      <c r="P139" s="81"/>
    </row>
    <row r="140" spans="14:16" hidden="1">
      <c r="N140" s="81"/>
      <c r="O140" s="81"/>
      <c r="P140" s="81"/>
    </row>
    <row r="141" spans="14:16" hidden="1">
      <c r="N141" s="81"/>
      <c r="O141" s="81"/>
      <c r="P141" s="81"/>
    </row>
    <row r="142" spans="14:16" hidden="1">
      <c r="N142" s="81"/>
      <c r="O142" s="81"/>
      <c r="P142" s="81"/>
    </row>
    <row r="143" spans="14:16" hidden="1">
      <c r="N143" s="81"/>
      <c r="O143" s="81"/>
      <c r="P143" s="81"/>
    </row>
    <row r="144" spans="14:16" hidden="1">
      <c r="N144" s="81"/>
      <c r="O144" s="81"/>
      <c r="P144" s="81"/>
    </row>
    <row r="145" spans="14:16" hidden="1">
      <c r="N145" s="81"/>
      <c r="O145" s="81"/>
      <c r="P145" s="81"/>
    </row>
    <row r="146" spans="14:16" hidden="1">
      <c r="N146" s="81"/>
      <c r="O146" s="81"/>
      <c r="P146" s="81"/>
    </row>
    <row r="147" spans="14:16" hidden="1">
      <c r="N147" s="81"/>
      <c r="O147" s="81"/>
      <c r="P147" s="81"/>
    </row>
    <row r="148" spans="14:16" hidden="1">
      <c r="N148" s="81"/>
      <c r="O148" s="81"/>
      <c r="P148" s="81"/>
    </row>
    <row r="149" spans="14:16" hidden="1">
      <c r="N149" s="81"/>
      <c r="O149" s="81"/>
      <c r="P149" s="81"/>
    </row>
    <row r="150" spans="14:16" hidden="1">
      <c r="N150" s="81"/>
      <c r="O150" s="81"/>
      <c r="P150" s="81"/>
    </row>
    <row r="151" spans="14:16" hidden="1">
      <c r="N151" s="81"/>
      <c r="O151" s="81"/>
      <c r="P151" s="81"/>
    </row>
    <row r="152" spans="14:16" hidden="1">
      <c r="N152" s="81"/>
      <c r="O152" s="81"/>
      <c r="P152" s="81"/>
    </row>
    <row r="153" spans="14:16" hidden="1">
      <c r="N153" s="81"/>
      <c r="O153" s="81"/>
      <c r="P153" s="81"/>
    </row>
    <row r="154" spans="14:16" hidden="1">
      <c r="N154" s="81"/>
      <c r="O154" s="81"/>
      <c r="P154" s="81"/>
    </row>
    <row r="155" spans="14:16" hidden="1">
      <c r="N155" s="81"/>
      <c r="O155" s="81"/>
      <c r="P155" s="81"/>
    </row>
    <row r="156" spans="14:16" hidden="1">
      <c r="N156" s="81"/>
      <c r="O156" s="81"/>
      <c r="P156" s="81"/>
    </row>
    <row r="157" spans="14:16" hidden="1">
      <c r="N157" s="81"/>
      <c r="O157" s="81"/>
      <c r="P157" s="81"/>
    </row>
    <row r="158" spans="14:16" hidden="1">
      <c r="N158" s="81"/>
      <c r="O158" s="81"/>
      <c r="P158" s="81"/>
    </row>
    <row r="159" spans="14:16" hidden="1">
      <c r="N159" s="81"/>
      <c r="O159" s="81"/>
      <c r="P159" s="81"/>
    </row>
    <row r="160" spans="14:16" hidden="1">
      <c r="N160" s="81"/>
      <c r="O160" s="81"/>
      <c r="P160" s="81"/>
    </row>
    <row r="161" spans="14:16" hidden="1">
      <c r="N161" s="81"/>
      <c r="O161" s="81"/>
      <c r="P161" s="81"/>
    </row>
    <row r="162" spans="14:16" hidden="1">
      <c r="N162" s="81"/>
      <c r="O162" s="81"/>
      <c r="P162" s="81"/>
    </row>
    <row r="163" spans="14:16" hidden="1">
      <c r="N163" s="81"/>
      <c r="O163" s="81"/>
      <c r="P163" s="81"/>
    </row>
    <row r="164" spans="14:16" hidden="1">
      <c r="N164" s="81"/>
      <c r="O164" s="81"/>
      <c r="P164" s="81"/>
    </row>
    <row r="165" spans="14:16" hidden="1">
      <c r="N165" s="81"/>
      <c r="O165" s="81"/>
      <c r="P165" s="81"/>
    </row>
    <row r="166" spans="14:16" hidden="1">
      <c r="N166" s="81"/>
      <c r="O166" s="81"/>
      <c r="P166" s="81"/>
    </row>
    <row r="167" spans="14:16" hidden="1">
      <c r="N167" s="81"/>
      <c r="O167" s="81"/>
      <c r="P167" s="81"/>
    </row>
    <row r="168" spans="14:16" hidden="1">
      <c r="N168" s="81"/>
      <c r="O168" s="81"/>
      <c r="P168" s="81"/>
    </row>
    <row r="169" spans="14:16" hidden="1">
      <c r="N169" s="81"/>
      <c r="O169" s="81"/>
      <c r="P169" s="81"/>
    </row>
    <row r="170" spans="14:16" hidden="1">
      <c r="N170" s="81"/>
      <c r="O170" s="81"/>
      <c r="P170" s="81"/>
    </row>
    <row r="171" spans="14:16" hidden="1">
      <c r="N171" s="81"/>
      <c r="O171" s="81"/>
      <c r="P171" s="81"/>
    </row>
    <row r="172" spans="14:16" hidden="1">
      <c r="N172" s="81"/>
      <c r="O172" s="81"/>
      <c r="P172" s="81"/>
    </row>
    <row r="173" spans="14:16" hidden="1">
      <c r="N173" s="81"/>
      <c r="O173" s="81"/>
      <c r="P173" s="81"/>
    </row>
    <row r="174" spans="14:16" hidden="1">
      <c r="N174" s="81"/>
      <c r="O174" s="81"/>
      <c r="P174" s="81"/>
    </row>
    <row r="175" spans="14:16" hidden="1">
      <c r="N175" s="81"/>
      <c r="O175" s="81"/>
      <c r="P175" s="81"/>
    </row>
    <row r="176" spans="14:16" hidden="1">
      <c r="N176" s="81"/>
      <c r="O176" s="81"/>
      <c r="P176" s="81"/>
    </row>
    <row r="177" spans="14:16" hidden="1">
      <c r="N177" s="81"/>
      <c r="O177" s="81"/>
      <c r="P177" s="81"/>
    </row>
    <row r="178" spans="14:16" hidden="1">
      <c r="N178" s="81"/>
      <c r="O178" s="81"/>
      <c r="P178" s="81"/>
    </row>
    <row r="179" spans="14:16" hidden="1">
      <c r="N179" s="81"/>
      <c r="O179" s="81"/>
      <c r="P179" s="81"/>
    </row>
    <row r="180" spans="14:16" hidden="1">
      <c r="N180" s="81"/>
      <c r="O180" s="81"/>
      <c r="P180" s="81"/>
    </row>
    <row r="181" spans="14:16" hidden="1">
      <c r="N181" s="81"/>
      <c r="O181" s="81"/>
      <c r="P181" s="81"/>
    </row>
    <row r="182" spans="14:16" hidden="1">
      <c r="N182" s="81"/>
      <c r="O182" s="81"/>
      <c r="P182" s="81"/>
    </row>
    <row r="183" spans="14:16" hidden="1">
      <c r="N183" s="81"/>
      <c r="O183" s="81"/>
      <c r="P183" s="81"/>
    </row>
    <row r="184" spans="14:16" hidden="1">
      <c r="N184" s="81"/>
      <c r="O184" s="81"/>
      <c r="P184" s="81"/>
    </row>
    <row r="185" spans="14:16" hidden="1">
      <c r="N185" s="81"/>
      <c r="O185" s="81"/>
      <c r="P185" s="81"/>
    </row>
    <row r="186" spans="14:16" hidden="1">
      <c r="N186" s="81"/>
      <c r="O186" s="81"/>
      <c r="P186" s="81"/>
    </row>
    <row r="187" spans="14:16" hidden="1">
      <c r="N187" s="81"/>
      <c r="O187" s="81"/>
      <c r="P187" s="81"/>
    </row>
    <row r="188" spans="14:16" hidden="1">
      <c r="N188" s="81"/>
      <c r="O188" s="81"/>
      <c r="P188" s="81"/>
    </row>
    <row r="189" spans="14:16" hidden="1">
      <c r="N189" s="81"/>
      <c r="O189" s="81"/>
      <c r="P189" s="81"/>
    </row>
    <row r="190" spans="14:16" hidden="1">
      <c r="N190" s="81"/>
      <c r="O190" s="81"/>
      <c r="P190" s="81"/>
    </row>
    <row r="191" spans="14:16" hidden="1">
      <c r="N191" s="81"/>
      <c r="O191" s="81"/>
      <c r="P191" s="81"/>
    </row>
    <row r="192" spans="14:16" hidden="1">
      <c r="N192" s="81"/>
      <c r="O192" s="81"/>
      <c r="P192" s="81"/>
    </row>
    <row r="193" spans="14:16" hidden="1">
      <c r="N193" s="81"/>
      <c r="O193" s="81"/>
      <c r="P193" s="81"/>
    </row>
    <row r="194" spans="14:16" hidden="1">
      <c r="N194" s="81"/>
      <c r="O194" s="81"/>
      <c r="P194" s="81"/>
    </row>
    <row r="195" spans="14:16" hidden="1">
      <c r="N195" s="81"/>
      <c r="O195" s="81"/>
      <c r="P195" s="81"/>
    </row>
    <row r="196" spans="14:16" hidden="1">
      <c r="N196" s="81"/>
      <c r="O196" s="81"/>
      <c r="P196" s="81"/>
    </row>
    <row r="197" spans="14:16" hidden="1">
      <c r="N197" s="81"/>
      <c r="O197" s="81"/>
      <c r="P197" s="81"/>
    </row>
    <row r="198" spans="14:16" hidden="1">
      <c r="N198" s="81"/>
      <c r="O198" s="81"/>
      <c r="P198" s="81"/>
    </row>
    <row r="199" spans="14:16" hidden="1">
      <c r="N199" s="81"/>
      <c r="O199" s="81"/>
      <c r="P199" s="81"/>
    </row>
    <row r="200" spans="14:16" hidden="1">
      <c r="N200" s="81"/>
      <c r="O200" s="81"/>
      <c r="P200" s="81"/>
    </row>
    <row r="201" spans="14:16" hidden="1">
      <c r="N201" s="81"/>
      <c r="O201" s="81"/>
      <c r="P201" s="81"/>
    </row>
    <row r="202" spans="14:16" hidden="1">
      <c r="N202" s="81"/>
      <c r="O202" s="81"/>
      <c r="P202" s="81"/>
    </row>
    <row r="203" spans="14:16" hidden="1">
      <c r="N203" s="81"/>
      <c r="O203" s="81"/>
      <c r="P203" s="81"/>
    </row>
    <row r="204" spans="14:16" hidden="1">
      <c r="N204" s="81"/>
      <c r="O204" s="81"/>
      <c r="P204" s="81"/>
    </row>
    <row r="205" spans="14:16" hidden="1">
      <c r="N205" s="81"/>
      <c r="O205" s="81"/>
      <c r="P205" s="81"/>
    </row>
    <row r="206" spans="14:16" hidden="1">
      <c r="N206" s="81"/>
      <c r="O206" s="81"/>
      <c r="P206" s="81"/>
    </row>
    <row r="207" spans="14:16" hidden="1">
      <c r="N207" s="81"/>
      <c r="O207" s="81"/>
      <c r="P207" s="81"/>
    </row>
    <row r="208" spans="14:16" hidden="1">
      <c r="N208" s="81"/>
      <c r="O208" s="81"/>
      <c r="P208" s="81"/>
    </row>
    <row r="209" spans="14:16" hidden="1">
      <c r="N209" s="81"/>
      <c r="O209" s="81"/>
      <c r="P209" s="81"/>
    </row>
    <row r="210" spans="14:16" hidden="1">
      <c r="N210" s="81"/>
      <c r="O210" s="81"/>
      <c r="P210" s="81"/>
    </row>
    <row r="211" spans="14:16" hidden="1">
      <c r="N211" s="81"/>
      <c r="O211" s="81"/>
      <c r="P211" s="81"/>
    </row>
    <row r="212" spans="14:16" hidden="1">
      <c r="N212" s="81"/>
      <c r="O212" s="81"/>
      <c r="P212" s="81"/>
    </row>
    <row r="213" spans="14:16" hidden="1">
      <c r="N213" s="81"/>
      <c r="O213" s="81"/>
      <c r="P213" s="81"/>
    </row>
    <row r="214" spans="14:16" hidden="1">
      <c r="N214" s="81"/>
      <c r="O214" s="81"/>
      <c r="P214" s="81"/>
    </row>
    <row r="215" spans="14:16" hidden="1">
      <c r="N215" s="81"/>
      <c r="O215" s="81"/>
      <c r="P215" s="81"/>
    </row>
    <row r="216" spans="14:16" hidden="1">
      <c r="N216" s="81"/>
      <c r="O216" s="81"/>
      <c r="P216" s="81"/>
    </row>
    <row r="217" spans="14:16" hidden="1">
      <c r="N217" s="81"/>
      <c r="O217" s="81"/>
      <c r="P217" s="81"/>
    </row>
    <row r="218" spans="14:16" hidden="1">
      <c r="N218" s="81"/>
      <c r="O218" s="81"/>
      <c r="P218" s="81"/>
    </row>
    <row r="219" spans="14:16" hidden="1">
      <c r="N219" s="81"/>
      <c r="O219" s="81"/>
      <c r="P219" s="81"/>
    </row>
    <row r="220" spans="14:16" hidden="1">
      <c r="N220" s="81"/>
      <c r="O220" s="81"/>
      <c r="P220" s="81"/>
    </row>
    <row r="221" spans="14:16" hidden="1">
      <c r="N221" s="81"/>
      <c r="O221" s="81"/>
      <c r="P221" s="81"/>
    </row>
    <row r="222" spans="14:16" hidden="1">
      <c r="N222" s="81"/>
      <c r="O222" s="81"/>
      <c r="P222" s="81"/>
    </row>
    <row r="223" spans="14:16" hidden="1">
      <c r="N223" s="81"/>
      <c r="O223" s="81"/>
      <c r="P223" s="81"/>
    </row>
    <row r="224" spans="14:16" hidden="1">
      <c r="N224" s="81"/>
      <c r="O224" s="81"/>
      <c r="P224" s="81"/>
    </row>
    <row r="225" spans="14:16" hidden="1">
      <c r="N225" s="81"/>
      <c r="O225" s="81"/>
      <c r="P225" s="81"/>
    </row>
    <row r="226" spans="14:16" hidden="1">
      <c r="N226" s="81"/>
      <c r="O226" s="81"/>
      <c r="P226" s="81"/>
    </row>
    <row r="227" spans="14:16" hidden="1">
      <c r="N227" s="81"/>
      <c r="O227" s="81"/>
      <c r="P227" s="81"/>
    </row>
    <row r="228" spans="14:16" hidden="1">
      <c r="N228" s="81"/>
      <c r="O228" s="81"/>
      <c r="P228" s="81"/>
    </row>
    <row r="229" spans="14:16" hidden="1">
      <c r="N229" s="81"/>
      <c r="O229" s="81"/>
      <c r="P229" s="81"/>
    </row>
    <row r="230" spans="14:16" hidden="1">
      <c r="N230" s="81"/>
      <c r="O230" s="81"/>
      <c r="P230" s="81"/>
    </row>
    <row r="231" spans="14:16" hidden="1">
      <c r="N231" s="81"/>
      <c r="O231" s="81"/>
      <c r="P231" s="81"/>
    </row>
    <row r="232" spans="14:16" hidden="1">
      <c r="N232" s="81"/>
      <c r="O232" s="81"/>
      <c r="P232" s="81"/>
    </row>
    <row r="233" spans="14:16" hidden="1">
      <c r="N233" s="81"/>
      <c r="O233" s="81"/>
      <c r="P233" s="81"/>
    </row>
    <row r="234" spans="14:16" hidden="1">
      <c r="N234" s="81"/>
      <c r="O234" s="81"/>
      <c r="P234" s="81"/>
    </row>
    <row r="235" spans="14:16" hidden="1">
      <c r="N235" s="81"/>
      <c r="O235" s="81"/>
      <c r="P235" s="81"/>
    </row>
    <row r="236" spans="14:16" hidden="1">
      <c r="N236" s="81"/>
      <c r="O236" s="81"/>
      <c r="P236" s="81"/>
    </row>
    <row r="237" spans="14:16" hidden="1">
      <c r="N237" s="81"/>
      <c r="O237" s="81"/>
      <c r="P237" s="81"/>
    </row>
    <row r="238" spans="14:16" hidden="1">
      <c r="N238" s="81"/>
      <c r="O238" s="81"/>
      <c r="P238" s="81"/>
    </row>
    <row r="239" spans="14:16" hidden="1">
      <c r="N239" s="81"/>
      <c r="O239" s="81"/>
      <c r="P239" s="81"/>
    </row>
    <row r="240" spans="14:16" hidden="1">
      <c r="N240" s="81"/>
      <c r="O240" s="81"/>
      <c r="P240" s="81"/>
    </row>
    <row r="241" spans="14:16" hidden="1">
      <c r="N241" s="81"/>
      <c r="O241" s="81"/>
      <c r="P241" s="81"/>
    </row>
    <row r="242" spans="14:16" hidden="1">
      <c r="N242" s="81"/>
      <c r="O242" s="81"/>
      <c r="P242" s="81"/>
    </row>
    <row r="243" spans="14:16" hidden="1">
      <c r="N243" s="81"/>
      <c r="O243" s="81"/>
      <c r="P243" s="81"/>
    </row>
    <row r="244" spans="14:16" hidden="1">
      <c r="N244" s="81"/>
      <c r="O244" s="81"/>
      <c r="P244" s="81"/>
    </row>
    <row r="245" spans="14:16" hidden="1">
      <c r="N245" s="81"/>
      <c r="O245" s="81"/>
      <c r="P245" s="81"/>
    </row>
    <row r="246" spans="14:16" hidden="1">
      <c r="N246" s="81"/>
      <c r="O246" s="81"/>
      <c r="P246" s="81"/>
    </row>
    <row r="247" spans="14:16" hidden="1">
      <c r="N247" s="81"/>
      <c r="O247" s="81"/>
      <c r="P247" s="81"/>
    </row>
    <row r="248" spans="14:16" hidden="1">
      <c r="N248" s="81"/>
      <c r="O248" s="81"/>
      <c r="P248" s="81"/>
    </row>
    <row r="249" spans="14:16" hidden="1">
      <c r="N249" s="81"/>
      <c r="O249" s="81"/>
      <c r="P249" s="81"/>
    </row>
    <row r="250" spans="14:16" hidden="1">
      <c r="N250" s="81"/>
      <c r="O250" s="81"/>
      <c r="P250" s="81"/>
    </row>
    <row r="251" spans="14:16" hidden="1">
      <c r="N251" s="81"/>
      <c r="O251" s="81"/>
      <c r="P251" s="81"/>
    </row>
    <row r="252" spans="14:16" hidden="1">
      <c r="N252" s="81"/>
      <c r="O252" s="81"/>
      <c r="P252" s="81"/>
    </row>
    <row r="253" spans="14:16" hidden="1">
      <c r="N253" s="81"/>
      <c r="O253" s="81"/>
      <c r="P253" s="81"/>
    </row>
    <row r="254" spans="14:16" hidden="1">
      <c r="N254" s="81"/>
      <c r="O254" s="81"/>
      <c r="P254" s="81"/>
    </row>
    <row r="255" spans="14:16" hidden="1">
      <c r="N255" s="81"/>
      <c r="O255" s="81"/>
      <c r="P255" s="81"/>
    </row>
    <row r="256" spans="14:16" hidden="1">
      <c r="N256" s="81"/>
      <c r="O256" s="81"/>
      <c r="P256" s="81"/>
    </row>
    <row r="257" spans="14:16" hidden="1">
      <c r="N257" s="81"/>
      <c r="O257" s="81"/>
      <c r="P257" s="81"/>
    </row>
    <row r="258" spans="14:16" hidden="1">
      <c r="N258" s="81"/>
      <c r="O258" s="81"/>
      <c r="P258" s="81"/>
    </row>
    <row r="259" spans="14:16" hidden="1">
      <c r="N259" s="81"/>
      <c r="O259" s="81"/>
      <c r="P259" s="81"/>
    </row>
    <row r="260" spans="14:16" hidden="1">
      <c r="N260" s="81"/>
      <c r="O260" s="81"/>
      <c r="P260" s="81"/>
    </row>
    <row r="261" spans="14:16" hidden="1">
      <c r="N261" s="81"/>
      <c r="O261" s="81"/>
      <c r="P261" s="81"/>
    </row>
    <row r="262" spans="14:16" hidden="1">
      <c r="N262" s="81"/>
      <c r="O262" s="81"/>
      <c r="P262" s="81"/>
    </row>
    <row r="263" spans="14:16" hidden="1">
      <c r="N263" s="81"/>
      <c r="O263" s="81"/>
      <c r="P263" s="81"/>
    </row>
    <row r="264" spans="14:16" hidden="1">
      <c r="N264" s="81"/>
      <c r="O264" s="81"/>
      <c r="P264" s="81"/>
    </row>
    <row r="265" spans="14:16" hidden="1">
      <c r="N265" s="81"/>
      <c r="O265" s="81"/>
      <c r="P265" s="81"/>
    </row>
    <row r="266" spans="14:16" hidden="1">
      <c r="N266" s="81"/>
      <c r="O266" s="81"/>
      <c r="P266" s="81"/>
    </row>
    <row r="267" spans="14:16" hidden="1">
      <c r="N267" s="81"/>
      <c r="O267" s="81"/>
      <c r="P267" s="81"/>
    </row>
    <row r="268" spans="14:16" hidden="1">
      <c r="N268" s="81"/>
      <c r="O268" s="81"/>
      <c r="P268" s="81"/>
    </row>
    <row r="269" spans="14:16" hidden="1">
      <c r="N269" s="81"/>
      <c r="O269" s="81"/>
      <c r="P269" s="81"/>
    </row>
    <row r="270" spans="14:16" hidden="1">
      <c r="N270" s="81"/>
      <c r="O270" s="81"/>
      <c r="P270" s="81"/>
    </row>
    <row r="271" spans="14:16" hidden="1">
      <c r="N271" s="81"/>
      <c r="O271" s="81"/>
      <c r="P271" s="81"/>
    </row>
    <row r="272" spans="14:16" hidden="1">
      <c r="N272" s="81"/>
      <c r="O272" s="81"/>
      <c r="P272" s="81"/>
    </row>
    <row r="273" spans="14:16" hidden="1">
      <c r="N273" s="81"/>
      <c r="O273" s="81"/>
      <c r="P273" s="81"/>
    </row>
    <row r="274" spans="14:16" hidden="1">
      <c r="N274" s="81"/>
      <c r="O274" s="81"/>
      <c r="P274" s="81"/>
    </row>
    <row r="275" spans="14:16" hidden="1">
      <c r="N275" s="81"/>
      <c r="O275" s="81"/>
      <c r="P275" s="81"/>
    </row>
    <row r="276" spans="14:16" hidden="1">
      <c r="N276" s="81"/>
      <c r="O276" s="81"/>
      <c r="P276" s="81"/>
    </row>
    <row r="277" spans="14:16" hidden="1">
      <c r="N277" s="81"/>
      <c r="O277" s="81"/>
      <c r="P277" s="81"/>
    </row>
    <row r="278" spans="14:16" hidden="1">
      <c r="N278" s="81"/>
      <c r="O278" s="81"/>
      <c r="P278" s="81"/>
    </row>
    <row r="279" spans="14:16" hidden="1">
      <c r="N279" s="81"/>
      <c r="O279" s="81"/>
      <c r="P279" s="81"/>
    </row>
    <row r="280" spans="14:16" hidden="1">
      <c r="N280" s="81"/>
      <c r="O280" s="81"/>
      <c r="P280" s="81"/>
    </row>
    <row r="281" spans="14:16" hidden="1">
      <c r="N281" s="81"/>
      <c r="O281" s="81"/>
      <c r="P281" s="81"/>
    </row>
    <row r="282" spans="14:16" hidden="1">
      <c r="N282" s="81"/>
      <c r="O282" s="81"/>
      <c r="P282" s="81"/>
    </row>
    <row r="283" spans="14:16" hidden="1">
      <c r="N283" s="81"/>
      <c r="O283" s="81"/>
      <c r="P283" s="81"/>
    </row>
    <row r="284" spans="14:16" hidden="1">
      <c r="N284" s="81"/>
      <c r="O284" s="81"/>
      <c r="P284" s="81"/>
    </row>
    <row r="285" spans="14:16" hidden="1">
      <c r="N285" s="81"/>
      <c r="O285" s="81"/>
      <c r="P285" s="81"/>
    </row>
    <row r="286" spans="14:16" hidden="1">
      <c r="N286" s="81"/>
      <c r="O286" s="81"/>
      <c r="P286" s="81"/>
    </row>
    <row r="287" spans="14:16" hidden="1">
      <c r="N287" s="81"/>
      <c r="O287" s="81"/>
      <c r="P287" s="81"/>
    </row>
    <row r="288" spans="14:16" hidden="1">
      <c r="N288" s="81"/>
      <c r="O288" s="81"/>
      <c r="P288" s="81"/>
    </row>
    <row r="289" spans="14:16" hidden="1">
      <c r="N289" s="81"/>
      <c r="O289" s="81"/>
      <c r="P289" s="81"/>
    </row>
    <row r="290" spans="14:16" hidden="1">
      <c r="N290" s="81"/>
      <c r="O290" s="81"/>
      <c r="P290" s="81"/>
    </row>
    <row r="291" spans="14:16" hidden="1">
      <c r="N291" s="81"/>
      <c r="O291" s="81"/>
      <c r="P291" s="81"/>
    </row>
    <row r="292" spans="14:16" hidden="1">
      <c r="N292" s="81"/>
      <c r="O292" s="81"/>
      <c r="P292" s="81"/>
    </row>
    <row r="293" spans="14:16" hidden="1">
      <c r="N293" s="81"/>
      <c r="O293" s="81"/>
      <c r="P293" s="81"/>
    </row>
    <row r="294" spans="14:16" hidden="1">
      <c r="N294" s="81"/>
      <c r="O294" s="81"/>
      <c r="P294" s="81"/>
    </row>
    <row r="295" spans="14:16" hidden="1">
      <c r="N295" s="81"/>
      <c r="O295" s="81"/>
      <c r="P295" s="81"/>
    </row>
    <row r="296" spans="14:16" hidden="1">
      <c r="N296" s="81"/>
      <c r="O296" s="81"/>
      <c r="P296" s="81"/>
    </row>
    <row r="297" spans="14:16" hidden="1">
      <c r="N297" s="81"/>
      <c r="O297" s="81"/>
      <c r="P297" s="81"/>
    </row>
    <row r="298" spans="14:16" hidden="1">
      <c r="N298" s="81"/>
      <c r="O298" s="81"/>
      <c r="P298" s="81"/>
    </row>
    <row r="299" spans="14:16" hidden="1">
      <c r="N299" s="81"/>
      <c r="O299" s="81"/>
      <c r="P299" s="81"/>
    </row>
    <row r="300" spans="14:16" hidden="1">
      <c r="N300" s="81"/>
      <c r="O300" s="81"/>
      <c r="P300" s="81"/>
    </row>
    <row r="301" spans="14:16" hidden="1">
      <c r="N301" s="81"/>
      <c r="O301" s="81"/>
      <c r="P301" s="81"/>
    </row>
    <row r="302" spans="14:16" hidden="1">
      <c r="N302" s="81"/>
      <c r="O302" s="81"/>
      <c r="P302" s="81"/>
    </row>
    <row r="303" spans="14:16" hidden="1">
      <c r="N303" s="81"/>
      <c r="O303" s="81"/>
      <c r="P303" s="81"/>
    </row>
    <row r="304" spans="14:16" hidden="1">
      <c r="N304" s="81"/>
      <c r="O304" s="81"/>
      <c r="P304" s="81"/>
    </row>
    <row r="305" spans="14:16" hidden="1">
      <c r="N305" s="81"/>
      <c r="O305" s="81"/>
      <c r="P305" s="81"/>
    </row>
    <row r="306" spans="14:16" hidden="1">
      <c r="N306" s="81"/>
      <c r="O306" s="81"/>
      <c r="P306" s="81"/>
    </row>
    <row r="307" spans="14:16" hidden="1">
      <c r="N307" s="81"/>
      <c r="O307" s="81"/>
      <c r="P307" s="81"/>
    </row>
    <row r="308" spans="14:16" hidden="1">
      <c r="N308" s="81"/>
      <c r="O308" s="81"/>
      <c r="P308" s="81"/>
    </row>
    <row r="309" spans="14:16" hidden="1">
      <c r="N309" s="81"/>
      <c r="O309" s="81"/>
      <c r="P309" s="81"/>
    </row>
    <row r="310" spans="14:16" hidden="1">
      <c r="N310" s="81"/>
      <c r="O310" s="81"/>
      <c r="P310" s="81"/>
    </row>
    <row r="311" spans="14:16" hidden="1">
      <c r="N311" s="81"/>
      <c r="O311" s="81"/>
      <c r="P311" s="81"/>
    </row>
    <row r="312" spans="14:16" hidden="1">
      <c r="N312" s="81"/>
      <c r="O312" s="81"/>
      <c r="P312" s="81"/>
    </row>
    <row r="313" spans="14:16" hidden="1">
      <c r="N313" s="81"/>
      <c r="O313" s="81"/>
      <c r="P313" s="81"/>
    </row>
    <row r="314" spans="14:16" hidden="1">
      <c r="N314" s="81"/>
      <c r="O314" s="81"/>
      <c r="P314" s="81"/>
    </row>
    <row r="315" spans="14:16" hidden="1">
      <c r="N315" s="81"/>
      <c r="O315" s="81"/>
      <c r="P315" s="81"/>
    </row>
    <row r="316" spans="14:16" hidden="1">
      <c r="N316" s="81"/>
      <c r="O316" s="81"/>
      <c r="P316" s="81"/>
    </row>
    <row r="317" spans="14:16" hidden="1">
      <c r="N317" s="81"/>
      <c r="O317" s="81"/>
      <c r="P317" s="81"/>
    </row>
    <row r="318" spans="14:16" hidden="1">
      <c r="N318" s="81"/>
      <c r="O318" s="81"/>
      <c r="P318" s="81"/>
    </row>
    <row r="319" spans="14:16" hidden="1">
      <c r="N319" s="81"/>
      <c r="O319" s="81"/>
      <c r="P319" s="81"/>
    </row>
    <row r="320" spans="14:16" hidden="1">
      <c r="N320" s="81"/>
      <c r="O320" s="81"/>
      <c r="P320" s="81"/>
    </row>
    <row r="321" spans="14:16" hidden="1">
      <c r="N321" s="81"/>
      <c r="O321" s="81"/>
      <c r="P321" s="81"/>
    </row>
    <row r="322" spans="14:16" hidden="1">
      <c r="N322" s="81"/>
      <c r="O322" s="81"/>
      <c r="P322" s="81"/>
    </row>
    <row r="323" spans="14:16" hidden="1">
      <c r="N323" s="81"/>
      <c r="O323" s="81"/>
      <c r="P323" s="81"/>
    </row>
    <row r="324" spans="14:16" hidden="1">
      <c r="N324" s="81"/>
      <c r="O324" s="81"/>
      <c r="P324" s="81"/>
    </row>
    <row r="325" spans="14:16" hidden="1">
      <c r="N325" s="81"/>
      <c r="O325" s="81"/>
      <c r="P325" s="81"/>
    </row>
    <row r="326" spans="14:16" hidden="1">
      <c r="N326" s="81"/>
      <c r="O326" s="81"/>
      <c r="P326" s="81"/>
    </row>
    <row r="327" spans="14:16" hidden="1">
      <c r="N327" s="81"/>
      <c r="O327" s="81"/>
      <c r="P327" s="81"/>
    </row>
    <row r="328" spans="14:16" hidden="1">
      <c r="N328" s="81"/>
      <c r="O328" s="81"/>
      <c r="P328" s="81"/>
    </row>
    <row r="329" spans="14:16" hidden="1">
      <c r="N329" s="81"/>
      <c r="O329" s="81"/>
      <c r="P329" s="81"/>
    </row>
    <row r="330" spans="14:16" hidden="1">
      <c r="N330" s="81"/>
      <c r="O330" s="81"/>
      <c r="P330" s="81"/>
    </row>
    <row r="331" spans="14:16" hidden="1">
      <c r="N331" s="81"/>
      <c r="O331" s="81"/>
      <c r="P331" s="81"/>
    </row>
    <row r="332" spans="14:16" hidden="1">
      <c r="N332" s="81"/>
      <c r="O332" s="81"/>
      <c r="P332" s="81"/>
    </row>
    <row r="333" spans="14:16" hidden="1">
      <c r="N333" s="81"/>
      <c r="O333" s="81"/>
      <c r="P333" s="81"/>
    </row>
    <row r="334" spans="14:16" hidden="1">
      <c r="N334" s="81"/>
      <c r="O334" s="81"/>
      <c r="P334" s="81"/>
    </row>
    <row r="335" spans="14:16" hidden="1">
      <c r="N335" s="81"/>
      <c r="O335" s="81"/>
      <c r="P335" s="81"/>
    </row>
    <row r="336" spans="14:16" hidden="1">
      <c r="N336" s="81"/>
      <c r="O336" s="81"/>
      <c r="P336" s="81"/>
    </row>
    <row r="337" spans="14:16" hidden="1">
      <c r="N337" s="81"/>
      <c r="O337" s="81"/>
      <c r="P337" s="81"/>
    </row>
    <row r="338" spans="14:16" hidden="1">
      <c r="N338" s="81"/>
      <c r="O338" s="81"/>
      <c r="P338" s="81"/>
    </row>
    <row r="339" spans="14:16" hidden="1">
      <c r="N339" s="81"/>
      <c r="O339" s="81"/>
      <c r="P339" s="81"/>
    </row>
    <row r="340" spans="14:16" hidden="1">
      <c r="N340" s="81"/>
      <c r="O340" s="81"/>
      <c r="P340" s="81"/>
    </row>
    <row r="341" spans="14:16" hidden="1">
      <c r="N341" s="81"/>
      <c r="O341" s="81"/>
      <c r="P341" s="81"/>
    </row>
    <row r="342" spans="14:16" hidden="1">
      <c r="N342" s="81"/>
      <c r="O342" s="81"/>
      <c r="P342" s="81"/>
    </row>
    <row r="343" spans="14:16" hidden="1">
      <c r="N343" s="81"/>
      <c r="O343" s="81"/>
      <c r="P343" s="81"/>
    </row>
    <row r="344" spans="14:16" hidden="1">
      <c r="N344" s="81"/>
      <c r="O344" s="81"/>
      <c r="P344" s="81"/>
    </row>
    <row r="345" spans="14:16" hidden="1">
      <c r="N345" s="81"/>
      <c r="O345" s="81"/>
      <c r="P345" s="81"/>
    </row>
    <row r="346" spans="14:16" hidden="1">
      <c r="N346" s="81"/>
      <c r="O346" s="81"/>
      <c r="P346" s="81"/>
    </row>
    <row r="347" spans="14:16" hidden="1">
      <c r="N347" s="81"/>
      <c r="O347" s="81"/>
      <c r="P347" s="81"/>
    </row>
    <row r="348" spans="14:16" hidden="1">
      <c r="N348" s="81"/>
      <c r="O348" s="81"/>
      <c r="P348" s="81"/>
    </row>
    <row r="349" spans="14:16" hidden="1">
      <c r="N349" s="81"/>
      <c r="O349" s="81"/>
      <c r="P349" s="81"/>
    </row>
    <row r="350" spans="14:16" hidden="1">
      <c r="N350" s="81"/>
      <c r="O350" s="81"/>
      <c r="P350" s="81"/>
    </row>
    <row r="351" spans="14:16" hidden="1">
      <c r="N351" s="81"/>
      <c r="O351" s="81"/>
      <c r="P351" s="81"/>
    </row>
    <row r="352" spans="14:16" hidden="1">
      <c r="N352" s="81"/>
      <c r="O352" s="81"/>
      <c r="P352" s="81"/>
    </row>
    <row r="353" spans="14:16" hidden="1">
      <c r="N353" s="81"/>
      <c r="O353" s="81"/>
      <c r="P353" s="81"/>
    </row>
    <row r="354" spans="14:16" hidden="1">
      <c r="N354" s="81"/>
      <c r="O354" s="81"/>
      <c r="P354" s="81"/>
    </row>
    <row r="355" spans="14:16" hidden="1">
      <c r="N355" s="81"/>
      <c r="O355" s="81"/>
      <c r="P355" s="81"/>
    </row>
    <row r="356" spans="14:16" hidden="1">
      <c r="N356" s="81"/>
      <c r="O356" s="81"/>
      <c r="P356" s="81"/>
    </row>
    <row r="357" spans="14:16" hidden="1">
      <c r="N357" s="81"/>
      <c r="O357" s="81"/>
      <c r="P357" s="81"/>
    </row>
    <row r="358" spans="14:16" hidden="1">
      <c r="N358" s="81"/>
      <c r="O358" s="81"/>
      <c r="P358" s="81"/>
    </row>
    <row r="359" spans="14:16" hidden="1">
      <c r="N359" s="81"/>
      <c r="O359" s="81"/>
      <c r="P359" s="81"/>
    </row>
    <row r="360" spans="14:16" hidden="1">
      <c r="N360" s="81"/>
      <c r="O360" s="81"/>
      <c r="P360" s="81"/>
    </row>
    <row r="361" spans="14:16" hidden="1">
      <c r="N361" s="81"/>
      <c r="O361" s="81"/>
      <c r="P361" s="81"/>
    </row>
    <row r="362" spans="14:16" hidden="1">
      <c r="N362" s="81"/>
      <c r="O362" s="81"/>
      <c r="P362" s="81"/>
    </row>
    <row r="363" spans="14:16" hidden="1">
      <c r="N363" s="81"/>
      <c r="O363" s="81"/>
      <c r="P363" s="81"/>
    </row>
    <row r="364" spans="14:16" hidden="1">
      <c r="N364" s="81"/>
      <c r="O364" s="81"/>
      <c r="P364" s="81"/>
    </row>
    <row r="365" spans="14:16" hidden="1">
      <c r="N365" s="81"/>
      <c r="O365" s="81"/>
      <c r="P365" s="81"/>
    </row>
    <row r="366" spans="14:16" hidden="1">
      <c r="N366" s="81"/>
      <c r="O366" s="81"/>
      <c r="P366" s="81"/>
    </row>
    <row r="367" spans="14:16" hidden="1">
      <c r="N367" s="81"/>
      <c r="O367" s="81"/>
      <c r="P367" s="81"/>
    </row>
    <row r="368" spans="14:16" hidden="1">
      <c r="N368" s="81"/>
      <c r="O368" s="81"/>
      <c r="P368" s="81"/>
    </row>
    <row r="369" spans="14:16" hidden="1">
      <c r="N369" s="81"/>
      <c r="O369" s="81"/>
      <c r="P369" s="81"/>
    </row>
    <row r="370" spans="14:16" hidden="1">
      <c r="N370" s="81"/>
      <c r="O370" s="81"/>
      <c r="P370" s="81"/>
    </row>
    <row r="371" spans="14:16" hidden="1">
      <c r="N371" s="81"/>
      <c r="O371" s="81"/>
      <c r="P371" s="81"/>
    </row>
    <row r="372" spans="14:16" hidden="1">
      <c r="N372" s="81"/>
      <c r="O372" s="81"/>
      <c r="P372" s="81"/>
    </row>
    <row r="373" spans="14:16" hidden="1">
      <c r="N373" s="81"/>
      <c r="O373" s="81"/>
      <c r="P373" s="81"/>
    </row>
    <row r="374" spans="14:16" hidden="1">
      <c r="N374" s="81"/>
      <c r="O374" s="81"/>
      <c r="P374" s="81"/>
    </row>
    <row r="375" spans="14:16" hidden="1">
      <c r="N375" s="81"/>
      <c r="O375" s="81"/>
      <c r="P375" s="81"/>
    </row>
    <row r="376" spans="14:16" hidden="1">
      <c r="N376" s="81"/>
      <c r="O376" s="81"/>
      <c r="P376" s="81"/>
    </row>
    <row r="377" spans="14:16" hidden="1">
      <c r="N377" s="81"/>
      <c r="O377" s="81"/>
      <c r="P377" s="81"/>
    </row>
    <row r="378" spans="14:16" hidden="1">
      <c r="N378" s="81"/>
      <c r="O378" s="81"/>
      <c r="P378" s="81"/>
    </row>
    <row r="379" spans="14:16" hidden="1">
      <c r="N379" s="81"/>
      <c r="O379" s="81"/>
      <c r="P379" s="81"/>
    </row>
    <row r="380" spans="14:16" hidden="1">
      <c r="N380" s="81"/>
      <c r="O380" s="81"/>
      <c r="P380" s="81"/>
    </row>
    <row r="381" spans="14:16" hidden="1">
      <c r="N381" s="81"/>
      <c r="O381" s="81"/>
      <c r="P381" s="81"/>
    </row>
    <row r="382" spans="14:16" hidden="1">
      <c r="N382" s="81"/>
      <c r="O382" s="81"/>
      <c r="P382" s="81"/>
    </row>
    <row r="383" spans="14:16" hidden="1">
      <c r="N383" s="81"/>
      <c r="O383" s="81"/>
      <c r="P383" s="81"/>
    </row>
    <row r="384" spans="14:16" hidden="1">
      <c r="N384" s="81"/>
      <c r="O384" s="81"/>
      <c r="P384" s="81"/>
    </row>
    <row r="385" spans="14:16" hidden="1">
      <c r="N385" s="81"/>
      <c r="O385" s="81"/>
      <c r="P385" s="81"/>
    </row>
    <row r="386" spans="14:16" hidden="1">
      <c r="N386" s="81"/>
      <c r="O386" s="81"/>
      <c r="P386" s="81"/>
    </row>
    <row r="387" spans="14:16" hidden="1">
      <c r="N387" s="81"/>
      <c r="O387" s="81"/>
      <c r="P387" s="81"/>
    </row>
    <row r="388" spans="14:16" hidden="1">
      <c r="N388" s="81"/>
      <c r="O388" s="81"/>
      <c r="P388" s="81"/>
    </row>
    <row r="389" spans="14:16" hidden="1">
      <c r="N389" s="81"/>
      <c r="O389" s="81"/>
      <c r="P389" s="81"/>
    </row>
    <row r="390" spans="14:16" hidden="1">
      <c r="N390" s="81"/>
      <c r="O390" s="81"/>
      <c r="P390" s="81"/>
    </row>
    <row r="391" spans="14:16" hidden="1">
      <c r="N391" s="81"/>
      <c r="O391" s="81"/>
      <c r="P391" s="81"/>
    </row>
    <row r="392" spans="14:16" hidden="1">
      <c r="N392" s="81"/>
      <c r="O392" s="81"/>
      <c r="P392" s="81"/>
    </row>
    <row r="393" spans="14:16" hidden="1">
      <c r="N393" s="81"/>
      <c r="O393" s="81"/>
      <c r="P393" s="81"/>
    </row>
    <row r="394" spans="14:16" hidden="1">
      <c r="N394" s="81"/>
      <c r="O394" s="81"/>
      <c r="P394" s="81"/>
    </row>
    <row r="395" spans="14:16" hidden="1">
      <c r="N395" s="81"/>
      <c r="O395" s="81"/>
      <c r="P395" s="81"/>
    </row>
    <row r="396" spans="14:16" hidden="1">
      <c r="N396" s="81"/>
      <c r="O396" s="81"/>
      <c r="P396" s="81"/>
    </row>
    <row r="397" spans="14:16" hidden="1">
      <c r="N397" s="81"/>
      <c r="O397" s="81"/>
      <c r="P397" s="81"/>
    </row>
    <row r="398" spans="14:16" hidden="1">
      <c r="N398" s="81"/>
      <c r="O398" s="81"/>
      <c r="P398" s="81"/>
    </row>
    <row r="399" spans="14:16" hidden="1">
      <c r="N399" s="81"/>
      <c r="O399" s="81"/>
      <c r="P399" s="81"/>
    </row>
    <row r="400" spans="14:16" hidden="1">
      <c r="N400" s="81"/>
      <c r="O400" s="81"/>
      <c r="P400" s="81"/>
    </row>
    <row r="401" spans="14:16" hidden="1">
      <c r="N401" s="81"/>
      <c r="O401" s="81"/>
      <c r="P401" s="81"/>
    </row>
    <row r="402" spans="14:16" hidden="1">
      <c r="N402" s="81"/>
      <c r="O402" s="81"/>
      <c r="P402" s="81"/>
    </row>
    <row r="403" spans="14:16" hidden="1">
      <c r="N403" s="81"/>
      <c r="O403" s="81"/>
      <c r="P403" s="81"/>
    </row>
    <row r="404" spans="14:16" hidden="1">
      <c r="N404" s="81"/>
      <c r="O404" s="81"/>
      <c r="P404" s="81"/>
    </row>
    <row r="405" spans="14:16" hidden="1">
      <c r="N405" s="81"/>
      <c r="O405" s="81"/>
      <c r="P405" s="81"/>
    </row>
    <row r="406" spans="14:16" hidden="1">
      <c r="N406" s="81"/>
      <c r="O406" s="81"/>
      <c r="P406" s="81"/>
    </row>
    <row r="407" spans="14:16" hidden="1">
      <c r="N407" s="81"/>
      <c r="O407" s="81"/>
      <c r="P407" s="81"/>
    </row>
    <row r="408" spans="14:16" hidden="1">
      <c r="N408" s="81"/>
      <c r="O408" s="81"/>
      <c r="P408" s="81"/>
    </row>
    <row r="409" spans="14:16" hidden="1">
      <c r="N409" s="81"/>
      <c r="O409" s="81"/>
      <c r="P409" s="81"/>
    </row>
    <row r="410" spans="14:16" hidden="1">
      <c r="N410" s="81"/>
      <c r="O410" s="81"/>
      <c r="P410" s="81"/>
    </row>
    <row r="411" spans="14:16" hidden="1">
      <c r="N411" s="81"/>
      <c r="O411" s="81"/>
      <c r="P411" s="81"/>
    </row>
    <row r="412" spans="14:16" hidden="1">
      <c r="N412" s="81"/>
      <c r="O412" s="81"/>
      <c r="P412" s="81"/>
    </row>
    <row r="413" spans="14:16" hidden="1">
      <c r="N413" s="81"/>
      <c r="O413" s="81"/>
      <c r="P413" s="81"/>
    </row>
    <row r="414" spans="14:16" hidden="1">
      <c r="N414" s="81"/>
      <c r="O414" s="81"/>
      <c r="P414" s="81"/>
    </row>
    <row r="415" spans="14:16" hidden="1">
      <c r="N415" s="81"/>
      <c r="O415" s="81"/>
      <c r="P415" s="81"/>
    </row>
    <row r="416" spans="14:16" hidden="1">
      <c r="N416" s="81"/>
      <c r="O416" s="81"/>
      <c r="P416" s="81"/>
    </row>
    <row r="417" spans="14:16" hidden="1">
      <c r="N417" s="81"/>
      <c r="O417" s="81"/>
      <c r="P417" s="81"/>
    </row>
    <row r="418" spans="14:16" hidden="1">
      <c r="N418" s="81"/>
      <c r="O418" s="81"/>
      <c r="P418" s="81"/>
    </row>
    <row r="419" spans="14:16" hidden="1">
      <c r="N419" s="81"/>
      <c r="O419" s="81"/>
      <c r="P419" s="81"/>
    </row>
    <row r="420" spans="14:16" hidden="1">
      <c r="N420" s="81"/>
      <c r="O420" s="81"/>
      <c r="P420" s="81"/>
    </row>
    <row r="421" spans="14:16" hidden="1">
      <c r="N421" s="81"/>
      <c r="O421" s="81"/>
      <c r="P421" s="81"/>
    </row>
    <row r="422" spans="14:16" hidden="1">
      <c r="N422" s="81"/>
      <c r="O422" s="81"/>
      <c r="P422" s="81"/>
    </row>
    <row r="423" spans="14:16" hidden="1">
      <c r="N423" s="81"/>
      <c r="O423" s="81"/>
      <c r="P423" s="81"/>
    </row>
    <row r="424" spans="14:16" hidden="1">
      <c r="N424" s="81"/>
      <c r="O424" s="81"/>
      <c r="P424" s="81"/>
    </row>
    <row r="425" spans="14:16" hidden="1">
      <c r="N425" s="81"/>
      <c r="O425" s="81"/>
      <c r="P425" s="81"/>
    </row>
    <row r="426" spans="14:16" hidden="1">
      <c r="N426" s="81"/>
      <c r="O426" s="81"/>
      <c r="P426" s="81"/>
    </row>
    <row r="427" spans="14:16" hidden="1">
      <c r="N427" s="81"/>
      <c r="O427" s="81"/>
      <c r="P427" s="81"/>
    </row>
    <row r="428" spans="14:16" hidden="1">
      <c r="N428" s="81"/>
      <c r="O428" s="81"/>
      <c r="P428" s="81"/>
    </row>
    <row r="429" spans="14:16" hidden="1">
      <c r="N429" s="81"/>
      <c r="O429" s="81"/>
      <c r="P429" s="81"/>
    </row>
    <row r="430" spans="14:16" hidden="1">
      <c r="N430" s="81"/>
      <c r="O430" s="81"/>
      <c r="P430" s="81"/>
    </row>
    <row r="431" spans="14:16" hidden="1">
      <c r="N431" s="81"/>
      <c r="O431" s="81"/>
      <c r="P431" s="81"/>
    </row>
    <row r="432" spans="14:16" hidden="1">
      <c r="N432" s="81"/>
      <c r="O432" s="81"/>
      <c r="P432" s="81"/>
    </row>
    <row r="433" spans="14:16" hidden="1">
      <c r="N433" s="81"/>
      <c r="O433" s="81"/>
      <c r="P433" s="81"/>
    </row>
    <row r="434" spans="14:16" hidden="1">
      <c r="N434" s="81"/>
      <c r="O434" s="81"/>
      <c r="P434" s="81"/>
    </row>
    <row r="435" spans="14:16" hidden="1">
      <c r="N435" s="81"/>
      <c r="O435" s="81"/>
      <c r="P435" s="81"/>
    </row>
    <row r="436" spans="14:16" hidden="1">
      <c r="N436" s="81"/>
      <c r="O436" s="81"/>
      <c r="P436" s="81"/>
    </row>
    <row r="437" spans="14:16" hidden="1">
      <c r="N437" s="81"/>
      <c r="O437" s="81"/>
      <c r="P437" s="81"/>
    </row>
    <row r="438" spans="14:16" hidden="1">
      <c r="N438" s="81"/>
      <c r="O438" s="81"/>
      <c r="P438" s="81"/>
    </row>
    <row r="439" spans="14:16" hidden="1">
      <c r="N439" s="81"/>
      <c r="O439" s="81"/>
      <c r="P439" s="81"/>
    </row>
    <row r="440" spans="14:16" hidden="1">
      <c r="N440" s="81"/>
      <c r="O440" s="81"/>
      <c r="P440" s="81"/>
    </row>
    <row r="441" spans="14:16" hidden="1">
      <c r="N441" s="81"/>
      <c r="O441" s="81"/>
      <c r="P441" s="81"/>
    </row>
    <row r="442" spans="14:16" hidden="1">
      <c r="N442" s="81"/>
      <c r="O442" s="81"/>
      <c r="P442" s="81"/>
    </row>
    <row r="443" spans="14:16" hidden="1">
      <c r="N443" s="81"/>
      <c r="O443" s="81"/>
      <c r="P443" s="81"/>
    </row>
    <row r="444" spans="14:16" hidden="1">
      <c r="N444" s="81"/>
      <c r="O444" s="81"/>
      <c r="P444" s="81"/>
    </row>
    <row r="445" spans="14:16" hidden="1">
      <c r="N445" s="81"/>
      <c r="O445" s="81"/>
      <c r="P445" s="81"/>
    </row>
    <row r="446" spans="14:16" hidden="1">
      <c r="N446" s="81"/>
      <c r="O446" s="81"/>
      <c r="P446" s="81"/>
    </row>
    <row r="447" spans="14:16" hidden="1">
      <c r="N447" s="81"/>
      <c r="O447" s="81"/>
      <c r="P447" s="81"/>
    </row>
    <row r="448" spans="14:16" hidden="1">
      <c r="N448" s="81"/>
      <c r="O448" s="81"/>
      <c r="P448" s="81"/>
    </row>
    <row r="449" spans="14:16" hidden="1">
      <c r="N449" s="81"/>
      <c r="O449" s="81"/>
      <c r="P449" s="81"/>
    </row>
    <row r="450" spans="14:16" hidden="1">
      <c r="N450" s="81"/>
      <c r="O450" s="81"/>
      <c r="P450" s="81"/>
    </row>
    <row r="451" spans="14:16" hidden="1">
      <c r="N451" s="81"/>
      <c r="O451" s="81"/>
      <c r="P451" s="81"/>
    </row>
    <row r="452" spans="14:16" hidden="1">
      <c r="N452" s="81"/>
      <c r="O452" s="81"/>
      <c r="P452" s="81"/>
    </row>
    <row r="453" spans="14:16" hidden="1">
      <c r="N453" s="81"/>
      <c r="O453" s="81"/>
      <c r="P453" s="81"/>
    </row>
    <row r="454" spans="14:16" hidden="1">
      <c r="N454" s="81"/>
      <c r="O454" s="81"/>
      <c r="P454" s="81"/>
    </row>
    <row r="455" spans="14:16" hidden="1">
      <c r="N455" s="81"/>
      <c r="O455" s="81"/>
      <c r="P455" s="81"/>
    </row>
    <row r="456" spans="14:16" hidden="1">
      <c r="N456" s="81"/>
      <c r="O456" s="81"/>
      <c r="P456" s="81"/>
    </row>
    <row r="457" spans="14:16" hidden="1">
      <c r="N457" s="81"/>
      <c r="O457" s="81"/>
      <c r="P457" s="81"/>
    </row>
    <row r="458" spans="14:16" hidden="1">
      <c r="N458" s="81"/>
      <c r="O458" s="81"/>
      <c r="P458" s="81"/>
    </row>
    <row r="459" spans="14:16" hidden="1">
      <c r="N459" s="81"/>
      <c r="O459" s="81"/>
      <c r="P459" s="81"/>
    </row>
    <row r="460" spans="14:16" hidden="1">
      <c r="N460" s="81"/>
      <c r="O460" s="81"/>
      <c r="P460" s="81"/>
    </row>
    <row r="461" spans="14:16" hidden="1">
      <c r="N461" s="81"/>
      <c r="O461" s="81"/>
      <c r="P461" s="81"/>
    </row>
    <row r="462" spans="14:16" hidden="1">
      <c r="N462" s="81"/>
      <c r="O462" s="81"/>
      <c r="P462" s="81"/>
    </row>
    <row r="463" spans="14:16" hidden="1">
      <c r="N463" s="81"/>
      <c r="O463" s="81"/>
      <c r="P463" s="81"/>
    </row>
    <row r="464" spans="14:16" hidden="1">
      <c r="N464" s="81"/>
      <c r="O464" s="81"/>
      <c r="P464" s="81"/>
    </row>
    <row r="465" spans="14:16" hidden="1">
      <c r="N465" s="81"/>
      <c r="O465" s="81"/>
      <c r="P465" s="81"/>
    </row>
    <row r="466" spans="14:16" hidden="1">
      <c r="N466" s="81"/>
      <c r="O466" s="81"/>
      <c r="P466" s="81"/>
    </row>
    <row r="467" spans="14:16" hidden="1">
      <c r="N467" s="81"/>
      <c r="O467" s="81"/>
      <c r="P467" s="81"/>
    </row>
    <row r="468" spans="14:16" hidden="1">
      <c r="N468" s="81"/>
      <c r="O468" s="81"/>
      <c r="P468" s="81"/>
    </row>
    <row r="469" spans="14:16" hidden="1">
      <c r="N469" s="81"/>
      <c r="O469" s="81"/>
      <c r="P469" s="81"/>
    </row>
    <row r="470" spans="14:16" hidden="1">
      <c r="N470" s="81"/>
      <c r="O470" s="81"/>
      <c r="P470" s="81"/>
    </row>
    <row r="471" spans="14:16" hidden="1">
      <c r="N471" s="81"/>
      <c r="O471" s="81"/>
      <c r="P471" s="81"/>
    </row>
    <row r="472" spans="14:16" hidden="1">
      <c r="N472" s="81"/>
      <c r="O472" s="81"/>
      <c r="P472" s="81"/>
    </row>
    <row r="473" spans="14:16" hidden="1">
      <c r="N473" s="81"/>
      <c r="O473" s="81"/>
      <c r="P473" s="81"/>
    </row>
    <row r="474" spans="14:16" hidden="1">
      <c r="N474" s="81"/>
      <c r="O474" s="81"/>
      <c r="P474" s="81"/>
    </row>
    <row r="475" spans="14:16" hidden="1">
      <c r="N475" s="81"/>
      <c r="O475" s="81"/>
      <c r="P475" s="81"/>
    </row>
    <row r="476" spans="14:16" hidden="1">
      <c r="N476" s="81"/>
      <c r="O476" s="81"/>
      <c r="P476" s="81"/>
    </row>
    <row r="477" spans="14:16" hidden="1">
      <c r="N477" s="81"/>
      <c r="O477" s="81"/>
      <c r="P477" s="81"/>
    </row>
    <row r="478" spans="14:16" hidden="1">
      <c r="N478" s="81"/>
      <c r="O478" s="81"/>
      <c r="P478" s="81"/>
    </row>
    <row r="479" spans="14:16" hidden="1">
      <c r="N479" s="81"/>
      <c r="O479" s="81"/>
      <c r="P479" s="81"/>
    </row>
    <row r="480" spans="14:16" hidden="1">
      <c r="N480" s="81"/>
      <c r="O480" s="81"/>
      <c r="P480" s="81"/>
    </row>
    <row r="481" spans="3:23" hidden="1">
      <c r="N481" s="81"/>
      <c r="O481" s="81"/>
      <c r="P481" s="81"/>
    </row>
    <row r="482" spans="3:23" hidden="1">
      <c r="N482" s="81"/>
      <c r="O482" s="81"/>
      <c r="P482" s="81"/>
    </row>
    <row r="483" spans="3:23" hidden="1">
      <c r="N483" s="81"/>
      <c r="O483" s="81"/>
      <c r="P483" s="81"/>
    </row>
    <row r="484" spans="3:23" hidden="1">
      <c r="N484" s="81"/>
      <c r="O484" s="81"/>
      <c r="P484" s="81"/>
    </row>
    <row r="485" spans="3:23" hidden="1">
      <c r="N485" s="81"/>
      <c r="O485" s="81"/>
      <c r="P485" s="81"/>
    </row>
    <row r="486" spans="3:23" hidden="1">
      <c r="N486" s="81"/>
      <c r="O486" s="81"/>
      <c r="P486" s="81"/>
    </row>
    <row r="487" spans="3:23" hidden="1">
      <c r="N487" s="81"/>
      <c r="O487" s="81"/>
      <c r="P487" s="81"/>
    </row>
    <row r="488" spans="3:23" hidden="1">
      <c r="N488" s="81"/>
      <c r="O488" s="81"/>
      <c r="P488" s="81"/>
    </row>
    <row r="489" spans="3:23" hidden="1">
      <c r="N489" s="81"/>
      <c r="O489" s="81"/>
      <c r="P489" s="81"/>
    </row>
    <row r="490" spans="3:23" hidden="1">
      <c r="N490" s="81"/>
      <c r="O490" s="81"/>
      <c r="P490" s="81"/>
    </row>
    <row r="491" spans="3:23" hidden="1">
      <c r="N491" s="81"/>
      <c r="O491" s="81"/>
      <c r="P491" s="81"/>
    </row>
    <row r="492" spans="3:23" hidden="1">
      <c r="N492" s="81"/>
      <c r="O492" s="81"/>
      <c r="P492" s="81"/>
    </row>
    <row r="493" spans="3:23" hidden="1">
      <c r="N493" s="81"/>
      <c r="O493" s="81"/>
      <c r="P493" s="81"/>
    </row>
    <row r="494" spans="3:23" hidden="1">
      <c r="N494" s="81"/>
      <c r="O494" s="81"/>
      <c r="P494" s="81"/>
    </row>
    <row r="495" spans="3:23" ht="15.75" thickBot="1">
      <c r="C495" s="82" t="s">
        <v>125</v>
      </c>
      <c r="D495" s="52"/>
      <c r="E495" s="52"/>
      <c r="F495" s="64">
        <f t="shared" ref="F495:M495" si="2">SUM(F4:F494)</f>
        <v>17.399999999999999</v>
      </c>
      <c r="G495" s="64">
        <f t="shared" si="2"/>
        <v>248.04999999999998</v>
      </c>
      <c r="H495" s="64">
        <f t="shared" si="2"/>
        <v>8.4</v>
      </c>
      <c r="I495" s="64">
        <f t="shared" si="2"/>
        <v>4</v>
      </c>
      <c r="J495" s="64">
        <f t="shared" si="2"/>
        <v>69.849999999999994</v>
      </c>
      <c r="K495" s="64">
        <f t="shared" si="2"/>
        <v>28.150000000000002</v>
      </c>
      <c r="L495" s="64">
        <f t="shared" si="2"/>
        <v>58.349999999999994</v>
      </c>
      <c r="M495" s="64">
        <f t="shared" si="2"/>
        <v>0</v>
      </c>
      <c r="Q495" s="52" t="s">
        <v>126</v>
      </c>
      <c r="R495" s="64">
        <f t="shared" ref="R495:W495" si="3">SUM(R4:R494)</f>
        <v>103.05</v>
      </c>
      <c r="S495" s="64">
        <f t="shared" si="3"/>
        <v>103.05</v>
      </c>
      <c r="T495" s="64">
        <f t="shared" si="3"/>
        <v>24</v>
      </c>
      <c r="U495" s="64">
        <f t="shared" si="3"/>
        <v>4.5</v>
      </c>
      <c r="V495" s="64">
        <f t="shared" si="3"/>
        <v>0</v>
      </c>
      <c r="W495" s="64">
        <f t="shared" si="3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IF('28'!K3="", "Vrije categorie",'28'!K3)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164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35.799999999999997</v>
      </c>
      <c r="M499" s="65" cm="1">
        <f t="array" ref="M499">SUMPRODUCT(--($E$4:$E$494=C499),--($D$4:$D$494=""),$M$4:$M$494)</f>
        <v>0</v>
      </c>
      <c r="N499" s="65">
        <f>SUM(F499:M499)</f>
        <v>199.8</v>
      </c>
      <c r="O499" s="54"/>
      <c r="P499" s="65" cm="1">
        <f t="array" ref="P499">SUMPRODUCT(--($E$4:$E$494=C499),--($D$4:$D$494=""),$P$4:$P$494)</f>
        <v>39960</v>
      </c>
    </row>
    <row r="500" spans="3:16">
      <c r="C500" s="54" t="str">
        <f>IF('28'!K4="", "Vrije categorie",'28'!K4)</f>
        <v>B</v>
      </c>
      <c r="F500" s="65" cm="1">
        <f t="array" ref="F500">SUMPRODUCT(--($E$4:$E$494=C500),--($D$4:$D$494=""),$F$4:$F$494)</f>
        <v>8.5</v>
      </c>
      <c r="G500" s="65" cm="1">
        <f t="array" ref="G500">SUMPRODUCT(--($E$4:$E$494=C500),--($D$4:$D$494=""),$G$4:$G$494)</f>
        <v>65.599999999999994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12.1</v>
      </c>
      <c r="M500" s="65" cm="1">
        <f t="array" ref="M500">SUMPRODUCT(--($E$4:$E$494=C500),--($D$4:$D$494=""),$M$4:$M$494)</f>
        <v>0</v>
      </c>
      <c r="N500" s="65">
        <f t="shared" ref="N500:N512" si="4">SUM(F500:M500)</f>
        <v>86.199999999999989</v>
      </c>
      <c r="O500" s="54"/>
      <c r="P500" s="65" cm="1">
        <f t="array" ref="P500">SUMPRODUCT(--($E$4:$E$494=C500),--($D$4:$D$494=""),$P$4:$P$494)</f>
        <v>17240</v>
      </c>
    </row>
    <row r="501" spans="3:16">
      <c r="C501" s="54" t="str">
        <f>IF('28'!K5="", "Vrije categorie",'28'!K5)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4"/>
        <v>0</v>
      </c>
      <c r="O501" s="54"/>
      <c r="P501" s="65" cm="1">
        <f t="array" ref="P501">SUMPRODUCT(--($E$4:$E$494=C501),--($D$4:$D$494=""),$P$4:$P$494)</f>
        <v>0</v>
      </c>
    </row>
    <row r="502" spans="3:16">
      <c r="C502" s="54" t="str">
        <f>IF('28'!K6="", "Vrije categorie",'28'!K6)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14.6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4"/>
        <v>14.6</v>
      </c>
      <c r="O502" s="54"/>
      <c r="P502" s="65" cm="1">
        <f t="array" ref="P502">SUMPRODUCT(--($E$4:$E$494=C502),--($D$4:$D$494=""),$P$4:$P$494)</f>
        <v>2920</v>
      </c>
    </row>
    <row r="503" spans="3:16">
      <c r="C503" s="54" t="str">
        <f>IF('28'!K7="", "Vrije categorie",'28'!K7)</f>
        <v>E</v>
      </c>
      <c r="F503" s="65" cm="1">
        <f t="array" ref="F503">SUMPRODUCT(--($E$4:$E$494=C503),--($D$4:$D$494=""),$F$4:$F$494)</f>
        <v>8.9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4</v>
      </c>
      <c r="J503" s="65" cm="1">
        <f t="array" ref="J503">SUMPRODUCT(--($E$4:$E$494=C503),--($D$4:$D$494=""),$J$4:$J$494)</f>
        <v>61.1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7.25</v>
      </c>
      <c r="M503" s="65" cm="1">
        <f t="array" ref="M503">SUMPRODUCT(--($E$4:$E$494=C503),--($D$4:$D$494=""),$M$4:$M$494)</f>
        <v>0</v>
      </c>
      <c r="N503" s="65">
        <f t="shared" si="4"/>
        <v>81.25</v>
      </c>
      <c r="O503" s="54"/>
      <c r="P503" s="65" cm="1">
        <f t="array" ref="P503">SUMPRODUCT(--($E$4:$E$494=C503),--($D$4:$D$494=""),$P$4:$P$494)</f>
        <v>16250</v>
      </c>
    </row>
    <row r="504" spans="3:16">
      <c r="C504" s="54" t="str">
        <f>IF('28'!K8="", "Vrije categorie",'28'!K8)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3.85</v>
      </c>
      <c r="H504" s="65" cm="1">
        <f t="array" ref="H504">SUMPRODUCT(--($E$4:$E$494=C504),--($D$4:$D$494=""),$H$4:$H$494)</f>
        <v>8.4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8.75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3.2</v>
      </c>
      <c r="M504" s="65" cm="1">
        <f t="array" ref="M504">SUMPRODUCT(--($E$4:$E$494=C504),--($D$4:$D$494=""),$M$4:$M$494)</f>
        <v>0</v>
      </c>
      <c r="N504" s="65">
        <f t="shared" si="4"/>
        <v>24.2</v>
      </c>
      <c r="O504" s="54"/>
      <c r="P504" s="65" cm="1">
        <f t="array" ref="P504">SUMPRODUCT(--($E$4:$E$494=C504),--($D$4:$D$494=""),$P$4:$P$494)</f>
        <v>290.39999999999998</v>
      </c>
    </row>
    <row r="505" spans="3:16">
      <c r="C505" s="54" t="str">
        <f>IF('28'!K9="", "Vrije categorie",'28'!K9)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28.150000000000002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4"/>
        <v>28.150000000000002</v>
      </c>
      <c r="O505" s="54"/>
      <c r="P505" s="65" cm="1">
        <f t="array" ref="P505">SUMPRODUCT(--($E$4:$E$494=C505),--($D$4:$D$494=""),$P$4:$P$494)</f>
        <v>5630</v>
      </c>
    </row>
    <row r="506" spans="3:16">
      <c r="C506" s="54" t="str">
        <f>IF('28'!K10="", "Vrije categorie",'28'!K10)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4"/>
        <v>0</v>
      </c>
      <c r="O506" s="54"/>
      <c r="P506" s="65" cm="1">
        <f t="array" ref="P506">SUMPRODUCT(--($E$4:$E$494=C506),--($D$4:$D$494=""),$P$4:$P$494)</f>
        <v>0</v>
      </c>
    </row>
    <row r="507" spans="3:16">
      <c r="C507" s="54" t="str">
        <f>IF('28'!K11="", "Vrije categorie",'28'!K11)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4"/>
        <v>0</v>
      </c>
      <c r="O507" s="54"/>
      <c r="P507" s="65" cm="1">
        <f t="array" ref="P507">SUMPRODUCT(--($E$4:$E$494=C507),--($D$4:$D$494=""),$P$4:$P$494)</f>
        <v>0</v>
      </c>
    </row>
    <row r="508" spans="3:16">
      <c r="C508" s="54" t="str">
        <f>IF('28'!K12="", "Vrije categorie",'28'!K12)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4"/>
        <v>0</v>
      </c>
      <c r="O508" s="54"/>
      <c r="P508" s="65" cm="1">
        <f t="array" ref="P508">SUMPRODUCT(--($E$4:$E$494=C508),--($D$4:$D$494=""),$P$4:$P$494)</f>
        <v>0</v>
      </c>
    </row>
    <row r="509" spans="3:16">
      <c r="C509" s="54" t="str">
        <f>IF('28'!K13="", "Vrije categorie",'28'!K13)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4"/>
        <v>0</v>
      </c>
      <c r="O509" s="54"/>
      <c r="P509" s="65" cm="1">
        <f t="array" ref="P509">SUMPRODUCT(--($E$4:$E$494=C509),--($D$4:$D$494=""),$P$4:$P$494)</f>
        <v>0</v>
      </c>
    </row>
    <row r="510" spans="3:16">
      <c r="C510" s="54" t="str">
        <f>IF('28'!K14="", "Vrije categorie",'28'!K14)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4"/>
        <v>0</v>
      </c>
      <c r="O510" s="54"/>
      <c r="P510" s="65" cm="1">
        <f t="array" ref="P510">SUMPRODUCT(--($E$4:$E$494=C510),--($D$4:$D$494=""),$P$4:$P$494)</f>
        <v>0</v>
      </c>
    </row>
    <row r="511" spans="3:16">
      <c r="C511" s="54" t="str">
        <f>IF('28'!K15="", "Vrije categorie",'28'!K15)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4"/>
        <v>0</v>
      </c>
      <c r="O511" s="54"/>
      <c r="P511" s="65" cm="1">
        <f t="array" ref="P511">SUMPRODUCT(--($E$4:$E$494=C511),--($D$4:$D$494=""),$P$4:$P$494)</f>
        <v>0</v>
      </c>
    </row>
    <row r="512" spans="3:16" ht="15.75" thickBot="1">
      <c r="C512" s="67" t="s">
        <v>128</v>
      </c>
      <c r="D512" s="63"/>
      <c r="E512" s="63"/>
      <c r="F512" s="66">
        <f>SUM(F499:F511)</f>
        <v>17.399999999999999</v>
      </c>
      <c r="G512" s="66">
        <f t="shared" ref="G512:M512" si="5">SUM(G499:G511)</f>
        <v>248.04999999999998</v>
      </c>
      <c r="H512" s="66">
        <f t="shared" si="5"/>
        <v>8.4</v>
      </c>
      <c r="I512" s="66">
        <f t="shared" si="5"/>
        <v>4</v>
      </c>
      <c r="J512" s="66">
        <f t="shared" si="5"/>
        <v>69.849999999999994</v>
      </c>
      <c r="K512" s="66">
        <f t="shared" si="5"/>
        <v>28.150000000000002</v>
      </c>
      <c r="L512" s="66">
        <f t="shared" si="5"/>
        <v>58.35</v>
      </c>
      <c r="M512" s="66">
        <f t="shared" si="5"/>
        <v>0</v>
      </c>
      <c r="N512" s="66">
        <f t="shared" si="4"/>
        <v>434.19999999999993</v>
      </c>
      <c r="O512" s="66"/>
      <c r="P512" s="66">
        <f>SUM(P499:P511)</f>
        <v>82290.399999999994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6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7">SUM(F519:M519)</f>
        <v>0</v>
      </c>
    </row>
    <row r="520" spans="3:16">
      <c r="C520" s="68" t="str">
        <f t="shared" si="6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7"/>
        <v>0</v>
      </c>
    </row>
    <row r="521" spans="3:16">
      <c r="C521" s="68" t="str">
        <f t="shared" si="6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7"/>
        <v>0</v>
      </c>
    </row>
    <row r="522" spans="3:16">
      <c r="C522" s="68" t="str">
        <f t="shared" si="6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7"/>
        <v>0</v>
      </c>
    </row>
    <row r="523" spans="3:16">
      <c r="C523" s="68" t="str">
        <f t="shared" si="6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7"/>
        <v>0</v>
      </c>
    </row>
    <row r="524" spans="3:16">
      <c r="C524" s="68" t="str">
        <f t="shared" si="6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7"/>
        <v>0</v>
      </c>
    </row>
    <row r="525" spans="3:16">
      <c r="C525" s="68" t="str">
        <f t="shared" si="6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7"/>
        <v>0</v>
      </c>
    </row>
    <row r="526" spans="3:16">
      <c r="C526" s="68" t="str">
        <f t="shared" si="6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7"/>
        <v>0</v>
      </c>
    </row>
    <row r="527" spans="3:16">
      <c r="C527" s="68" t="str">
        <f t="shared" si="6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7"/>
        <v>0</v>
      </c>
    </row>
    <row r="528" spans="3:16">
      <c r="C528" s="68" t="str">
        <f t="shared" si="6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7"/>
        <v>0</v>
      </c>
    </row>
    <row r="529" spans="3:14">
      <c r="C529" s="68" t="str">
        <f t="shared" si="6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7"/>
        <v>0</v>
      </c>
    </row>
    <row r="530" spans="3:14">
      <c r="C530" s="68" t="str">
        <f t="shared" si="6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7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8">SUM(G518:G530)</f>
        <v>0</v>
      </c>
      <c r="H531" s="73">
        <f t="shared" si="8"/>
        <v>0</v>
      </c>
      <c r="I531" s="73">
        <f t="shared" si="8"/>
        <v>0</v>
      </c>
      <c r="J531" s="73">
        <f t="shared" si="8"/>
        <v>0</v>
      </c>
      <c r="K531" s="73">
        <f t="shared" si="8"/>
        <v>0</v>
      </c>
      <c r="L531" s="73">
        <f t="shared" si="8"/>
        <v>0</v>
      </c>
      <c r="M531" s="73">
        <f t="shared" si="8"/>
        <v>0</v>
      </c>
      <c r="N531" s="73">
        <f>SUM(N518:N530)</f>
        <v>0</v>
      </c>
    </row>
    <row r="532" spans="3:14" ht="15.75" thickTop="1"/>
  </sheetData>
  <sheetProtection algorithmName="SHA-512" hashValue="vazqFnrMgwcUJGrs/kioFGpt/RSyC10dePY9qzciLMUxMgYQ2atKU5XFSN1dgHkp/bTZ+Lxxk3D4fTGQ6loLNQ==" saltValue="BucjosrHTh9oOLYrgwK0P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'33a'!P499/M3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'33a'!P500/M4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(her)controles'!A33</f>
        <v>0</v>
      </c>
      <c r="K5" s="34" t="s">
        <v>48</v>
      </c>
      <c r="L5" s="46"/>
      <c r="M5" s="104"/>
      <c r="N5" s="86" t="e">
        <f>'33a'!P501/M5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'33a'!P502/M6</f>
        <v>#N/A</v>
      </c>
    </row>
    <row r="7" spans="1:14">
      <c r="K7" s="34" t="s">
        <v>45</v>
      </c>
      <c r="L7" s="46"/>
      <c r="M7" s="104"/>
      <c r="N7" s="86" t="e">
        <f>'33a'!P503/M7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'33a'!P504/M8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'33a'!P505/M9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'33a'!P506/M10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'33a'!P507/M11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'33a'!P508/M12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'33a'!N512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'33a'!P509/M13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'33a'!P512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'33a'!G512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'33a'!F512-E27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'33a'!S495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'33a'!R495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'33a'!T495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'33a'!U495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'33a'!V495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'33a'!W495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'33a'!N505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lRjphdVD80ug1DqxayNGyNWmA1GUD5wIwhtrqCo99iiyd2mCzl/+mUnv6w6c8nQ1W+Nho+s569FwQTA4yJK5IQ==" saltValue="MgPZ9FiaYifcYXIqLh27v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Z532"/>
  <sheetViews>
    <sheetView topLeftCell="B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'33'!H5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IF(D4="X",0,IF(E4="X",0,VLOOKUP(E4,'33'!$K$3:$L$16,2,FALSE)))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IF(D5="X",0,IF(E5="X",0,VLOOKUP(E5,'33'!$K$3:$L$16,2,FALSE)))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IF(D6="X",0,IF(E6="X",0,VLOOKUP(E6,'33'!$K$3:$L$16,2,FALSE)))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IF(D7="X",0,IF(E7="X",0,VLOOKUP(E7,'33'!$K$3:$L$16,2,FALSE)))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IF(D8="X",0,IF(E8="X",0,VLOOKUP(E8,'33'!$K$3:$L$16,2,FALSE)))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IF(D9="X",0,IF(E9="X",0,VLOOKUP(E9,'33'!$K$3:$L$16,2,FALSE)))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IF(D10="X",0,IF(E10="X",0,VLOOKUP(E10,'33'!$K$3:$L$16,2,FALSE)))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IF(D11="X",0,IF(E11="X",0,VLOOKUP(E11,'33'!$K$3:$L$16,2,FALSE)))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IF(D12="X",0,IF(E12="X",0,VLOOKUP(E12,'33'!$K$3:$L$16,2,FALSE)))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IF(D13="X",0,IF(E13="X",0,VLOOKUP(E13,'33'!$K$3:$L$16,2,FALSE)))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IF(D14="X",0,IF(E14="X",0,VLOOKUP(E14,'33'!$K$3:$L$16,2,FALSE)))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IF(D15="X",0,IF(E15="X",0,VLOOKUP(E15,'33'!$K$3:$L$16,2,FALSE)))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IF(D16="X",0,IF(E16="X",0,VLOOKUP(E16,'33'!$K$3:$L$16,2,FALSE)))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IF(D17="X",0,IF(E17="X",0,VLOOKUP(E17,'33'!$K$3:$L$16,2,FALSE)))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IF(D18="X",0,IF(E18="X",0,VLOOKUP(E18,'33'!$K$3:$L$16,2,FALSE)))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IF(D19="X",0,IF(E19="X",0,VLOOKUP(E19,'33'!$K$3:$L$16,2,FALSE)))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IF(D20="X",0,IF(E20="X",0,VLOOKUP(E20,'33'!$K$3:$L$16,2,FALSE)))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IF(D21="X",0,IF(E21="X",0,VLOOKUP(E21,'33'!$K$3:$L$16,2,FALSE)))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IF(D22="X",0,IF(E22="X",0,VLOOKUP(E22,'33'!$K$3:$L$16,2,FALSE)))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IF(D23="X",0,IF(E23="X",0,VLOOKUP(E23,'33'!$K$3:$L$16,2,FALSE)))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IF(D24="X",0,IF(E24="X",0,VLOOKUP(E24,'33'!$K$3:$L$16,2,FALSE)))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IF(D25="X",0,IF(E25="X",0,VLOOKUP(E25,'33'!$K$3:$L$16,2,FALSE)))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IF(D26="X",0,IF(E26="X",0,VLOOKUP(E26,'33'!$K$3:$L$16,2,FALSE)))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IF(D27="X",0,IF(E27="X",0,VLOOKUP(E27,'33'!$K$3:$L$16,2,FALSE)))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IF(D28="X",0,IF(E28="X",0,VLOOKUP(E28,'33'!$K$3:$L$16,2,FALSE)))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IF(D29="X",0,IF(E29="X",0,VLOOKUP(E29,'33'!$K$3:$L$16,2,FALSE)))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IF(D30="X",0,IF(E30="X",0,VLOOKUP(E30,'33'!$K$3:$L$16,2,FALSE)))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IF(D31="X",0,IF(E31="X",0,VLOOKUP(E31,'33'!$K$3:$L$16,2,FALSE)))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IF(D32="X",0,IF(E32="X",0,VLOOKUP(E32,'33'!$K$3:$L$16,2,FALSE)))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IF(D33="X",0,IF(E33="X",0,VLOOKUP(E33,'33'!$K$3:$L$16,2,FALSE)))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IF(D34="X",0,IF(E34="X",0,VLOOKUP(E34,'33'!$K$3:$L$16,2,FALSE)))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IF(D35="X",0,IF(E35="X",0,VLOOKUP(E35,'33'!$K$3:$L$16,2,FALSE)))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IF(D36="X",0,IF(E36="X",0,VLOOKUP(E36,'33'!$K$3:$L$16,2,FALSE)))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IF(D37="X",0,IF(E37="X",0,VLOOKUP(E37,'33'!$K$3:$L$16,2,FALSE)))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IF(D38="X",0,IF(E38="X",0,VLOOKUP(E38,'33'!$K$3:$L$16,2,FALSE)))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IF(D39="X",0,IF(E39="X",0,VLOOKUP(E39,'33'!$K$3:$L$16,2,FALSE)))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IF(D40="X",0,IF(E40="X",0,VLOOKUP(E40,'33'!$K$3:$L$16,2,FALSE)))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IF(D41="X",0,IF(E41="X",0,VLOOKUP(E41,'33'!$K$3:$L$16,2,FALSE)))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IF(D42="X",0,IF(E42="X",0,VLOOKUP(E42,'33'!$K$3:$L$16,2,FALSE)))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IF(D43="X",0,IF(E43="X",0,VLOOKUP(E43,'33'!$K$3:$L$16,2,FALSE)))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IF(D44="X",0,IF(E44="X",0,VLOOKUP(E44,'33'!$K$3:$L$16,2,FALSE)))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IF(D45="X",0,IF(E45="X",0,VLOOKUP(E45,'33'!$K$3:$L$16,2,FALSE)))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IF(D46="X",0,IF(E46="X",0,VLOOKUP(E46,'33'!$K$3:$L$16,2,FALSE)))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IF(D47="X",0,IF(E47="X",0,VLOOKUP(E47,'33'!$K$3:$L$16,2,FALSE)))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IF(D48="X",0,IF(E48="X",0,VLOOKUP(E48,'33'!$K$3:$L$16,2,FALSE)))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IF(D49="X",0,IF(E49="X",0,VLOOKUP(E49,'33'!$K$3:$L$16,2,FALSE)))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IF(D50="X",0,IF(E50="X",0,VLOOKUP(E50,'33'!$K$3:$L$16,2,FALSE)))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IF(D51="X",0,IF(E51="X",0,VLOOKUP(E51,'33'!$K$3:$L$16,2,FALSE)))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IF(D52="X",0,IF(E52="X",0,VLOOKUP(E52,'33'!$K$3:$L$16,2,FALSE)))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IF(D53="X",0,IF(E53="X",0,VLOOKUP(E53,'33'!$K$3:$L$16,2,FALSE)))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IF(D54="X",0,IF(E54="X",0,VLOOKUP(E54,'33'!$K$3:$L$16,2,FALSE)))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IF(D55="X",0,IF(E55="X",0,VLOOKUP(E55,'33'!$K$3:$L$16,2,FALSE)))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IF(D56="X",0,IF(E56="X",0,VLOOKUP(E56,'33'!$K$3:$L$16,2,FALSE)))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IF(D57="X",0,IF(E57="X",0,VLOOKUP(E57,'33'!$K$3:$L$16,2,FALSE)))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IF(D58="X",0,IF(E58="X",0,VLOOKUP(E58,'33'!$K$3:$L$16,2,FALSE)))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IF(D59="X",0,IF(E59="X",0,VLOOKUP(E59,'33'!$K$3:$L$16,2,FALSE)))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IF(D60="X",0,IF(E60="X",0,VLOOKUP(E60,'33'!$K$3:$L$16,2,FALSE)))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IF(D61="X",0,IF(E61="X",0,VLOOKUP(E61,'33'!$K$3:$L$16,2,FALSE)))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IF(D62="X",0,IF(E62="X",0,VLOOKUP(E62,'33'!$K$3:$L$16,2,FALSE)))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IF(D63="X",0,IF(E63="X",0,VLOOKUP(E63,'33'!$K$3:$L$16,2,FALSE)))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IF(D64="X",0,IF(E64="X",0,VLOOKUP(E64,'33'!$K$3:$L$16,2,FALSE)))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IF(D65="X",0,IF(E65="X",0,VLOOKUP(E65,'33'!$K$3:$L$16,2,FALSE)))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IF(D66="X",0,IF(E66="X",0,VLOOKUP(E66,'33'!$K$3:$L$16,2,FALSE)))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IF(D67="X",0,IF(E67="X",0,VLOOKUP(E67,'33'!$K$3:$L$16,2,FALSE)))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IF(D68="X",0,IF(E68="X",0,VLOOKUP(E68,'33'!$K$3:$L$16,2,FALSE)))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IF(D69="X",0,IF(E69="X",0,VLOOKUP(E69,'33'!$K$3:$L$16,2,FALSE)))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IF(D70="X",0,IF(E70="X",0,VLOOKUP(E70,'33'!$K$3:$L$16,2,FALSE)))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IF(D71="X",0,IF(E71="X",0,VLOOKUP(E71,'33'!$K$3:$L$16,2,FALSE)))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IF(D72="X",0,IF(E72="X",0,VLOOKUP(E72,'33'!$K$3:$L$16,2,FALSE)))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IF(D73="X",0,IF(E73="X",0,VLOOKUP(E73,'33'!$K$3:$L$16,2,FALSE)))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IF(D74="X",0,IF(E74="X",0,VLOOKUP(E74,'33'!$K$3:$L$16,2,FALSE)))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IF(D75="X",0,IF(E75="X",0,VLOOKUP(E75,'33'!$K$3:$L$16,2,FALSE)))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IF(D76="X",0,IF(E76="X",0,VLOOKUP(E76,'33'!$K$3:$L$16,2,FALSE)))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IF(D77="X",0,IF(E77="X",0,VLOOKUP(E77,'33'!$K$3:$L$16,2,FALSE)))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IF(D78="X",0,IF(E78="X",0,VLOOKUP(E78,'33'!$K$3:$L$16,2,FALSE)))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IF(D79="X",0,IF(E79="X",0,VLOOKUP(E79,'33'!$K$3:$L$16,2,FALSE)))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IF(D80="X",0,IF(E80="X",0,VLOOKUP(E80,'33'!$K$3:$L$16,2,FALSE)))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IF(D81="X",0,IF(E81="X",0,VLOOKUP(E81,'33'!$K$3:$L$16,2,FALSE)))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IF(D82="X",0,IF(E82="X",0,VLOOKUP(E82,'33'!$K$3:$L$16,2,FALSE)))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IF(D83="X",0,IF(E83="X",0,VLOOKUP(E83,'33'!$K$3:$L$16,2,FALSE)))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IF(D84="X",0,IF(E84="X",0,VLOOKUP(E84,'33'!$K$3:$L$16,2,FALSE)))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IF(D85="X",0,IF(E85="X",0,VLOOKUP(E85,'33'!$K$3:$L$16,2,FALSE)))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IF(D86="X",0,IF(E86="X",0,VLOOKUP(E86,'33'!$K$3:$L$16,2,FALSE)))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IF(D87="X",0,IF(E87="X",0,VLOOKUP(E87,'33'!$K$3:$L$16,2,FALSE)))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IF(D88="X",0,IF(E88="X",0,VLOOKUP(E88,'33'!$K$3:$L$16,2,FALSE)))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IF(D89="X",0,IF(E89="X",0,VLOOKUP(E89,'33'!$K$3:$L$16,2,FALSE)))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IF(D90="X",0,IF(E90="X",0,VLOOKUP(E90,'33'!$K$3:$L$16,2,FALSE)))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IF(D91="X",0,IF(E91="X",0,VLOOKUP(E91,'33'!$K$3:$L$16,2,FALSE)))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IF(D92="X",0,IF(E92="X",0,VLOOKUP(E92,'33'!$K$3:$L$16,2,FALSE)))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IF(D93="X",0,IF(E93="X",0,VLOOKUP(E93,'33'!$K$3:$L$16,2,FALSE)))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IF(D94="X",0,IF(E94="X",0,VLOOKUP(E94,'33'!$K$3:$L$16,2,FALSE)))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IF(D95="X",0,IF(E95="X",0,VLOOKUP(E95,'33'!$K$3:$L$16,2,FALSE)))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IF(D96="X",0,IF(E96="X",0,VLOOKUP(E96,'33'!$K$3:$L$16,2,FALSE)))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IF(D97="X",0,IF(E97="X",0,VLOOKUP(E97,'33'!$K$3:$L$16,2,FALSE)))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IF(D98="X",0,IF(E98="X",0,VLOOKUP(E98,'33'!$K$3:$L$16,2,FALSE)))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IF(D99="X",0,IF(E99="X",0,VLOOKUP(E99,'33'!$K$3:$L$16,2,FALSE)))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IF(D100="X",0,IF(E100="X",0,VLOOKUP(E100,'33'!$K$3:$L$16,2,FALSE)))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IF(D101="X",0,IF(E101="X",0,VLOOKUP(E101,'33'!$K$3:$L$16,2,FALSE)))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IF(D102="X",0,IF(E102="X",0,VLOOKUP(E102,'33'!$K$3:$L$16,2,FALSE)))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IF(D103="X",0,IF(E103="X",0,VLOOKUP(E103,'33'!$K$3:$L$16,2,FALSE)))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IF(D104="X",0,IF(E104="X",0,VLOOKUP(E104,'33'!$K$3:$L$16,2,FALSE)))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IF(D105="X",0,IF(E105="X",0,VLOOKUP(E105,'33'!$K$3:$L$16,2,FALSE)))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IF(D106="X",0,IF(E106="X",0,VLOOKUP(E106,'33'!$K$3:$L$16,2,FALSE)))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IF(D107="X",0,IF(E107="X",0,VLOOKUP(E107,'33'!$K$3:$L$16,2,FALSE)))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IF(D108="X",0,IF(E108="X",0,VLOOKUP(E108,'33'!$K$3:$L$16,2,FALSE)))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IF(D109="X",0,IF(E109="X",0,VLOOKUP(E109,'33'!$K$3:$L$16,2,FALSE)))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IF(D110="X",0,IF(E110="X",0,VLOOKUP(E110,'33'!$K$3:$L$16,2,FALSE)))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IF(D111="X",0,IF(E111="X",0,VLOOKUP(E111,'33'!$K$3:$L$16,2,FALSE)))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IF(D112="X",0,IF(E112="X",0,VLOOKUP(E112,'33'!$K$3:$L$16,2,FALSE)))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IF(D113="X",0,IF(E113="X",0,VLOOKUP(E113,'33'!$K$3:$L$16,2,FALSE)))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IF(D114="X",0,IF(E114="X",0,VLOOKUP(E114,'33'!$K$3:$L$16,2,FALSE)))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IF(D115="X",0,IF(E115="X",0,VLOOKUP(E115,'33'!$K$3:$L$16,2,FALSE)))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IF(D116="X",0,IF(E116="X",0,VLOOKUP(E116,'33'!$K$3:$L$16,2,FALSE)))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IF(D117="X",0,IF(E117="X",0,VLOOKUP(E117,'33'!$K$3:$L$16,2,FALSE)))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IF(D118="X",0,IF(E118="X",0,VLOOKUP(E118,'33'!$K$3:$L$16,2,FALSE)))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IF(D119="X",0,IF(E119="X",0,VLOOKUP(E119,'33'!$K$3:$L$16,2,FALSE)))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IF(D120="X",0,IF(E120="X",0,VLOOKUP(E120,'33'!$K$3:$L$16,2,FALSE)))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IF(D121="X",0,IF(E121="X",0,VLOOKUP(E121,'33'!$K$3:$L$16,2,FALSE)))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IF(D122="X",0,IF(E122="X",0,VLOOKUP(E122,'33'!$K$3:$L$16,2,FALSE)))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IF(D123="X",0,IF(E123="X",0,VLOOKUP(E123,'33'!$K$3:$L$16,2,FALSE)))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IF(D124="X",0,IF(E124="X",0,VLOOKUP(E124,'33'!$K$3:$L$16,2,FALSE)))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IF(D125="X",0,IF(E125="X",0,VLOOKUP(E125,'33'!$K$3:$L$16,2,FALSE)))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IF(D126="X",0,IF(E126="X",0,VLOOKUP(E126,'33'!$K$3:$L$16,2,FALSE)))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IF(D127="X",0,IF(E127="X",0,VLOOKUP(E127,'33'!$K$3:$L$16,2,FALSE)))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IF(D128="X",0,IF(E128="X",0,VLOOKUP(E128,'33'!$K$3:$L$16,2,FALSE)))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IF(D129="X",0,IF(E129="X",0,VLOOKUP(E129,'33'!$K$3:$L$16,2,FALSE)))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IF(D130="X",0,IF(E130="X",0,VLOOKUP(E130,'33'!$K$3:$L$16,2,FALSE)))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IF(D131="X",0,IF(E131="X",0,VLOOKUP(E131,'33'!$K$3:$L$16,2,FALSE)))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IF(D132="X",0,IF(E132="X",0,VLOOKUP(E132,'33'!$K$3:$L$16,2,FALSE)))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IF(D133="X",0,IF(E133="X",0,VLOOKUP(E133,'33'!$K$3:$L$16,2,FALSE)))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IF(D134="X",0,IF(E134="X",0,VLOOKUP(E134,'33'!$K$3:$L$16,2,FALSE)))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IF(D135="X",0,IF(E135="X",0,VLOOKUP(E135,'33'!$K$3:$L$16,2,FALSE)))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IF(D136="X",0,IF(E136="X",0,VLOOKUP(E136,'33'!$K$3:$L$16,2,FALSE)))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IF(D137="X",0,IF(E137="X",0,VLOOKUP(E137,'33'!$K$3:$L$16,2,FALSE)))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IF(D138="X",0,IF(E138="X",0,VLOOKUP(E138,'33'!$K$3:$L$16,2,FALSE)))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IF(D139="X",0,IF(E139="X",0,VLOOKUP(E139,'33'!$K$3:$L$16,2,FALSE)))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IF(D140="X",0,IF(E140="X",0,VLOOKUP(E140,'33'!$K$3:$L$16,2,FALSE)))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IF(D141="X",0,IF(E141="X",0,VLOOKUP(E141,'33'!$K$3:$L$16,2,FALSE)))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IF(D142="X",0,IF(E142="X",0,VLOOKUP(E142,'33'!$K$3:$L$16,2,FALSE)))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IF(D143="X",0,IF(E143="X",0,VLOOKUP(E143,'33'!$K$3:$L$16,2,FALSE)))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IF(D144="X",0,IF(E144="X",0,VLOOKUP(E144,'33'!$K$3:$L$16,2,FALSE)))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IF(D145="X",0,IF(E145="X",0,VLOOKUP(E145,'33'!$K$3:$L$16,2,FALSE)))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IF(D146="X",0,IF(E146="X",0,VLOOKUP(E146,'33'!$K$3:$L$16,2,FALSE)))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IF(D147="X",0,IF(E147="X",0,VLOOKUP(E147,'33'!$K$3:$L$16,2,FALSE)))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IF(D148="X",0,IF(E148="X",0,VLOOKUP(E148,'33'!$K$3:$L$16,2,FALSE)))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IF(D149="X",0,IF(E149="X",0,VLOOKUP(E149,'33'!$K$3:$L$16,2,FALSE)))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IF(D150="X",0,IF(E150="X",0,VLOOKUP(E150,'33'!$K$3:$L$16,2,FALSE)))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IF(D151="X",0,IF(E151="X",0,VLOOKUP(E151,'33'!$K$3:$L$16,2,FALSE)))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IF(D152="X",0,IF(E152="X",0,VLOOKUP(E152,'33'!$K$3:$L$16,2,FALSE)))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IF(D153="X",0,IF(E153="X",0,VLOOKUP(E153,'33'!$K$3:$L$16,2,FALSE)))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IF(D154="X",0,IF(E154="X",0,VLOOKUP(E154,'33'!$K$3:$L$16,2,FALSE)))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IF(D155="X",0,IF(E155="X",0,VLOOKUP(E155,'33'!$K$3:$L$16,2,FALSE)))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IF(D156="X",0,IF(E156="X",0,VLOOKUP(E156,'33'!$K$3:$L$16,2,FALSE)))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IF(D157="X",0,IF(E157="X",0,VLOOKUP(E157,'33'!$K$3:$L$16,2,FALSE)))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IF(D158="X",0,IF(E158="X",0,VLOOKUP(E158,'33'!$K$3:$L$16,2,FALSE)))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IF(D159="X",0,IF(E159="X",0,VLOOKUP(E159,'33'!$K$3:$L$16,2,FALSE)))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IF(D160="X",0,IF(E160="X",0,VLOOKUP(E160,'33'!$K$3:$L$16,2,FALSE)))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IF(D161="X",0,IF(E161="X",0,VLOOKUP(E161,'33'!$K$3:$L$16,2,FALSE)))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IF(D162="X",0,IF(E162="X",0,VLOOKUP(E162,'33'!$K$3:$L$16,2,FALSE)))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IF(D163="X",0,IF(E163="X",0,VLOOKUP(E163,'33'!$K$3:$L$16,2,FALSE)))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IF(D164="X",0,IF(E164="X",0,VLOOKUP(E164,'33'!$K$3:$L$16,2,FALSE)))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IF(D165="X",0,IF(E165="X",0,VLOOKUP(E165,'33'!$K$3:$L$16,2,FALSE)))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IF(D166="X",0,IF(E166="X",0,VLOOKUP(E166,'33'!$K$3:$L$16,2,FALSE)))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IF(D167="X",0,IF(E167="X",0,VLOOKUP(E167,'33'!$K$3:$L$16,2,FALSE)))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IF(D168="X",0,IF(E168="X",0,VLOOKUP(E168,'33'!$K$3:$L$16,2,FALSE)))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IF(D169="X",0,IF(E169="X",0,VLOOKUP(E169,'33'!$K$3:$L$16,2,FALSE)))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IF(D170="X",0,IF(E170="X",0,VLOOKUP(E170,'33'!$K$3:$L$16,2,FALSE)))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IF(D171="X",0,IF(E171="X",0,VLOOKUP(E171,'33'!$K$3:$L$16,2,FALSE)))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IF(D172="X",0,IF(E172="X",0,VLOOKUP(E172,'33'!$K$3:$L$16,2,FALSE)))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IF(D173="X",0,IF(E173="X",0,VLOOKUP(E173,'33'!$K$3:$L$16,2,FALSE)))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IF(D174="X",0,IF(E174="X",0,VLOOKUP(E174,'33'!$K$3:$L$16,2,FALSE)))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IF(D175="X",0,IF(E175="X",0,VLOOKUP(E175,'33'!$K$3:$L$16,2,FALSE)))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IF(D176="X",0,IF(E176="X",0,VLOOKUP(E176,'33'!$K$3:$L$16,2,FALSE)))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IF(D177="X",0,IF(E177="X",0,VLOOKUP(E177,'33'!$K$3:$L$16,2,FALSE)))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IF(D178="X",0,IF(E178="X",0,VLOOKUP(E178,'33'!$K$3:$L$16,2,FALSE)))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IF(D179="X",0,IF(E179="X",0,VLOOKUP(E179,'33'!$K$3:$L$16,2,FALSE)))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IF(D180="X",0,IF(E180="X",0,VLOOKUP(E180,'33'!$K$3:$L$16,2,FALSE)))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IF(D181="X",0,IF(E181="X",0,VLOOKUP(E181,'33'!$K$3:$L$16,2,FALSE)))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IF(D182="X",0,IF(E182="X",0,VLOOKUP(E182,'33'!$K$3:$L$16,2,FALSE)))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IF(D183="X",0,IF(E183="X",0,VLOOKUP(E183,'33'!$K$3:$L$16,2,FALSE)))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IF(D184="X",0,IF(E184="X",0,VLOOKUP(E184,'33'!$K$3:$L$16,2,FALSE)))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IF(D185="X",0,IF(E185="X",0,VLOOKUP(E185,'33'!$K$3:$L$16,2,FALSE)))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IF(D186="X",0,IF(E186="X",0,VLOOKUP(E186,'33'!$K$3:$L$16,2,FALSE)))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IF(D187="X",0,IF(E187="X",0,VLOOKUP(E187,'33'!$K$3:$L$16,2,FALSE)))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IF(D188="X",0,IF(E188="X",0,VLOOKUP(E188,'33'!$K$3:$L$16,2,FALSE)))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IF(D189="X",0,IF(E189="X",0,VLOOKUP(E189,'33'!$K$3:$L$16,2,FALSE)))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IF(D190="X",0,IF(E190="X",0,VLOOKUP(E190,'33'!$K$3:$L$16,2,FALSE)))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IF(D191="X",0,IF(E191="X",0,VLOOKUP(E191,'33'!$K$3:$L$16,2,FALSE)))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IF(D192="X",0,IF(E192="X",0,VLOOKUP(E192,'33'!$K$3:$L$16,2,FALSE)))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IF(D193="X",0,IF(E193="X",0,VLOOKUP(E193,'33'!$K$3:$L$16,2,FALSE)))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IF(D194="X",0,IF(E194="X",0,VLOOKUP(E194,'33'!$K$3:$L$16,2,FALSE)))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IF(D195="X",0,IF(E195="X",0,VLOOKUP(E195,'33'!$K$3:$L$16,2,FALSE)))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IF(D196="X",0,IF(E196="X",0,VLOOKUP(E196,'33'!$K$3:$L$16,2,FALSE)))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IF(D197="X",0,IF(E197="X",0,VLOOKUP(E197,'33'!$K$3:$L$16,2,FALSE)))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IF(D198="X",0,IF(E198="X",0,VLOOKUP(E198,'33'!$K$3:$L$16,2,FALSE)))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IF(D199="X",0,IF(E199="X",0,VLOOKUP(E199,'33'!$K$3:$L$16,2,FALSE)))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IF(D200="X",0,IF(E200="X",0,VLOOKUP(E200,'33'!$K$3:$L$16,2,FALSE)))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IF(D201="X",0,IF(E201="X",0,VLOOKUP(E201,'33'!$K$3:$L$16,2,FALSE)))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IF(D202="X",0,IF(E202="X",0,VLOOKUP(E202,'33'!$K$3:$L$16,2,FALSE)))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IF(D203="X",0,IF(E203="X",0,VLOOKUP(E203,'33'!$K$3:$L$16,2,FALSE)))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IF(D204="X",0,IF(E204="X",0,VLOOKUP(E204,'33'!$K$3:$L$16,2,FALSE)))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IF(D205="X",0,IF(E205="X",0,VLOOKUP(E205,'33'!$K$3:$L$16,2,FALSE)))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IF(D206="X",0,IF(E206="X",0,VLOOKUP(E206,'33'!$K$3:$L$16,2,FALSE)))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IF(D207="X",0,IF(E207="X",0,VLOOKUP(E207,'33'!$K$3:$L$16,2,FALSE)))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IF(D208="X",0,IF(E208="X",0,VLOOKUP(E208,'33'!$K$3:$L$16,2,FALSE)))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IF(D209="X",0,IF(E209="X",0,VLOOKUP(E209,'33'!$K$3:$L$16,2,FALSE)))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IF(D210="X",0,IF(E210="X",0,VLOOKUP(E210,'33'!$K$3:$L$16,2,FALSE)))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IF(D211="X",0,IF(E211="X",0,VLOOKUP(E211,'33'!$K$3:$L$16,2,FALSE)))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IF(D212="X",0,IF(E212="X",0,VLOOKUP(E212,'33'!$K$3:$L$16,2,FALSE)))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IF(D213="X",0,IF(E213="X",0,VLOOKUP(E213,'33'!$K$3:$L$16,2,FALSE)))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IF(D214="X",0,IF(E214="X",0,VLOOKUP(E214,'33'!$K$3:$L$16,2,FALSE)))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IF(D215="X",0,IF(E215="X",0,VLOOKUP(E215,'33'!$K$3:$L$16,2,FALSE)))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IF(D216="X",0,IF(E216="X",0,VLOOKUP(E216,'33'!$K$3:$L$16,2,FALSE)))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IF(D217="X",0,IF(E217="X",0,VLOOKUP(E217,'33'!$K$3:$L$16,2,FALSE)))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IF(D218="X",0,IF(E218="X",0,VLOOKUP(E218,'33'!$K$3:$L$16,2,FALSE)))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IF(D219="X",0,IF(E219="X",0,VLOOKUP(E219,'33'!$K$3:$L$16,2,FALSE)))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IF(D220="X",0,IF(E220="X",0,VLOOKUP(E220,'33'!$K$3:$L$16,2,FALSE)))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IF(D221="X",0,IF(E221="X",0,VLOOKUP(E221,'33'!$K$3:$L$16,2,FALSE)))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IF(D222="X",0,IF(E222="X",0,VLOOKUP(E222,'33'!$K$3:$L$16,2,FALSE)))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IF(D223="X",0,IF(E223="X",0,VLOOKUP(E223,'33'!$K$3:$L$16,2,FALSE)))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IF(D224="X",0,IF(E224="X",0,VLOOKUP(E224,'33'!$K$3:$L$16,2,FALSE)))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IF(D225="X",0,IF(E225="X",0,VLOOKUP(E225,'33'!$K$3:$L$16,2,FALSE)))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IF(D226="X",0,IF(E226="X",0,VLOOKUP(E226,'33'!$K$3:$L$16,2,FALSE)))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IF(D227="X",0,IF(E227="X",0,VLOOKUP(E227,'33'!$K$3:$L$16,2,FALSE)))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IF(D228="X",0,IF(E228="X",0,VLOOKUP(E228,'33'!$K$3:$L$16,2,FALSE)))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IF(D229="X",0,IF(E229="X",0,VLOOKUP(E229,'33'!$K$3:$L$16,2,FALSE)))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IF(D230="X",0,IF(E230="X",0,VLOOKUP(E230,'33'!$K$3:$L$16,2,FALSE)))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IF(D231="X",0,IF(E231="X",0,VLOOKUP(E231,'33'!$K$3:$L$16,2,FALSE)))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IF(D232="X",0,IF(E232="X",0,VLOOKUP(E232,'33'!$K$3:$L$16,2,FALSE)))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IF(D233="X",0,IF(E233="X",0,VLOOKUP(E233,'33'!$K$3:$L$16,2,FALSE)))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IF(D234="X",0,IF(E234="X",0,VLOOKUP(E234,'33'!$K$3:$L$16,2,FALSE)))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IF(D235="X",0,IF(E235="X",0,VLOOKUP(E235,'33'!$K$3:$L$16,2,FALSE)))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IF(D236="X",0,IF(E236="X",0,VLOOKUP(E236,'33'!$K$3:$L$16,2,FALSE)))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IF(D237="X",0,IF(E237="X",0,VLOOKUP(E237,'33'!$K$3:$L$16,2,FALSE)))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IF(D238="X",0,IF(E238="X",0,VLOOKUP(E238,'33'!$K$3:$L$16,2,FALSE)))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IF(D239="X",0,IF(E239="X",0,VLOOKUP(E239,'33'!$K$3:$L$16,2,FALSE)))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IF(D240="X",0,IF(E240="X",0,VLOOKUP(E240,'33'!$K$3:$L$16,2,FALSE)))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IF(D241="X",0,IF(E241="X",0,VLOOKUP(E241,'33'!$K$3:$L$16,2,FALSE)))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IF(D242="X",0,IF(E242="X",0,VLOOKUP(E242,'33'!$K$3:$L$16,2,FALSE)))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IF(D243="X",0,IF(E243="X",0,VLOOKUP(E243,'33'!$K$3:$L$16,2,FALSE)))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IF(D244="X",0,IF(E244="X",0,VLOOKUP(E244,'33'!$K$3:$L$16,2,FALSE)))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IF(D245="X",0,IF(E245="X",0,VLOOKUP(E245,'33'!$K$3:$L$16,2,FALSE)))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IF(D246="X",0,IF(E246="X",0,VLOOKUP(E246,'33'!$K$3:$L$16,2,FALSE)))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IF(D247="X",0,IF(E247="X",0,VLOOKUP(E247,'33'!$K$3:$L$16,2,FALSE)))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IF(D248="X",0,IF(E248="X",0,VLOOKUP(E248,'33'!$K$3:$L$16,2,FALSE)))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IF(D249="X",0,IF(E249="X",0,VLOOKUP(E249,'33'!$K$3:$L$16,2,FALSE)))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IF(D250="X",0,IF(E250="X",0,VLOOKUP(E250,'33'!$K$3:$L$16,2,FALSE)))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IF(D251="X",0,IF(E251="X",0,VLOOKUP(E251,'33'!$K$3:$L$16,2,FALSE)))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IF(D252="X",0,IF(E252="X",0,VLOOKUP(E252,'33'!$K$3:$L$16,2,FALSE)))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IF(D253="X",0,IF(E253="X",0,VLOOKUP(E253,'33'!$K$3:$L$16,2,FALSE)))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IF(D254="X",0,IF(E254="X",0,VLOOKUP(E254,'33'!$K$3:$L$16,2,FALSE)))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IF(D255="X",0,IF(E255="X",0,VLOOKUP(E255,'33'!$K$3:$L$16,2,FALSE)))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IF(D256="X",0,IF(E256="X",0,VLOOKUP(E256,'33'!$K$3:$L$16,2,FALSE)))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IF(D257="X",0,IF(E257="X",0,VLOOKUP(E257,'33'!$K$3:$L$16,2,FALSE)))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IF(D258="X",0,IF(E258="X",0,VLOOKUP(E258,'33'!$K$3:$L$16,2,FALSE)))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IF(D259="X",0,IF(E259="X",0,VLOOKUP(E259,'33'!$K$3:$L$16,2,FALSE)))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IF(D260="X",0,IF(E260="X",0,VLOOKUP(E260,'33'!$K$3:$L$16,2,FALSE)))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IF(D261="X",0,IF(E261="X",0,VLOOKUP(E261,'33'!$K$3:$L$16,2,FALSE)))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IF(D262="X",0,IF(E262="X",0,VLOOKUP(E262,'33'!$K$3:$L$16,2,FALSE)))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IF(D263="X",0,IF(E263="X",0,VLOOKUP(E263,'33'!$K$3:$L$16,2,FALSE)))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IF(D264="X",0,IF(E264="X",0,VLOOKUP(E264,'33'!$K$3:$L$16,2,FALSE)))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IF(D265="X",0,IF(E265="X",0,VLOOKUP(E265,'33'!$K$3:$L$16,2,FALSE)))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IF(D266="X",0,IF(E266="X",0,VLOOKUP(E266,'33'!$K$3:$L$16,2,FALSE)))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IF(D267="X",0,IF(E267="X",0,VLOOKUP(E267,'33'!$K$3:$L$16,2,FALSE)))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IF(D268="X",0,IF(E268="X",0,VLOOKUP(E268,'33'!$K$3:$L$16,2,FALSE)))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IF(D269="X",0,IF(E269="X",0,VLOOKUP(E269,'33'!$K$3:$L$16,2,FALSE)))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IF(D270="X",0,IF(E270="X",0,VLOOKUP(E270,'33'!$K$3:$L$16,2,FALSE)))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IF(D271="X",0,IF(E271="X",0,VLOOKUP(E271,'33'!$K$3:$L$16,2,FALSE)))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IF(D272="X",0,IF(E272="X",0,VLOOKUP(E272,'33'!$K$3:$L$16,2,FALSE)))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IF(D273="X",0,IF(E273="X",0,VLOOKUP(E273,'33'!$K$3:$L$16,2,FALSE)))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IF(D274="X",0,IF(E274="X",0,VLOOKUP(E274,'33'!$K$3:$L$16,2,FALSE)))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IF(D275="X",0,IF(E275="X",0,VLOOKUP(E275,'33'!$K$3:$L$16,2,FALSE)))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IF(D276="X",0,IF(E276="X",0,VLOOKUP(E276,'33'!$K$3:$L$16,2,FALSE)))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IF(D277="X",0,IF(E277="X",0,VLOOKUP(E277,'33'!$K$3:$L$16,2,FALSE)))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IF(D278="X",0,IF(E278="X",0,VLOOKUP(E278,'33'!$K$3:$L$16,2,FALSE)))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IF(D279="X",0,IF(E279="X",0,VLOOKUP(E279,'33'!$K$3:$L$16,2,FALSE)))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IF(D280="X",0,IF(E280="X",0,VLOOKUP(E280,'33'!$K$3:$L$16,2,FALSE)))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IF(D281="X",0,IF(E281="X",0,VLOOKUP(E281,'33'!$K$3:$L$16,2,FALSE)))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IF(D282="X",0,IF(E282="X",0,VLOOKUP(E282,'33'!$K$3:$L$16,2,FALSE)))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IF(D283="X",0,IF(E283="X",0,VLOOKUP(E283,'33'!$K$3:$L$16,2,FALSE)))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IF(D284="X",0,IF(E284="X",0,VLOOKUP(E284,'33'!$K$3:$L$16,2,FALSE)))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IF(D285="X",0,IF(E285="X",0,VLOOKUP(E285,'33'!$K$3:$L$16,2,FALSE)))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IF(D286="X",0,IF(E286="X",0,VLOOKUP(E286,'33'!$K$3:$L$16,2,FALSE)))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IF(D287="X",0,IF(E287="X",0,VLOOKUP(E287,'33'!$K$3:$L$16,2,FALSE)))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IF(D288="X",0,IF(E288="X",0,VLOOKUP(E288,'33'!$K$3:$L$16,2,FALSE)))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IF(D289="X",0,IF(E289="X",0,VLOOKUP(E289,'33'!$K$3:$L$16,2,FALSE)))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IF(D290="X",0,IF(E290="X",0,VLOOKUP(E290,'33'!$K$3:$L$16,2,FALSE)))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IF(D291="X",0,IF(E291="X",0,VLOOKUP(E291,'33'!$K$3:$L$16,2,FALSE)))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IF(D292="X",0,IF(E292="X",0,VLOOKUP(E292,'33'!$K$3:$L$16,2,FALSE)))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IF(D293="X",0,IF(E293="X",0,VLOOKUP(E293,'33'!$K$3:$L$16,2,FALSE)))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IF(D294="X",0,IF(E294="X",0,VLOOKUP(E294,'33'!$K$3:$L$16,2,FALSE)))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IF(D295="X",0,IF(E295="X",0,VLOOKUP(E295,'33'!$K$3:$L$16,2,FALSE)))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IF(D296="X",0,IF(E296="X",0,VLOOKUP(E296,'33'!$K$3:$L$16,2,FALSE)))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IF(D297="X",0,IF(E297="X",0,VLOOKUP(E297,'33'!$K$3:$L$16,2,FALSE)))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IF(D298="X",0,IF(E298="X",0,VLOOKUP(E298,'33'!$K$3:$L$16,2,FALSE)))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IF(D299="X",0,IF(E299="X",0,VLOOKUP(E299,'33'!$K$3:$L$16,2,FALSE)))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IF(D300="X",0,IF(E300="X",0,VLOOKUP(E300,'33'!$K$3:$L$16,2,FALSE)))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IF(D301="X",0,IF(E301="X",0,VLOOKUP(E301,'33'!$K$3:$L$16,2,FALSE)))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IF(D302="X",0,IF(E302="X",0,VLOOKUP(E302,'33'!$K$3:$L$16,2,FALSE)))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IF(D303="X",0,IF(E303="X",0,VLOOKUP(E303,'33'!$K$3:$L$16,2,FALSE)))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IF(D304="X",0,IF(E304="X",0,VLOOKUP(E304,'33'!$K$3:$L$16,2,FALSE)))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IF(D305="X",0,IF(E305="X",0,VLOOKUP(E305,'33'!$K$3:$L$16,2,FALSE)))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IF(D306="X",0,IF(E306="X",0,VLOOKUP(E306,'33'!$K$3:$L$16,2,FALSE)))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IF(D307="X",0,IF(E307="X",0,VLOOKUP(E307,'33'!$K$3:$L$16,2,FALSE)))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IF(D308="X",0,IF(E308="X",0,VLOOKUP(E308,'33'!$K$3:$L$16,2,FALSE)))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IF(D309="X",0,IF(E309="X",0,VLOOKUP(E309,'33'!$K$3:$L$16,2,FALSE)))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IF(D310="X",0,IF(E310="X",0,VLOOKUP(E310,'33'!$K$3:$L$16,2,FALSE)))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IF(D311="X",0,IF(E311="X",0,VLOOKUP(E311,'33'!$K$3:$L$16,2,FALSE)))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IF(D312="X",0,IF(E312="X",0,VLOOKUP(E312,'33'!$K$3:$L$16,2,FALSE)))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IF(D313="X",0,IF(E313="X",0,VLOOKUP(E313,'33'!$K$3:$L$16,2,FALSE)))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IF(D314="X",0,IF(E314="X",0,VLOOKUP(E314,'33'!$K$3:$L$16,2,FALSE)))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IF(D315="X",0,IF(E315="X",0,VLOOKUP(E315,'33'!$K$3:$L$16,2,FALSE)))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IF(D316="X",0,IF(E316="X",0,VLOOKUP(E316,'33'!$K$3:$L$16,2,FALSE)))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IF(D317="X",0,IF(E317="X",0,VLOOKUP(E317,'33'!$K$3:$L$16,2,FALSE)))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IF(D318="X",0,IF(E318="X",0,VLOOKUP(E318,'33'!$K$3:$L$16,2,FALSE)))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IF(D319="X",0,IF(E319="X",0,VLOOKUP(E319,'33'!$K$3:$L$16,2,FALSE)))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IF(D320="X",0,IF(E320="X",0,VLOOKUP(E320,'33'!$K$3:$L$16,2,FALSE)))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IF(D321="X",0,IF(E321="X",0,VLOOKUP(E321,'33'!$K$3:$L$16,2,FALSE)))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IF(D322="X",0,IF(E322="X",0,VLOOKUP(E322,'33'!$K$3:$L$16,2,FALSE)))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IF(D323="X",0,IF(E323="X",0,VLOOKUP(E323,'33'!$K$3:$L$16,2,FALSE)))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IF(D324="X",0,IF(E324="X",0,VLOOKUP(E324,'33'!$K$3:$L$16,2,FALSE)))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IF(D325="X",0,IF(E325="X",0,VLOOKUP(E325,'33'!$K$3:$L$16,2,FALSE)))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IF(D326="X",0,IF(E326="X",0,VLOOKUP(E326,'33'!$K$3:$L$16,2,FALSE)))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IF(D327="X",0,IF(E327="X",0,VLOOKUP(E327,'33'!$K$3:$L$16,2,FALSE)))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IF(D328="X",0,IF(E328="X",0,VLOOKUP(E328,'33'!$K$3:$L$16,2,FALSE)))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IF(D329="X",0,IF(E329="X",0,VLOOKUP(E329,'33'!$K$3:$L$16,2,FALSE)))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IF(D330="X",0,IF(E330="X",0,VLOOKUP(E330,'33'!$K$3:$L$16,2,FALSE)))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IF(D331="X",0,IF(E331="X",0,VLOOKUP(E331,'33'!$K$3:$L$16,2,FALSE)))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IF(D332="X",0,IF(E332="X",0,VLOOKUP(E332,'33'!$K$3:$L$16,2,FALSE)))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IF(D333="X",0,IF(E333="X",0,VLOOKUP(E333,'33'!$K$3:$L$16,2,FALSE)))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IF(D334="X",0,IF(E334="X",0,VLOOKUP(E334,'33'!$K$3:$L$16,2,FALSE)))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IF(D335="X",0,IF(E335="X",0,VLOOKUP(E335,'33'!$K$3:$L$16,2,FALSE)))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IF(D336="X",0,IF(E336="X",0,VLOOKUP(E336,'33'!$K$3:$L$16,2,FALSE)))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IF(D337="X",0,IF(E337="X",0,VLOOKUP(E337,'33'!$K$3:$L$16,2,FALSE)))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IF(D338="X",0,IF(E338="X",0,VLOOKUP(E338,'33'!$K$3:$L$16,2,FALSE)))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IF(D339="X",0,IF(E339="X",0,VLOOKUP(E339,'33'!$K$3:$L$16,2,FALSE)))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IF(D340="X",0,IF(E340="X",0,VLOOKUP(E340,'33'!$K$3:$L$16,2,FALSE)))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IF(D341="X",0,IF(E341="X",0,VLOOKUP(E341,'33'!$K$3:$L$16,2,FALSE)))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IF(D342="X",0,IF(E342="X",0,VLOOKUP(E342,'33'!$K$3:$L$16,2,FALSE)))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IF(D343="X",0,IF(E343="X",0,VLOOKUP(E343,'33'!$K$3:$L$16,2,FALSE)))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IF(D344="X",0,IF(E344="X",0,VLOOKUP(E344,'33'!$K$3:$L$16,2,FALSE)))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IF(D345="X",0,IF(E345="X",0,VLOOKUP(E345,'33'!$K$3:$L$16,2,FALSE)))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IF(D346="X",0,IF(E346="X",0,VLOOKUP(E346,'33'!$K$3:$L$16,2,FALSE)))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IF(D347="X",0,IF(E347="X",0,VLOOKUP(E347,'33'!$K$3:$L$16,2,FALSE)))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IF(D348="X",0,IF(E348="X",0,VLOOKUP(E348,'33'!$K$3:$L$16,2,FALSE)))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IF(D349="X",0,IF(E349="X",0,VLOOKUP(E349,'33'!$K$3:$L$16,2,FALSE)))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IF(D350="X",0,IF(E350="X",0,VLOOKUP(E350,'33'!$K$3:$L$16,2,FALSE)))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IF(D351="X",0,IF(E351="X",0,VLOOKUP(E351,'33'!$K$3:$L$16,2,FALSE)))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IF(D352="X",0,IF(E352="X",0,VLOOKUP(E352,'33'!$K$3:$L$16,2,FALSE)))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IF(D353="X",0,IF(E353="X",0,VLOOKUP(E353,'33'!$K$3:$L$16,2,FALSE)))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IF(D354="X",0,IF(E354="X",0,VLOOKUP(E354,'33'!$K$3:$L$16,2,FALSE)))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IF(D355="X",0,IF(E355="X",0,VLOOKUP(E355,'33'!$K$3:$L$16,2,FALSE)))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IF(D356="X",0,IF(E356="X",0,VLOOKUP(E356,'33'!$K$3:$L$16,2,FALSE)))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IF(D357="X",0,IF(E357="X",0,VLOOKUP(E357,'33'!$K$3:$L$16,2,FALSE)))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IF(D358="X",0,IF(E358="X",0,VLOOKUP(E358,'33'!$K$3:$L$16,2,FALSE)))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IF(D359="X",0,IF(E359="X",0,VLOOKUP(E359,'33'!$K$3:$L$16,2,FALSE)))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IF(D360="X",0,IF(E360="X",0,VLOOKUP(E360,'33'!$K$3:$L$16,2,FALSE)))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IF(D361="X",0,IF(E361="X",0,VLOOKUP(E361,'33'!$K$3:$L$16,2,FALSE)))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IF(D362="X",0,IF(E362="X",0,VLOOKUP(E362,'33'!$K$3:$L$16,2,FALSE)))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IF(D363="X",0,IF(E363="X",0,VLOOKUP(E363,'33'!$K$3:$L$16,2,FALSE)))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IF(D364="X",0,IF(E364="X",0,VLOOKUP(E364,'33'!$K$3:$L$16,2,FALSE)))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IF(D365="X",0,IF(E365="X",0,VLOOKUP(E365,'33'!$K$3:$L$16,2,FALSE)))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IF(D366="X",0,IF(E366="X",0,VLOOKUP(E366,'33'!$K$3:$L$16,2,FALSE)))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IF(D367="X",0,IF(E367="X",0,VLOOKUP(E367,'33'!$K$3:$L$16,2,FALSE)))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IF(D368="X",0,IF(E368="X",0,VLOOKUP(E368,'33'!$K$3:$L$16,2,FALSE)))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IF(D369="X",0,IF(E369="X",0,VLOOKUP(E369,'33'!$K$3:$L$16,2,FALSE)))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IF(D370="X",0,IF(E370="X",0,VLOOKUP(E370,'33'!$K$3:$L$16,2,FALSE)))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IF(D371="X",0,IF(E371="X",0,VLOOKUP(E371,'33'!$K$3:$L$16,2,FALSE)))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IF(D372="X",0,IF(E372="X",0,VLOOKUP(E372,'33'!$K$3:$L$16,2,FALSE)))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IF(D373="X",0,IF(E373="X",0,VLOOKUP(E373,'33'!$K$3:$L$16,2,FALSE)))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IF(D374="X",0,IF(E374="X",0,VLOOKUP(E374,'33'!$K$3:$L$16,2,FALSE)))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IF(D375="X",0,IF(E375="X",0,VLOOKUP(E375,'33'!$K$3:$L$16,2,FALSE)))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IF(D376="X",0,IF(E376="X",0,VLOOKUP(E376,'33'!$K$3:$L$16,2,FALSE)))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IF(D377="X",0,IF(E377="X",0,VLOOKUP(E377,'33'!$K$3:$L$16,2,FALSE)))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IF(D378="X",0,IF(E378="X",0,VLOOKUP(E378,'33'!$K$3:$L$16,2,FALSE)))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IF(D379="X",0,IF(E379="X",0,VLOOKUP(E379,'33'!$K$3:$L$16,2,FALSE)))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IF(D380="X",0,IF(E380="X",0,VLOOKUP(E380,'33'!$K$3:$L$16,2,FALSE)))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IF(D381="X",0,IF(E381="X",0,VLOOKUP(E381,'33'!$K$3:$L$16,2,FALSE)))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IF(D382="X",0,IF(E382="X",0,VLOOKUP(E382,'33'!$K$3:$L$16,2,FALSE)))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IF(D383="X",0,IF(E383="X",0,VLOOKUP(E383,'33'!$K$3:$L$16,2,FALSE)))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IF(D384="X",0,IF(E384="X",0,VLOOKUP(E384,'33'!$K$3:$L$16,2,FALSE)))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IF(D385="X",0,IF(E385="X",0,VLOOKUP(E385,'33'!$K$3:$L$16,2,FALSE)))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IF(D386="X",0,IF(E386="X",0,VLOOKUP(E386,'33'!$K$3:$L$16,2,FALSE)))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IF(D387="X",0,IF(E387="X",0,VLOOKUP(E387,'33'!$K$3:$L$16,2,FALSE)))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IF(D388="X",0,IF(E388="X",0,VLOOKUP(E388,'33'!$K$3:$L$16,2,FALSE)))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IF(D389="X",0,IF(E389="X",0,VLOOKUP(E389,'33'!$K$3:$L$16,2,FALSE)))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IF(D390="X",0,IF(E390="X",0,VLOOKUP(E390,'33'!$K$3:$L$16,2,FALSE)))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IF(D391="X",0,IF(E391="X",0,VLOOKUP(E391,'33'!$K$3:$L$16,2,FALSE)))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IF(D392="X",0,IF(E392="X",0,VLOOKUP(E392,'33'!$K$3:$L$16,2,FALSE)))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IF(D393="X",0,IF(E393="X",0,VLOOKUP(E393,'33'!$K$3:$L$16,2,FALSE)))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IF(D394="X",0,IF(E394="X",0,VLOOKUP(E394,'33'!$K$3:$L$16,2,FALSE)))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IF(D395="X",0,IF(E395="X",0,VLOOKUP(E395,'33'!$K$3:$L$16,2,FALSE)))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IF(D396="X",0,IF(E396="X",0,VLOOKUP(E396,'33'!$K$3:$L$16,2,FALSE)))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IF(D397="X",0,IF(E397="X",0,VLOOKUP(E397,'33'!$K$3:$L$16,2,FALSE)))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IF(D398="X",0,IF(E398="X",0,VLOOKUP(E398,'33'!$K$3:$L$16,2,FALSE)))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IF(D399="X",0,IF(E399="X",0,VLOOKUP(E399,'33'!$K$3:$L$16,2,FALSE)))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IF(D400="X",0,IF(E400="X",0,VLOOKUP(E400,'33'!$K$3:$L$16,2,FALSE)))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IF(D401="X",0,IF(E401="X",0,VLOOKUP(E401,'33'!$K$3:$L$16,2,FALSE)))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IF(D402="X",0,IF(E402="X",0,VLOOKUP(E402,'33'!$K$3:$L$16,2,FALSE)))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IF(D403="X",0,IF(E403="X",0,VLOOKUP(E403,'33'!$K$3:$L$16,2,FALSE)))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IF(D404="X",0,IF(E404="X",0,VLOOKUP(E404,'33'!$K$3:$L$16,2,FALSE)))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IF(D405="X",0,IF(E405="X",0,VLOOKUP(E405,'33'!$K$3:$L$16,2,FALSE)))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IF(D406="X",0,IF(E406="X",0,VLOOKUP(E406,'33'!$K$3:$L$16,2,FALSE)))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IF(D407="X",0,IF(E407="X",0,VLOOKUP(E407,'33'!$K$3:$L$16,2,FALSE)))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IF(D408="X",0,IF(E408="X",0,VLOOKUP(E408,'33'!$K$3:$L$16,2,FALSE)))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IF(D409="X",0,IF(E409="X",0,VLOOKUP(E409,'33'!$K$3:$L$16,2,FALSE)))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IF(D410="X",0,IF(E410="X",0,VLOOKUP(E410,'33'!$K$3:$L$16,2,FALSE)))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IF(D411="X",0,IF(E411="X",0,VLOOKUP(E411,'33'!$K$3:$L$16,2,FALSE)))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IF(D412="X",0,IF(E412="X",0,VLOOKUP(E412,'33'!$K$3:$L$16,2,FALSE)))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IF(D413="X",0,IF(E413="X",0,VLOOKUP(E413,'33'!$K$3:$L$16,2,FALSE)))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IF(D414="X",0,IF(E414="X",0,VLOOKUP(E414,'33'!$K$3:$L$16,2,FALSE)))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IF(D415="X",0,IF(E415="X",0,VLOOKUP(E415,'33'!$K$3:$L$16,2,FALSE)))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IF(D416="X",0,IF(E416="X",0,VLOOKUP(E416,'33'!$K$3:$L$16,2,FALSE)))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IF(D417="X",0,IF(E417="X",0,VLOOKUP(E417,'33'!$K$3:$L$16,2,FALSE)))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IF(D418="X",0,IF(E418="X",0,VLOOKUP(E418,'33'!$K$3:$L$16,2,FALSE)))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IF(D419="X",0,IF(E419="X",0,VLOOKUP(E419,'33'!$K$3:$L$16,2,FALSE)))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IF(D420="X",0,IF(E420="X",0,VLOOKUP(E420,'33'!$K$3:$L$16,2,FALSE)))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IF(D421="X",0,IF(E421="X",0,VLOOKUP(E421,'33'!$K$3:$L$16,2,FALSE)))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IF(D422="X",0,IF(E422="X",0,VLOOKUP(E422,'33'!$K$3:$L$16,2,FALSE)))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IF(D423="X",0,IF(E423="X",0,VLOOKUP(E423,'33'!$K$3:$L$16,2,FALSE)))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IF(D424="X",0,IF(E424="X",0,VLOOKUP(E424,'33'!$K$3:$L$16,2,FALSE)))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IF(D425="X",0,IF(E425="X",0,VLOOKUP(E425,'33'!$K$3:$L$16,2,FALSE)))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IF(D426="X",0,IF(E426="X",0,VLOOKUP(E426,'33'!$K$3:$L$16,2,FALSE)))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IF(D427="X",0,IF(E427="X",0,VLOOKUP(E427,'33'!$K$3:$L$16,2,FALSE)))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IF(D428="X",0,IF(E428="X",0,VLOOKUP(E428,'33'!$K$3:$L$16,2,FALSE)))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IF(D429="X",0,IF(E429="X",0,VLOOKUP(E429,'33'!$K$3:$L$16,2,FALSE)))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IF(D430="X",0,IF(E430="X",0,VLOOKUP(E430,'33'!$K$3:$L$16,2,FALSE)))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IF(D431="X",0,IF(E431="X",0,VLOOKUP(E431,'33'!$K$3:$L$16,2,FALSE)))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IF(D432="X",0,IF(E432="X",0,VLOOKUP(E432,'33'!$K$3:$L$16,2,FALSE)))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IF(D433="X",0,IF(E433="X",0,VLOOKUP(E433,'33'!$K$3:$L$16,2,FALSE)))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IF(D434="X",0,IF(E434="X",0,VLOOKUP(E434,'33'!$K$3:$L$16,2,FALSE)))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IF(D435="X",0,IF(E435="X",0,VLOOKUP(E435,'33'!$K$3:$L$16,2,FALSE)))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IF(D436="X",0,IF(E436="X",0,VLOOKUP(E436,'33'!$K$3:$L$16,2,FALSE)))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IF(D437="X",0,IF(E437="X",0,VLOOKUP(E437,'33'!$K$3:$L$16,2,FALSE)))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IF(D438="X",0,IF(E438="X",0,VLOOKUP(E438,'33'!$K$3:$L$16,2,FALSE)))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IF(D439="X",0,IF(E439="X",0,VLOOKUP(E439,'33'!$K$3:$L$16,2,FALSE)))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IF(D440="X",0,IF(E440="X",0,VLOOKUP(E440,'33'!$K$3:$L$16,2,FALSE)))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IF(D441="X",0,IF(E441="X",0,VLOOKUP(E441,'33'!$K$3:$L$16,2,FALSE)))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IF(D442="X",0,IF(E442="X",0,VLOOKUP(E442,'33'!$K$3:$L$16,2,FALSE)))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IF(D443="X",0,IF(E443="X",0,VLOOKUP(E443,'33'!$K$3:$L$16,2,FALSE)))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IF(D444="X",0,IF(E444="X",0,VLOOKUP(E444,'33'!$K$3:$L$16,2,FALSE)))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IF(D445="X",0,IF(E445="X",0,VLOOKUP(E445,'33'!$K$3:$L$16,2,FALSE)))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IF(D446="X",0,IF(E446="X",0,VLOOKUP(E446,'33'!$K$3:$L$16,2,FALSE)))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IF(D447="X",0,IF(E447="X",0,VLOOKUP(E447,'33'!$K$3:$L$16,2,FALSE)))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IF(D448="X",0,IF(E448="X",0,VLOOKUP(E448,'33'!$K$3:$L$16,2,FALSE)))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IF(D449="X",0,IF(E449="X",0,VLOOKUP(E449,'33'!$K$3:$L$16,2,FALSE)))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IF(D450="X",0,IF(E450="X",0,VLOOKUP(E450,'33'!$K$3:$L$16,2,FALSE)))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IF(D451="X",0,IF(E451="X",0,VLOOKUP(E451,'33'!$K$3:$L$16,2,FALSE)))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IF(D452="X",0,IF(E452="X",0,VLOOKUP(E452,'33'!$K$3:$L$16,2,FALSE)))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IF(D453="X",0,IF(E453="X",0,VLOOKUP(E453,'33'!$K$3:$L$16,2,FALSE)))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IF(D454="X",0,IF(E454="X",0,VLOOKUP(E454,'33'!$K$3:$L$16,2,FALSE)))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IF(D455="X",0,IF(E455="X",0,VLOOKUP(E455,'33'!$K$3:$L$16,2,FALSE)))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IF(D456="X",0,IF(E456="X",0,VLOOKUP(E456,'33'!$K$3:$L$16,2,FALSE)))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IF(D457="X",0,IF(E457="X",0,VLOOKUP(E457,'33'!$K$3:$L$16,2,FALSE)))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IF(D458="X",0,IF(E458="X",0,VLOOKUP(E458,'33'!$K$3:$L$16,2,FALSE)))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IF(D459="X",0,IF(E459="X",0,VLOOKUP(E459,'33'!$K$3:$L$16,2,FALSE)))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IF(D460="X",0,IF(E460="X",0,VLOOKUP(E460,'33'!$K$3:$L$16,2,FALSE)))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IF(D461="X",0,IF(E461="X",0,VLOOKUP(E461,'33'!$K$3:$L$16,2,FALSE)))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IF(D462="X",0,IF(E462="X",0,VLOOKUP(E462,'33'!$K$3:$L$16,2,FALSE)))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IF(D463="X",0,IF(E463="X",0,VLOOKUP(E463,'33'!$K$3:$L$16,2,FALSE)))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IF(D464="X",0,IF(E464="X",0,VLOOKUP(E464,'33'!$K$3:$L$16,2,FALSE)))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IF(D465="X",0,IF(E465="X",0,VLOOKUP(E465,'33'!$K$3:$L$16,2,FALSE)))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IF(D466="X",0,IF(E466="X",0,VLOOKUP(E466,'33'!$K$3:$L$16,2,FALSE)))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IF(D467="X",0,IF(E467="X",0,VLOOKUP(E467,'33'!$K$3:$L$16,2,FALSE)))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IF(D468="X",0,IF(E468="X",0,VLOOKUP(E468,'33'!$K$3:$L$16,2,FALSE)))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IF(D469="X",0,IF(E469="X",0,VLOOKUP(E469,'33'!$K$3:$L$16,2,FALSE)))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IF(D470="X",0,IF(E470="X",0,VLOOKUP(E470,'33'!$K$3:$L$16,2,FALSE)))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IF(D471="X",0,IF(E471="X",0,VLOOKUP(E471,'33'!$K$3:$L$16,2,FALSE)))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IF(D472="X",0,IF(E472="X",0,VLOOKUP(E472,'33'!$K$3:$L$16,2,FALSE)))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IF(D473="X",0,IF(E473="X",0,VLOOKUP(E473,'33'!$K$3:$L$16,2,FALSE)))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IF(D474="X",0,IF(E474="X",0,VLOOKUP(E474,'33'!$K$3:$L$16,2,FALSE)))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IF(D475="X",0,IF(E475="X",0,VLOOKUP(E475,'33'!$K$3:$L$16,2,FALSE)))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IF(D476="X",0,IF(E476="X",0,VLOOKUP(E476,'33'!$K$3:$L$16,2,FALSE)))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IF(D477="X",0,IF(E477="X",0,VLOOKUP(E477,'33'!$K$3:$L$16,2,FALSE)))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IF(D478="X",0,IF(E478="X",0,VLOOKUP(E478,'33'!$K$3:$L$16,2,FALSE)))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IF(D479="X",0,IF(E479="X",0,VLOOKUP(E479,'33'!$K$3:$L$16,2,FALSE)))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IF(D480="X",0,IF(E480="X",0,VLOOKUP(E480,'33'!$K$3:$L$16,2,FALSE)))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IF(D481="X",0,IF(E481="X",0,VLOOKUP(E481,'33'!$K$3:$L$16,2,FALSE)))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IF(D482="X",0,IF(E482="X",0,VLOOKUP(E482,'33'!$K$3:$L$16,2,FALSE)))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IF(D483="X",0,IF(E483="X",0,VLOOKUP(E483,'33'!$K$3:$L$16,2,FALSE)))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IF(D484="X",0,IF(E484="X",0,VLOOKUP(E484,'33'!$K$3:$L$16,2,FALSE)))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IF(D485="X",0,IF(E485="X",0,VLOOKUP(E485,'33'!$K$3:$L$16,2,FALSE)))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IF(D486="X",0,IF(E486="X",0,VLOOKUP(E486,'33'!$K$3:$L$16,2,FALSE)))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IF(D487="X",0,IF(E487="X",0,VLOOKUP(E487,'33'!$K$3:$L$16,2,FALSE)))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IF(D488="X",0,IF(E488="X",0,VLOOKUP(E488,'33'!$K$3:$L$16,2,FALSE)))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IF(D489="X",0,IF(E489="X",0,VLOOKUP(E489,'33'!$K$3:$L$16,2,FALSE)))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IF(D490="X",0,IF(E490="X",0,VLOOKUP(E490,'33'!$K$3:$L$16,2,FALSE)))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IF(D491="X",0,IF(E491="X",0,VLOOKUP(E491,'33'!$K$3:$L$16,2,FALSE)))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IF(D492="X",0,IF(E492="X",0,VLOOKUP(E492,'33'!$K$3:$L$16,2,FALSE)))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IF(D493="X",0,IF(E493="X",0,VLOOKUP(E493,'33'!$K$3:$L$16,2,FALSE)))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IF(D494="X",0,IF(E494="X",0,VLOOKUP(E494,'33'!$K$3:$L$16,2,FALSE)))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IF('33'!K3="", "Vrije categorie",'33'!K3)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IF('33'!K4="", "Vrije categorie",'33'!K4)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IF('33'!K5="", "Vrije categorie",'33'!K5)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IF('33'!K6="", "Vrije categorie",'33'!K6)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IF('33'!K7="", "Vrije categorie",'33'!K7)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IF('33'!K8="", "Vrije categorie",'33'!K8)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IF('33'!K9="", "Vrije categorie",'33'!K9)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IF('33'!K10="", "Vrije categorie",'33'!K10)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IF('33'!K11="", "Vrije categorie",'33'!K11)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IF('33'!K12="", "Vrije categorie",'33'!K12)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IF('33'!K13="", "Vrije categorie",'33'!K13)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IF('33'!K14="", "Vrije categorie",'33'!K14)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IF('33'!K15="", "Vrije categorie",'33'!K15)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OME6Wma8ILm3u4F63jTkvfPec15eGxh+Dt6huROIeqrmi4FTHVnaquKY1S59JcQddlM56kF8+4qq9QdOkPLUJg==" saltValue="9pvIHgNABVhmVvkxa4T+B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'34a'!P499/M3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'34a'!P500/M4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(her)controles'!A34</f>
        <v>0</v>
      </c>
      <c r="K5" s="34" t="s">
        <v>48</v>
      </c>
      <c r="L5" s="46"/>
      <c r="M5" s="104"/>
      <c r="N5" s="86" t="e">
        <f>'34a'!P501/M5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'34a'!P502/M6</f>
        <v>#N/A</v>
      </c>
    </row>
    <row r="7" spans="1:14">
      <c r="K7" s="34" t="s">
        <v>45</v>
      </c>
      <c r="L7" s="46"/>
      <c r="M7" s="104"/>
      <c r="N7" s="86" t="e">
        <f>'34a'!P503/M7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'34a'!P504/M8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'34a'!P505/M9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'34a'!P506/M10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'34a'!P507/M11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'34a'!P508/M12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'34a'!N512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'34a'!P509/M13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'34a'!P512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'34a'!G512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'34a'!F512-E27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'34a'!S495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'34a'!R495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'34a'!T495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'34a'!U495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'34a'!V495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'34a'!W495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'34a'!N505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dvRlaHYJGPmit3m49sT8JjUJaQsv41QeP8JW3CYaM7LPqM6YvIX7lQK8Pvn2ddL4wLyf26JTEF1snjasEG92hg==" saltValue="cDm1vTUR9a54miKI7HLUH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Z532"/>
  <sheetViews>
    <sheetView topLeftCell="B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'34'!H5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IF(D4="X",0,IF(E4="X",0,VLOOKUP(E4,'34'!$K$3:$L$16,2,FALSE)))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IF(D5="X",0,IF(E5="X",0,VLOOKUP(E5,'34'!$K$3:$L$16,2,FALSE)))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IF(D6="X",0,IF(E6="X",0,VLOOKUP(E6,'34'!$K$3:$L$16,2,FALSE)))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IF(D7="X",0,IF(E7="X",0,VLOOKUP(E7,'34'!$K$3:$L$16,2,FALSE)))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IF(D8="X",0,IF(E8="X",0,VLOOKUP(E8,'34'!$K$3:$L$16,2,FALSE)))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IF(D9="X",0,IF(E9="X",0,VLOOKUP(E9,'34'!$K$3:$L$16,2,FALSE)))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IF(D10="X",0,IF(E10="X",0,VLOOKUP(E10,'34'!$K$3:$L$16,2,FALSE)))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IF(D11="X",0,IF(E11="X",0,VLOOKUP(E11,'34'!$K$3:$L$16,2,FALSE)))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IF(D12="X",0,IF(E12="X",0,VLOOKUP(E12,'34'!$K$3:$L$16,2,FALSE)))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IF(D13="X",0,IF(E13="X",0,VLOOKUP(E13,'34'!$K$3:$L$16,2,FALSE)))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IF(D14="X",0,IF(E14="X",0,VLOOKUP(E14,'34'!$K$3:$L$16,2,FALSE)))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IF(D15="X",0,IF(E15="X",0,VLOOKUP(E15,'34'!$K$3:$L$16,2,FALSE)))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IF(D16="X",0,IF(E16="X",0,VLOOKUP(E16,'34'!$K$3:$L$16,2,FALSE)))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IF(D17="X",0,IF(E17="X",0,VLOOKUP(E17,'34'!$K$3:$L$16,2,FALSE)))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IF(D18="X",0,IF(E18="X",0,VLOOKUP(E18,'34'!$K$3:$L$16,2,FALSE)))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IF(D19="X",0,IF(E19="X",0,VLOOKUP(E19,'34'!$K$3:$L$16,2,FALSE)))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IF(D20="X",0,IF(E20="X",0,VLOOKUP(E20,'34'!$K$3:$L$16,2,FALSE)))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IF(D21="X",0,IF(E21="X",0,VLOOKUP(E21,'34'!$K$3:$L$16,2,FALSE)))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IF(D22="X",0,IF(E22="X",0,VLOOKUP(E22,'34'!$K$3:$L$16,2,FALSE)))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IF(D23="X",0,IF(E23="X",0,VLOOKUP(E23,'34'!$K$3:$L$16,2,FALSE)))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IF(D24="X",0,IF(E24="X",0,VLOOKUP(E24,'34'!$K$3:$L$16,2,FALSE)))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IF(D25="X",0,IF(E25="X",0,VLOOKUP(E25,'34'!$K$3:$L$16,2,FALSE)))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IF(D26="X",0,IF(E26="X",0,VLOOKUP(E26,'34'!$K$3:$L$16,2,FALSE)))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IF(D27="X",0,IF(E27="X",0,VLOOKUP(E27,'34'!$K$3:$L$16,2,FALSE)))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IF(D28="X",0,IF(E28="X",0,VLOOKUP(E28,'34'!$K$3:$L$16,2,FALSE)))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IF(D29="X",0,IF(E29="X",0,VLOOKUP(E29,'34'!$K$3:$L$16,2,FALSE)))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IF(D30="X",0,IF(E30="X",0,VLOOKUP(E30,'34'!$K$3:$L$16,2,FALSE)))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IF(D31="X",0,IF(E31="X",0,VLOOKUP(E31,'34'!$K$3:$L$16,2,FALSE)))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IF(D32="X",0,IF(E32="X",0,VLOOKUP(E32,'34'!$K$3:$L$16,2,FALSE)))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IF(D33="X",0,IF(E33="X",0,VLOOKUP(E33,'34'!$K$3:$L$16,2,FALSE)))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IF(D34="X",0,IF(E34="X",0,VLOOKUP(E34,'34'!$K$3:$L$16,2,FALSE)))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IF(D35="X",0,IF(E35="X",0,VLOOKUP(E35,'34'!$K$3:$L$16,2,FALSE)))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IF(D36="X",0,IF(E36="X",0,VLOOKUP(E36,'34'!$K$3:$L$16,2,FALSE)))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IF(D37="X",0,IF(E37="X",0,VLOOKUP(E37,'34'!$K$3:$L$16,2,FALSE)))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IF(D38="X",0,IF(E38="X",0,VLOOKUP(E38,'34'!$K$3:$L$16,2,FALSE)))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IF(D39="X",0,IF(E39="X",0,VLOOKUP(E39,'34'!$K$3:$L$16,2,FALSE)))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IF(D40="X",0,IF(E40="X",0,VLOOKUP(E40,'34'!$K$3:$L$16,2,FALSE)))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IF(D41="X",0,IF(E41="X",0,VLOOKUP(E41,'34'!$K$3:$L$16,2,FALSE)))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IF(D42="X",0,IF(E42="X",0,VLOOKUP(E42,'34'!$K$3:$L$16,2,FALSE)))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IF(D43="X",0,IF(E43="X",0,VLOOKUP(E43,'34'!$K$3:$L$16,2,FALSE)))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IF(D44="X",0,IF(E44="X",0,VLOOKUP(E44,'34'!$K$3:$L$16,2,FALSE)))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IF(D45="X",0,IF(E45="X",0,VLOOKUP(E45,'34'!$K$3:$L$16,2,FALSE)))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IF(D46="X",0,IF(E46="X",0,VLOOKUP(E46,'34'!$K$3:$L$16,2,FALSE)))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IF(D47="X",0,IF(E47="X",0,VLOOKUP(E47,'34'!$K$3:$L$16,2,FALSE)))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IF(D48="X",0,IF(E48="X",0,VLOOKUP(E48,'34'!$K$3:$L$16,2,FALSE)))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IF(D49="X",0,IF(E49="X",0,VLOOKUP(E49,'34'!$K$3:$L$16,2,FALSE)))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IF(D50="X",0,IF(E50="X",0,VLOOKUP(E50,'34'!$K$3:$L$16,2,FALSE)))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IF(D51="X",0,IF(E51="X",0,VLOOKUP(E51,'34'!$K$3:$L$16,2,FALSE)))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IF(D52="X",0,IF(E52="X",0,VLOOKUP(E52,'34'!$K$3:$L$16,2,FALSE)))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IF(D53="X",0,IF(E53="X",0,VLOOKUP(E53,'34'!$K$3:$L$16,2,FALSE)))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IF(D54="X",0,IF(E54="X",0,VLOOKUP(E54,'34'!$K$3:$L$16,2,FALSE)))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IF(D55="X",0,IF(E55="X",0,VLOOKUP(E55,'34'!$K$3:$L$16,2,FALSE)))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IF(D56="X",0,IF(E56="X",0,VLOOKUP(E56,'34'!$K$3:$L$16,2,FALSE)))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IF(D57="X",0,IF(E57="X",0,VLOOKUP(E57,'34'!$K$3:$L$16,2,FALSE)))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IF(D58="X",0,IF(E58="X",0,VLOOKUP(E58,'34'!$K$3:$L$16,2,FALSE)))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IF(D59="X",0,IF(E59="X",0,VLOOKUP(E59,'34'!$K$3:$L$16,2,FALSE)))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IF(D60="X",0,IF(E60="X",0,VLOOKUP(E60,'34'!$K$3:$L$16,2,FALSE)))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IF(D61="X",0,IF(E61="X",0,VLOOKUP(E61,'34'!$K$3:$L$16,2,FALSE)))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IF(D62="X",0,IF(E62="X",0,VLOOKUP(E62,'34'!$K$3:$L$16,2,FALSE)))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IF(D63="X",0,IF(E63="X",0,VLOOKUP(E63,'34'!$K$3:$L$16,2,FALSE)))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IF(D64="X",0,IF(E64="X",0,VLOOKUP(E64,'34'!$K$3:$L$16,2,FALSE)))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IF(D65="X",0,IF(E65="X",0,VLOOKUP(E65,'34'!$K$3:$L$16,2,FALSE)))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IF(D66="X",0,IF(E66="X",0,VLOOKUP(E66,'34'!$K$3:$L$16,2,FALSE)))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IF(D67="X",0,IF(E67="X",0,VLOOKUP(E67,'34'!$K$3:$L$16,2,FALSE)))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IF(D68="X",0,IF(E68="X",0,VLOOKUP(E68,'34'!$K$3:$L$16,2,FALSE)))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IF(D69="X",0,IF(E69="X",0,VLOOKUP(E69,'34'!$K$3:$L$16,2,FALSE)))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IF(D70="X",0,IF(E70="X",0,VLOOKUP(E70,'34'!$K$3:$L$16,2,FALSE)))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IF(D71="X",0,IF(E71="X",0,VLOOKUP(E71,'34'!$K$3:$L$16,2,FALSE)))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IF(D72="X",0,IF(E72="X",0,VLOOKUP(E72,'34'!$K$3:$L$16,2,FALSE)))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IF(D73="X",0,IF(E73="X",0,VLOOKUP(E73,'34'!$K$3:$L$16,2,FALSE)))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IF(D74="X",0,IF(E74="X",0,VLOOKUP(E74,'34'!$K$3:$L$16,2,FALSE)))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IF(D75="X",0,IF(E75="X",0,VLOOKUP(E75,'34'!$K$3:$L$16,2,FALSE)))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IF(D76="X",0,IF(E76="X",0,VLOOKUP(E76,'34'!$K$3:$L$16,2,FALSE)))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IF(D77="X",0,IF(E77="X",0,VLOOKUP(E77,'34'!$K$3:$L$16,2,FALSE)))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IF(D78="X",0,IF(E78="X",0,VLOOKUP(E78,'34'!$K$3:$L$16,2,FALSE)))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IF(D79="X",0,IF(E79="X",0,VLOOKUP(E79,'34'!$K$3:$L$16,2,FALSE)))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IF(D80="X",0,IF(E80="X",0,VLOOKUP(E80,'34'!$K$3:$L$16,2,FALSE)))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IF(D81="X",0,IF(E81="X",0,VLOOKUP(E81,'34'!$K$3:$L$16,2,FALSE)))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IF(D82="X",0,IF(E82="X",0,VLOOKUP(E82,'34'!$K$3:$L$16,2,FALSE)))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IF(D83="X",0,IF(E83="X",0,VLOOKUP(E83,'34'!$K$3:$L$16,2,FALSE)))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IF(D84="X",0,IF(E84="X",0,VLOOKUP(E84,'34'!$K$3:$L$16,2,FALSE)))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IF(D85="X",0,IF(E85="X",0,VLOOKUP(E85,'34'!$K$3:$L$16,2,FALSE)))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IF(D86="X",0,IF(E86="X",0,VLOOKUP(E86,'34'!$K$3:$L$16,2,FALSE)))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IF(D87="X",0,IF(E87="X",0,VLOOKUP(E87,'34'!$K$3:$L$16,2,FALSE)))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IF(D88="X",0,IF(E88="X",0,VLOOKUP(E88,'34'!$K$3:$L$16,2,FALSE)))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IF(D89="X",0,IF(E89="X",0,VLOOKUP(E89,'34'!$K$3:$L$16,2,FALSE)))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IF(D90="X",0,IF(E90="X",0,VLOOKUP(E90,'34'!$K$3:$L$16,2,FALSE)))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IF(D91="X",0,IF(E91="X",0,VLOOKUP(E91,'34'!$K$3:$L$16,2,FALSE)))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IF(D92="X",0,IF(E92="X",0,VLOOKUP(E92,'34'!$K$3:$L$16,2,FALSE)))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IF(D93="X",0,IF(E93="X",0,VLOOKUP(E93,'34'!$K$3:$L$16,2,FALSE)))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IF(D94="X",0,IF(E94="X",0,VLOOKUP(E94,'34'!$K$3:$L$16,2,FALSE)))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IF(D95="X",0,IF(E95="X",0,VLOOKUP(E95,'34'!$K$3:$L$16,2,FALSE)))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IF(D96="X",0,IF(E96="X",0,VLOOKUP(E96,'34'!$K$3:$L$16,2,FALSE)))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IF(D97="X",0,IF(E97="X",0,VLOOKUP(E97,'34'!$K$3:$L$16,2,FALSE)))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IF(D98="X",0,IF(E98="X",0,VLOOKUP(E98,'34'!$K$3:$L$16,2,FALSE)))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IF(D99="X",0,IF(E99="X",0,VLOOKUP(E99,'34'!$K$3:$L$16,2,FALSE)))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IF(D100="X",0,IF(E100="X",0,VLOOKUP(E100,'34'!$K$3:$L$16,2,FALSE)))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IF(D101="X",0,IF(E101="X",0,VLOOKUP(E101,'34'!$K$3:$L$16,2,FALSE)))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IF(D102="X",0,IF(E102="X",0,VLOOKUP(E102,'34'!$K$3:$L$16,2,FALSE)))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IF(D103="X",0,IF(E103="X",0,VLOOKUP(E103,'34'!$K$3:$L$16,2,FALSE)))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IF(D104="X",0,IF(E104="X",0,VLOOKUP(E104,'34'!$K$3:$L$16,2,FALSE)))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IF(D105="X",0,IF(E105="X",0,VLOOKUP(E105,'34'!$K$3:$L$16,2,FALSE)))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IF(D106="X",0,IF(E106="X",0,VLOOKUP(E106,'34'!$K$3:$L$16,2,FALSE)))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IF(D107="X",0,IF(E107="X",0,VLOOKUP(E107,'34'!$K$3:$L$16,2,FALSE)))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IF(D108="X",0,IF(E108="X",0,VLOOKUP(E108,'34'!$K$3:$L$16,2,FALSE)))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IF(D109="X",0,IF(E109="X",0,VLOOKUP(E109,'34'!$K$3:$L$16,2,FALSE)))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IF(D110="X",0,IF(E110="X",0,VLOOKUP(E110,'34'!$K$3:$L$16,2,FALSE)))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IF(D111="X",0,IF(E111="X",0,VLOOKUP(E111,'34'!$K$3:$L$16,2,FALSE)))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IF(D112="X",0,IF(E112="X",0,VLOOKUP(E112,'34'!$K$3:$L$16,2,FALSE)))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IF(D113="X",0,IF(E113="X",0,VLOOKUP(E113,'34'!$K$3:$L$16,2,FALSE)))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IF(D114="X",0,IF(E114="X",0,VLOOKUP(E114,'34'!$K$3:$L$16,2,FALSE)))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IF(D115="X",0,IF(E115="X",0,VLOOKUP(E115,'34'!$K$3:$L$16,2,FALSE)))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IF(D116="X",0,IF(E116="X",0,VLOOKUP(E116,'34'!$K$3:$L$16,2,FALSE)))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IF(D117="X",0,IF(E117="X",0,VLOOKUP(E117,'34'!$K$3:$L$16,2,FALSE)))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IF(D118="X",0,IF(E118="X",0,VLOOKUP(E118,'34'!$K$3:$L$16,2,FALSE)))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IF(D119="X",0,IF(E119="X",0,VLOOKUP(E119,'34'!$K$3:$L$16,2,FALSE)))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IF(D120="X",0,IF(E120="X",0,VLOOKUP(E120,'34'!$K$3:$L$16,2,FALSE)))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IF(D121="X",0,IF(E121="X",0,VLOOKUP(E121,'34'!$K$3:$L$16,2,FALSE)))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IF(D122="X",0,IF(E122="X",0,VLOOKUP(E122,'34'!$K$3:$L$16,2,FALSE)))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IF(D123="X",0,IF(E123="X",0,VLOOKUP(E123,'34'!$K$3:$L$16,2,FALSE)))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IF(D124="X",0,IF(E124="X",0,VLOOKUP(E124,'34'!$K$3:$L$16,2,FALSE)))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IF(D125="X",0,IF(E125="X",0,VLOOKUP(E125,'34'!$K$3:$L$16,2,FALSE)))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IF(D126="X",0,IF(E126="X",0,VLOOKUP(E126,'34'!$K$3:$L$16,2,FALSE)))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IF(D127="X",0,IF(E127="X",0,VLOOKUP(E127,'34'!$K$3:$L$16,2,FALSE)))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IF(D128="X",0,IF(E128="X",0,VLOOKUP(E128,'34'!$K$3:$L$16,2,FALSE)))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IF(D129="X",0,IF(E129="X",0,VLOOKUP(E129,'34'!$K$3:$L$16,2,FALSE)))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IF(D130="X",0,IF(E130="X",0,VLOOKUP(E130,'34'!$K$3:$L$16,2,FALSE)))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IF(D131="X",0,IF(E131="X",0,VLOOKUP(E131,'34'!$K$3:$L$16,2,FALSE)))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IF(D132="X",0,IF(E132="X",0,VLOOKUP(E132,'34'!$K$3:$L$16,2,FALSE)))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IF(D133="X",0,IF(E133="X",0,VLOOKUP(E133,'34'!$K$3:$L$16,2,FALSE)))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IF(D134="X",0,IF(E134="X",0,VLOOKUP(E134,'34'!$K$3:$L$16,2,FALSE)))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IF(D135="X",0,IF(E135="X",0,VLOOKUP(E135,'34'!$K$3:$L$16,2,FALSE)))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IF(D136="X",0,IF(E136="X",0,VLOOKUP(E136,'34'!$K$3:$L$16,2,FALSE)))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IF(D137="X",0,IF(E137="X",0,VLOOKUP(E137,'34'!$K$3:$L$16,2,FALSE)))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IF(D138="X",0,IF(E138="X",0,VLOOKUP(E138,'34'!$K$3:$L$16,2,FALSE)))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IF(D139="X",0,IF(E139="X",0,VLOOKUP(E139,'34'!$K$3:$L$16,2,FALSE)))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IF(D140="X",0,IF(E140="X",0,VLOOKUP(E140,'34'!$K$3:$L$16,2,FALSE)))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IF(D141="X",0,IF(E141="X",0,VLOOKUP(E141,'34'!$K$3:$L$16,2,FALSE)))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IF(D142="X",0,IF(E142="X",0,VLOOKUP(E142,'34'!$K$3:$L$16,2,FALSE)))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IF(D143="X",0,IF(E143="X",0,VLOOKUP(E143,'34'!$K$3:$L$16,2,FALSE)))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IF(D144="X",0,IF(E144="X",0,VLOOKUP(E144,'34'!$K$3:$L$16,2,FALSE)))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IF(D145="X",0,IF(E145="X",0,VLOOKUP(E145,'34'!$K$3:$L$16,2,FALSE)))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IF(D146="X",0,IF(E146="X",0,VLOOKUP(E146,'34'!$K$3:$L$16,2,FALSE)))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IF(D147="X",0,IF(E147="X",0,VLOOKUP(E147,'34'!$K$3:$L$16,2,FALSE)))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IF(D148="X",0,IF(E148="X",0,VLOOKUP(E148,'34'!$K$3:$L$16,2,FALSE)))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IF(D149="X",0,IF(E149="X",0,VLOOKUP(E149,'34'!$K$3:$L$16,2,FALSE)))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IF(D150="X",0,IF(E150="X",0,VLOOKUP(E150,'34'!$K$3:$L$16,2,FALSE)))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IF(D151="X",0,IF(E151="X",0,VLOOKUP(E151,'34'!$K$3:$L$16,2,FALSE)))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IF(D152="X",0,IF(E152="X",0,VLOOKUP(E152,'34'!$K$3:$L$16,2,FALSE)))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IF(D153="X",0,IF(E153="X",0,VLOOKUP(E153,'34'!$K$3:$L$16,2,FALSE)))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IF(D154="X",0,IF(E154="X",0,VLOOKUP(E154,'34'!$K$3:$L$16,2,FALSE)))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IF(D155="X",0,IF(E155="X",0,VLOOKUP(E155,'34'!$K$3:$L$16,2,FALSE)))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IF(D156="X",0,IF(E156="X",0,VLOOKUP(E156,'34'!$K$3:$L$16,2,FALSE)))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IF(D157="X",0,IF(E157="X",0,VLOOKUP(E157,'34'!$K$3:$L$16,2,FALSE)))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IF(D158="X",0,IF(E158="X",0,VLOOKUP(E158,'34'!$K$3:$L$16,2,FALSE)))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IF(D159="X",0,IF(E159="X",0,VLOOKUP(E159,'34'!$K$3:$L$16,2,FALSE)))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IF(D160="X",0,IF(E160="X",0,VLOOKUP(E160,'34'!$K$3:$L$16,2,FALSE)))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IF(D161="X",0,IF(E161="X",0,VLOOKUP(E161,'34'!$K$3:$L$16,2,FALSE)))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IF(D162="X",0,IF(E162="X",0,VLOOKUP(E162,'34'!$K$3:$L$16,2,FALSE)))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IF(D163="X",0,IF(E163="X",0,VLOOKUP(E163,'34'!$K$3:$L$16,2,FALSE)))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IF(D164="X",0,IF(E164="X",0,VLOOKUP(E164,'34'!$K$3:$L$16,2,FALSE)))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IF(D165="X",0,IF(E165="X",0,VLOOKUP(E165,'34'!$K$3:$L$16,2,FALSE)))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IF(D166="X",0,IF(E166="X",0,VLOOKUP(E166,'34'!$K$3:$L$16,2,FALSE)))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IF(D167="X",0,IF(E167="X",0,VLOOKUP(E167,'34'!$K$3:$L$16,2,FALSE)))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IF(D168="X",0,IF(E168="X",0,VLOOKUP(E168,'34'!$K$3:$L$16,2,FALSE)))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IF(D169="X",0,IF(E169="X",0,VLOOKUP(E169,'34'!$K$3:$L$16,2,FALSE)))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IF(D170="X",0,IF(E170="X",0,VLOOKUP(E170,'34'!$K$3:$L$16,2,FALSE)))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IF(D171="X",0,IF(E171="X",0,VLOOKUP(E171,'34'!$K$3:$L$16,2,FALSE)))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IF(D172="X",0,IF(E172="X",0,VLOOKUP(E172,'34'!$K$3:$L$16,2,FALSE)))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IF(D173="X",0,IF(E173="X",0,VLOOKUP(E173,'34'!$K$3:$L$16,2,FALSE)))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IF(D174="X",0,IF(E174="X",0,VLOOKUP(E174,'34'!$K$3:$L$16,2,FALSE)))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IF(D175="X",0,IF(E175="X",0,VLOOKUP(E175,'34'!$K$3:$L$16,2,FALSE)))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IF(D176="X",0,IF(E176="X",0,VLOOKUP(E176,'34'!$K$3:$L$16,2,FALSE)))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IF(D177="X",0,IF(E177="X",0,VLOOKUP(E177,'34'!$K$3:$L$16,2,FALSE)))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IF(D178="X",0,IF(E178="X",0,VLOOKUP(E178,'34'!$K$3:$L$16,2,FALSE)))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IF(D179="X",0,IF(E179="X",0,VLOOKUP(E179,'34'!$K$3:$L$16,2,FALSE)))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IF(D180="X",0,IF(E180="X",0,VLOOKUP(E180,'34'!$K$3:$L$16,2,FALSE)))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IF(D181="X",0,IF(E181="X",0,VLOOKUP(E181,'34'!$K$3:$L$16,2,FALSE)))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IF(D182="X",0,IF(E182="X",0,VLOOKUP(E182,'34'!$K$3:$L$16,2,FALSE)))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IF(D183="X",0,IF(E183="X",0,VLOOKUP(E183,'34'!$K$3:$L$16,2,FALSE)))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IF(D184="X",0,IF(E184="X",0,VLOOKUP(E184,'34'!$K$3:$L$16,2,FALSE)))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IF(D185="X",0,IF(E185="X",0,VLOOKUP(E185,'34'!$K$3:$L$16,2,FALSE)))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IF(D186="X",0,IF(E186="X",0,VLOOKUP(E186,'34'!$K$3:$L$16,2,FALSE)))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IF(D187="X",0,IF(E187="X",0,VLOOKUP(E187,'34'!$K$3:$L$16,2,FALSE)))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IF(D188="X",0,IF(E188="X",0,VLOOKUP(E188,'34'!$K$3:$L$16,2,FALSE)))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IF(D189="X",0,IF(E189="X",0,VLOOKUP(E189,'34'!$K$3:$L$16,2,FALSE)))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IF(D190="X",0,IF(E190="X",0,VLOOKUP(E190,'34'!$K$3:$L$16,2,FALSE)))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IF(D191="X",0,IF(E191="X",0,VLOOKUP(E191,'34'!$K$3:$L$16,2,FALSE)))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IF(D192="X",0,IF(E192="X",0,VLOOKUP(E192,'34'!$K$3:$L$16,2,FALSE)))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IF(D193="X",0,IF(E193="X",0,VLOOKUP(E193,'34'!$K$3:$L$16,2,FALSE)))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IF(D194="X",0,IF(E194="X",0,VLOOKUP(E194,'34'!$K$3:$L$16,2,FALSE)))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IF(D195="X",0,IF(E195="X",0,VLOOKUP(E195,'34'!$K$3:$L$16,2,FALSE)))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IF(D196="X",0,IF(E196="X",0,VLOOKUP(E196,'34'!$K$3:$L$16,2,FALSE)))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IF(D197="X",0,IF(E197="X",0,VLOOKUP(E197,'34'!$K$3:$L$16,2,FALSE)))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IF(D198="X",0,IF(E198="X",0,VLOOKUP(E198,'34'!$K$3:$L$16,2,FALSE)))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IF(D199="X",0,IF(E199="X",0,VLOOKUP(E199,'34'!$K$3:$L$16,2,FALSE)))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IF(D200="X",0,IF(E200="X",0,VLOOKUP(E200,'34'!$K$3:$L$16,2,FALSE)))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IF(D201="X",0,IF(E201="X",0,VLOOKUP(E201,'34'!$K$3:$L$16,2,FALSE)))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IF(D202="X",0,IF(E202="X",0,VLOOKUP(E202,'34'!$K$3:$L$16,2,FALSE)))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IF(D203="X",0,IF(E203="X",0,VLOOKUP(E203,'34'!$K$3:$L$16,2,FALSE)))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IF(D204="X",0,IF(E204="X",0,VLOOKUP(E204,'34'!$K$3:$L$16,2,FALSE)))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IF(D205="X",0,IF(E205="X",0,VLOOKUP(E205,'34'!$K$3:$L$16,2,FALSE)))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IF(D206="X",0,IF(E206="X",0,VLOOKUP(E206,'34'!$K$3:$L$16,2,FALSE)))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IF(D207="X",0,IF(E207="X",0,VLOOKUP(E207,'34'!$K$3:$L$16,2,FALSE)))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IF(D208="X",0,IF(E208="X",0,VLOOKUP(E208,'34'!$K$3:$L$16,2,FALSE)))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IF(D209="X",0,IF(E209="X",0,VLOOKUP(E209,'34'!$K$3:$L$16,2,FALSE)))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IF(D210="X",0,IF(E210="X",0,VLOOKUP(E210,'34'!$K$3:$L$16,2,FALSE)))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IF(D211="X",0,IF(E211="X",0,VLOOKUP(E211,'34'!$K$3:$L$16,2,FALSE)))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IF(D212="X",0,IF(E212="X",0,VLOOKUP(E212,'34'!$K$3:$L$16,2,FALSE)))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IF(D213="X",0,IF(E213="X",0,VLOOKUP(E213,'34'!$K$3:$L$16,2,FALSE)))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IF(D214="X",0,IF(E214="X",0,VLOOKUP(E214,'34'!$K$3:$L$16,2,FALSE)))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IF(D215="X",0,IF(E215="X",0,VLOOKUP(E215,'34'!$K$3:$L$16,2,FALSE)))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IF(D216="X",0,IF(E216="X",0,VLOOKUP(E216,'34'!$K$3:$L$16,2,FALSE)))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IF(D217="X",0,IF(E217="X",0,VLOOKUP(E217,'34'!$K$3:$L$16,2,FALSE)))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IF(D218="X",0,IF(E218="X",0,VLOOKUP(E218,'34'!$K$3:$L$16,2,FALSE)))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IF(D219="X",0,IF(E219="X",0,VLOOKUP(E219,'34'!$K$3:$L$16,2,FALSE)))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IF(D220="X",0,IF(E220="X",0,VLOOKUP(E220,'34'!$K$3:$L$16,2,FALSE)))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IF(D221="X",0,IF(E221="X",0,VLOOKUP(E221,'34'!$K$3:$L$16,2,FALSE)))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IF(D222="X",0,IF(E222="X",0,VLOOKUP(E222,'34'!$K$3:$L$16,2,FALSE)))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IF(D223="X",0,IF(E223="X",0,VLOOKUP(E223,'34'!$K$3:$L$16,2,FALSE)))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IF(D224="X",0,IF(E224="X",0,VLOOKUP(E224,'34'!$K$3:$L$16,2,FALSE)))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IF(D225="X",0,IF(E225="X",0,VLOOKUP(E225,'34'!$K$3:$L$16,2,FALSE)))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IF(D226="X",0,IF(E226="X",0,VLOOKUP(E226,'34'!$K$3:$L$16,2,FALSE)))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IF(D227="X",0,IF(E227="X",0,VLOOKUP(E227,'34'!$K$3:$L$16,2,FALSE)))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IF(D228="X",0,IF(E228="X",0,VLOOKUP(E228,'34'!$K$3:$L$16,2,FALSE)))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IF(D229="X",0,IF(E229="X",0,VLOOKUP(E229,'34'!$K$3:$L$16,2,FALSE)))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IF(D230="X",0,IF(E230="X",0,VLOOKUP(E230,'34'!$K$3:$L$16,2,FALSE)))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IF(D231="X",0,IF(E231="X",0,VLOOKUP(E231,'34'!$K$3:$L$16,2,FALSE)))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IF(D232="X",0,IF(E232="X",0,VLOOKUP(E232,'34'!$K$3:$L$16,2,FALSE)))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IF(D233="X",0,IF(E233="X",0,VLOOKUP(E233,'34'!$K$3:$L$16,2,FALSE)))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IF(D234="X",0,IF(E234="X",0,VLOOKUP(E234,'34'!$K$3:$L$16,2,FALSE)))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IF(D235="X",0,IF(E235="X",0,VLOOKUP(E235,'34'!$K$3:$L$16,2,FALSE)))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IF(D236="X",0,IF(E236="X",0,VLOOKUP(E236,'34'!$K$3:$L$16,2,FALSE)))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IF(D237="X",0,IF(E237="X",0,VLOOKUP(E237,'34'!$K$3:$L$16,2,FALSE)))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IF(D238="X",0,IF(E238="X",0,VLOOKUP(E238,'34'!$K$3:$L$16,2,FALSE)))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IF(D239="X",0,IF(E239="X",0,VLOOKUP(E239,'34'!$K$3:$L$16,2,FALSE)))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IF(D240="X",0,IF(E240="X",0,VLOOKUP(E240,'34'!$K$3:$L$16,2,FALSE)))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IF(D241="X",0,IF(E241="X",0,VLOOKUP(E241,'34'!$K$3:$L$16,2,FALSE)))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IF(D242="X",0,IF(E242="X",0,VLOOKUP(E242,'34'!$K$3:$L$16,2,FALSE)))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IF(D243="X",0,IF(E243="X",0,VLOOKUP(E243,'34'!$K$3:$L$16,2,FALSE)))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IF(D244="X",0,IF(E244="X",0,VLOOKUP(E244,'34'!$K$3:$L$16,2,FALSE)))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IF(D245="X",0,IF(E245="X",0,VLOOKUP(E245,'34'!$K$3:$L$16,2,FALSE)))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IF(D246="X",0,IF(E246="X",0,VLOOKUP(E246,'34'!$K$3:$L$16,2,FALSE)))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IF(D247="X",0,IF(E247="X",0,VLOOKUP(E247,'34'!$K$3:$L$16,2,FALSE)))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IF(D248="X",0,IF(E248="X",0,VLOOKUP(E248,'34'!$K$3:$L$16,2,FALSE)))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IF(D249="X",0,IF(E249="X",0,VLOOKUP(E249,'34'!$K$3:$L$16,2,FALSE)))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IF(D250="X",0,IF(E250="X",0,VLOOKUP(E250,'34'!$K$3:$L$16,2,FALSE)))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IF(D251="X",0,IF(E251="X",0,VLOOKUP(E251,'34'!$K$3:$L$16,2,FALSE)))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IF(D252="X",0,IF(E252="X",0,VLOOKUP(E252,'34'!$K$3:$L$16,2,FALSE)))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IF(D253="X",0,IF(E253="X",0,VLOOKUP(E253,'34'!$K$3:$L$16,2,FALSE)))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IF(D254="X",0,IF(E254="X",0,VLOOKUP(E254,'34'!$K$3:$L$16,2,FALSE)))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IF(D255="X",0,IF(E255="X",0,VLOOKUP(E255,'34'!$K$3:$L$16,2,FALSE)))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IF(D256="X",0,IF(E256="X",0,VLOOKUP(E256,'34'!$K$3:$L$16,2,FALSE)))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IF(D257="X",0,IF(E257="X",0,VLOOKUP(E257,'34'!$K$3:$L$16,2,FALSE)))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IF(D258="X",0,IF(E258="X",0,VLOOKUP(E258,'34'!$K$3:$L$16,2,FALSE)))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IF(D259="X",0,IF(E259="X",0,VLOOKUP(E259,'34'!$K$3:$L$16,2,FALSE)))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IF(D260="X",0,IF(E260="X",0,VLOOKUP(E260,'34'!$K$3:$L$16,2,FALSE)))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IF(D261="X",0,IF(E261="X",0,VLOOKUP(E261,'34'!$K$3:$L$16,2,FALSE)))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IF(D262="X",0,IF(E262="X",0,VLOOKUP(E262,'34'!$K$3:$L$16,2,FALSE)))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IF(D263="X",0,IF(E263="X",0,VLOOKUP(E263,'34'!$K$3:$L$16,2,FALSE)))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IF(D264="X",0,IF(E264="X",0,VLOOKUP(E264,'34'!$K$3:$L$16,2,FALSE)))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IF(D265="X",0,IF(E265="X",0,VLOOKUP(E265,'34'!$K$3:$L$16,2,FALSE)))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IF(D266="X",0,IF(E266="X",0,VLOOKUP(E266,'34'!$K$3:$L$16,2,FALSE)))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IF(D267="X",0,IF(E267="X",0,VLOOKUP(E267,'34'!$K$3:$L$16,2,FALSE)))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IF(D268="X",0,IF(E268="X",0,VLOOKUP(E268,'34'!$K$3:$L$16,2,FALSE)))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IF(D269="X",0,IF(E269="X",0,VLOOKUP(E269,'34'!$K$3:$L$16,2,FALSE)))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IF(D270="X",0,IF(E270="X",0,VLOOKUP(E270,'34'!$K$3:$L$16,2,FALSE)))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IF(D271="X",0,IF(E271="X",0,VLOOKUP(E271,'34'!$K$3:$L$16,2,FALSE)))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IF(D272="X",0,IF(E272="X",0,VLOOKUP(E272,'34'!$K$3:$L$16,2,FALSE)))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IF(D273="X",0,IF(E273="X",0,VLOOKUP(E273,'34'!$K$3:$L$16,2,FALSE)))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IF(D274="X",0,IF(E274="X",0,VLOOKUP(E274,'34'!$K$3:$L$16,2,FALSE)))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IF(D275="X",0,IF(E275="X",0,VLOOKUP(E275,'34'!$K$3:$L$16,2,FALSE)))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IF(D276="X",0,IF(E276="X",0,VLOOKUP(E276,'34'!$K$3:$L$16,2,FALSE)))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IF(D277="X",0,IF(E277="X",0,VLOOKUP(E277,'34'!$K$3:$L$16,2,FALSE)))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IF(D278="X",0,IF(E278="X",0,VLOOKUP(E278,'34'!$K$3:$L$16,2,FALSE)))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IF(D279="X",0,IF(E279="X",0,VLOOKUP(E279,'34'!$K$3:$L$16,2,FALSE)))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IF(D280="X",0,IF(E280="X",0,VLOOKUP(E280,'34'!$K$3:$L$16,2,FALSE)))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IF(D281="X",0,IF(E281="X",0,VLOOKUP(E281,'34'!$K$3:$L$16,2,FALSE)))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IF(D282="X",0,IF(E282="X",0,VLOOKUP(E282,'34'!$K$3:$L$16,2,FALSE)))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IF(D283="X",0,IF(E283="X",0,VLOOKUP(E283,'34'!$K$3:$L$16,2,FALSE)))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IF(D284="X",0,IF(E284="X",0,VLOOKUP(E284,'34'!$K$3:$L$16,2,FALSE)))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IF(D285="X",0,IF(E285="X",0,VLOOKUP(E285,'34'!$K$3:$L$16,2,FALSE)))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IF(D286="X",0,IF(E286="X",0,VLOOKUP(E286,'34'!$K$3:$L$16,2,FALSE)))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IF(D287="X",0,IF(E287="X",0,VLOOKUP(E287,'34'!$K$3:$L$16,2,FALSE)))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IF(D288="X",0,IF(E288="X",0,VLOOKUP(E288,'34'!$K$3:$L$16,2,FALSE)))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IF(D289="X",0,IF(E289="X",0,VLOOKUP(E289,'34'!$K$3:$L$16,2,FALSE)))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IF(D290="X",0,IF(E290="X",0,VLOOKUP(E290,'34'!$K$3:$L$16,2,FALSE)))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IF(D291="X",0,IF(E291="X",0,VLOOKUP(E291,'34'!$K$3:$L$16,2,FALSE)))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IF(D292="X",0,IF(E292="X",0,VLOOKUP(E292,'34'!$K$3:$L$16,2,FALSE)))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IF(D293="X",0,IF(E293="X",0,VLOOKUP(E293,'34'!$K$3:$L$16,2,FALSE)))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IF(D294="X",0,IF(E294="X",0,VLOOKUP(E294,'34'!$K$3:$L$16,2,FALSE)))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IF(D295="X",0,IF(E295="X",0,VLOOKUP(E295,'34'!$K$3:$L$16,2,FALSE)))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IF(D296="X",0,IF(E296="X",0,VLOOKUP(E296,'34'!$K$3:$L$16,2,FALSE)))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IF(D297="X",0,IF(E297="X",0,VLOOKUP(E297,'34'!$K$3:$L$16,2,FALSE)))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IF(D298="X",0,IF(E298="X",0,VLOOKUP(E298,'34'!$K$3:$L$16,2,FALSE)))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IF(D299="X",0,IF(E299="X",0,VLOOKUP(E299,'34'!$K$3:$L$16,2,FALSE)))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IF(D300="X",0,IF(E300="X",0,VLOOKUP(E300,'34'!$K$3:$L$16,2,FALSE)))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IF(D301="X",0,IF(E301="X",0,VLOOKUP(E301,'34'!$K$3:$L$16,2,FALSE)))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IF(D302="X",0,IF(E302="X",0,VLOOKUP(E302,'34'!$K$3:$L$16,2,FALSE)))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IF(D303="X",0,IF(E303="X",0,VLOOKUP(E303,'34'!$K$3:$L$16,2,FALSE)))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IF(D304="X",0,IF(E304="X",0,VLOOKUP(E304,'34'!$K$3:$L$16,2,FALSE)))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IF(D305="X",0,IF(E305="X",0,VLOOKUP(E305,'34'!$K$3:$L$16,2,FALSE)))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IF(D306="X",0,IF(E306="X",0,VLOOKUP(E306,'34'!$K$3:$L$16,2,FALSE)))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IF(D307="X",0,IF(E307="X",0,VLOOKUP(E307,'34'!$K$3:$L$16,2,FALSE)))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IF(D308="X",0,IF(E308="X",0,VLOOKUP(E308,'34'!$K$3:$L$16,2,FALSE)))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IF(D309="X",0,IF(E309="X",0,VLOOKUP(E309,'34'!$K$3:$L$16,2,FALSE)))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IF(D310="X",0,IF(E310="X",0,VLOOKUP(E310,'34'!$K$3:$L$16,2,FALSE)))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IF(D311="X",0,IF(E311="X",0,VLOOKUP(E311,'34'!$K$3:$L$16,2,FALSE)))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IF(D312="X",0,IF(E312="X",0,VLOOKUP(E312,'34'!$K$3:$L$16,2,FALSE)))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IF(D313="X",0,IF(E313="X",0,VLOOKUP(E313,'34'!$K$3:$L$16,2,FALSE)))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IF(D314="X",0,IF(E314="X",0,VLOOKUP(E314,'34'!$K$3:$L$16,2,FALSE)))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IF(D315="X",0,IF(E315="X",0,VLOOKUP(E315,'34'!$K$3:$L$16,2,FALSE)))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IF(D316="X",0,IF(E316="X",0,VLOOKUP(E316,'34'!$K$3:$L$16,2,FALSE)))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IF(D317="X",0,IF(E317="X",0,VLOOKUP(E317,'34'!$K$3:$L$16,2,FALSE)))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IF(D318="X",0,IF(E318="X",0,VLOOKUP(E318,'34'!$K$3:$L$16,2,FALSE)))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IF(D319="X",0,IF(E319="X",0,VLOOKUP(E319,'34'!$K$3:$L$16,2,FALSE)))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IF(D320="X",0,IF(E320="X",0,VLOOKUP(E320,'34'!$K$3:$L$16,2,FALSE)))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IF(D321="X",0,IF(E321="X",0,VLOOKUP(E321,'34'!$K$3:$L$16,2,FALSE)))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IF(D322="X",0,IF(E322="X",0,VLOOKUP(E322,'34'!$K$3:$L$16,2,FALSE)))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IF(D323="X",0,IF(E323="X",0,VLOOKUP(E323,'34'!$K$3:$L$16,2,FALSE)))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IF(D324="X",0,IF(E324="X",0,VLOOKUP(E324,'34'!$K$3:$L$16,2,FALSE)))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IF(D325="X",0,IF(E325="X",0,VLOOKUP(E325,'34'!$K$3:$L$16,2,FALSE)))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IF(D326="X",0,IF(E326="X",0,VLOOKUP(E326,'34'!$K$3:$L$16,2,FALSE)))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IF(D327="X",0,IF(E327="X",0,VLOOKUP(E327,'34'!$K$3:$L$16,2,FALSE)))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IF(D328="X",0,IF(E328="X",0,VLOOKUP(E328,'34'!$K$3:$L$16,2,FALSE)))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IF(D329="X",0,IF(E329="X",0,VLOOKUP(E329,'34'!$K$3:$L$16,2,FALSE)))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IF(D330="X",0,IF(E330="X",0,VLOOKUP(E330,'34'!$K$3:$L$16,2,FALSE)))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IF(D331="X",0,IF(E331="X",0,VLOOKUP(E331,'34'!$K$3:$L$16,2,FALSE)))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IF(D332="X",0,IF(E332="X",0,VLOOKUP(E332,'34'!$K$3:$L$16,2,FALSE)))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IF(D333="X",0,IF(E333="X",0,VLOOKUP(E333,'34'!$K$3:$L$16,2,FALSE)))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IF(D334="X",0,IF(E334="X",0,VLOOKUP(E334,'34'!$K$3:$L$16,2,FALSE)))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IF(D335="X",0,IF(E335="X",0,VLOOKUP(E335,'34'!$K$3:$L$16,2,FALSE)))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IF(D336="X",0,IF(E336="X",0,VLOOKUP(E336,'34'!$K$3:$L$16,2,FALSE)))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IF(D337="X",0,IF(E337="X",0,VLOOKUP(E337,'34'!$K$3:$L$16,2,FALSE)))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IF(D338="X",0,IF(E338="X",0,VLOOKUP(E338,'34'!$K$3:$L$16,2,FALSE)))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IF(D339="X",0,IF(E339="X",0,VLOOKUP(E339,'34'!$K$3:$L$16,2,FALSE)))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IF(D340="X",0,IF(E340="X",0,VLOOKUP(E340,'34'!$K$3:$L$16,2,FALSE)))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IF(D341="X",0,IF(E341="X",0,VLOOKUP(E341,'34'!$K$3:$L$16,2,FALSE)))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IF(D342="X",0,IF(E342="X",0,VLOOKUP(E342,'34'!$K$3:$L$16,2,FALSE)))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IF(D343="X",0,IF(E343="X",0,VLOOKUP(E343,'34'!$K$3:$L$16,2,FALSE)))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IF(D344="X",0,IF(E344="X",0,VLOOKUP(E344,'34'!$K$3:$L$16,2,FALSE)))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IF(D345="X",0,IF(E345="X",0,VLOOKUP(E345,'34'!$K$3:$L$16,2,FALSE)))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IF(D346="X",0,IF(E346="X",0,VLOOKUP(E346,'34'!$K$3:$L$16,2,FALSE)))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IF(D347="X",0,IF(E347="X",0,VLOOKUP(E347,'34'!$K$3:$L$16,2,FALSE)))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IF(D348="X",0,IF(E348="X",0,VLOOKUP(E348,'34'!$K$3:$L$16,2,FALSE)))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IF(D349="X",0,IF(E349="X",0,VLOOKUP(E349,'34'!$K$3:$L$16,2,FALSE)))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IF(D350="X",0,IF(E350="X",0,VLOOKUP(E350,'34'!$K$3:$L$16,2,FALSE)))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IF(D351="X",0,IF(E351="X",0,VLOOKUP(E351,'34'!$K$3:$L$16,2,FALSE)))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IF(D352="X",0,IF(E352="X",0,VLOOKUP(E352,'34'!$K$3:$L$16,2,FALSE)))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IF(D353="X",0,IF(E353="X",0,VLOOKUP(E353,'34'!$K$3:$L$16,2,FALSE)))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IF(D354="X",0,IF(E354="X",0,VLOOKUP(E354,'34'!$K$3:$L$16,2,FALSE)))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IF(D355="X",0,IF(E355="X",0,VLOOKUP(E355,'34'!$K$3:$L$16,2,FALSE)))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IF(D356="X",0,IF(E356="X",0,VLOOKUP(E356,'34'!$K$3:$L$16,2,FALSE)))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IF(D357="X",0,IF(E357="X",0,VLOOKUP(E357,'34'!$K$3:$L$16,2,FALSE)))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IF(D358="X",0,IF(E358="X",0,VLOOKUP(E358,'34'!$K$3:$L$16,2,FALSE)))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IF(D359="X",0,IF(E359="X",0,VLOOKUP(E359,'34'!$K$3:$L$16,2,FALSE)))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IF(D360="X",0,IF(E360="X",0,VLOOKUP(E360,'34'!$K$3:$L$16,2,FALSE)))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IF(D361="X",0,IF(E361="X",0,VLOOKUP(E361,'34'!$K$3:$L$16,2,FALSE)))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IF(D362="X",0,IF(E362="X",0,VLOOKUP(E362,'34'!$K$3:$L$16,2,FALSE)))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IF(D363="X",0,IF(E363="X",0,VLOOKUP(E363,'34'!$K$3:$L$16,2,FALSE)))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IF(D364="X",0,IF(E364="X",0,VLOOKUP(E364,'34'!$K$3:$L$16,2,FALSE)))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IF(D365="X",0,IF(E365="X",0,VLOOKUP(E365,'34'!$K$3:$L$16,2,FALSE)))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IF(D366="X",0,IF(E366="X",0,VLOOKUP(E366,'34'!$K$3:$L$16,2,FALSE)))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IF(D367="X",0,IF(E367="X",0,VLOOKUP(E367,'34'!$K$3:$L$16,2,FALSE)))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IF(D368="X",0,IF(E368="X",0,VLOOKUP(E368,'34'!$K$3:$L$16,2,FALSE)))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IF(D369="X",0,IF(E369="X",0,VLOOKUP(E369,'34'!$K$3:$L$16,2,FALSE)))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IF(D370="X",0,IF(E370="X",0,VLOOKUP(E370,'34'!$K$3:$L$16,2,FALSE)))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IF(D371="X",0,IF(E371="X",0,VLOOKUP(E371,'34'!$K$3:$L$16,2,FALSE)))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IF(D372="X",0,IF(E372="X",0,VLOOKUP(E372,'34'!$K$3:$L$16,2,FALSE)))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IF(D373="X",0,IF(E373="X",0,VLOOKUP(E373,'34'!$K$3:$L$16,2,FALSE)))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IF(D374="X",0,IF(E374="X",0,VLOOKUP(E374,'34'!$K$3:$L$16,2,FALSE)))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IF(D375="X",0,IF(E375="X",0,VLOOKUP(E375,'34'!$K$3:$L$16,2,FALSE)))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IF(D376="X",0,IF(E376="X",0,VLOOKUP(E376,'34'!$K$3:$L$16,2,FALSE)))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IF(D377="X",0,IF(E377="X",0,VLOOKUP(E377,'34'!$K$3:$L$16,2,FALSE)))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IF(D378="X",0,IF(E378="X",0,VLOOKUP(E378,'34'!$K$3:$L$16,2,FALSE)))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IF(D379="X",0,IF(E379="X",0,VLOOKUP(E379,'34'!$K$3:$L$16,2,FALSE)))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IF(D380="X",0,IF(E380="X",0,VLOOKUP(E380,'34'!$K$3:$L$16,2,FALSE)))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IF(D381="X",0,IF(E381="X",0,VLOOKUP(E381,'34'!$K$3:$L$16,2,FALSE)))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IF(D382="X",0,IF(E382="X",0,VLOOKUP(E382,'34'!$K$3:$L$16,2,FALSE)))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IF(D383="X",0,IF(E383="X",0,VLOOKUP(E383,'34'!$K$3:$L$16,2,FALSE)))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IF(D384="X",0,IF(E384="X",0,VLOOKUP(E384,'34'!$K$3:$L$16,2,FALSE)))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IF(D385="X",0,IF(E385="X",0,VLOOKUP(E385,'34'!$K$3:$L$16,2,FALSE)))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IF(D386="X",0,IF(E386="X",0,VLOOKUP(E386,'34'!$K$3:$L$16,2,FALSE)))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IF(D387="X",0,IF(E387="X",0,VLOOKUP(E387,'34'!$K$3:$L$16,2,FALSE)))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IF(D388="X",0,IF(E388="X",0,VLOOKUP(E388,'34'!$K$3:$L$16,2,FALSE)))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IF(D389="X",0,IF(E389="X",0,VLOOKUP(E389,'34'!$K$3:$L$16,2,FALSE)))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IF(D390="X",0,IF(E390="X",0,VLOOKUP(E390,'34'!$K$3:$L$16,2,FALSE)))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IF(D391="X",0,IF(E391="X",0,VLOOKUP(E391,'34'!$K$3:$L$16,2,FALSE)))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IF(D392="X",0,IF(E392="X",0,VLOOKUP(E392,'34'!$K$3:$L$16,2,FALSE)))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IF(D393="X",0,IF(E393="X",0,VLOOKUP(E393,'34'!$K$3:$L$16,2,FALSE)))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IF(D394="X",0,IF(E394="X",0,VLOOKUP(E394,'34'!$K$3:$L$16,2,FALSE)))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IF(D395="X",0,IF(E395="X",0,VLOOKUP(E395,'34'!$K$3:$L$16,2,FALSE)))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IF(D396="X",0,IF(E396="X",0,VLOOKUP(E396,'34'!$K$3:$L$16,2,FALSE)))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IF(D397="X",0,IF(E397="X",0,VLOOKUP(E397,'34'!$K$3:$L$16,2,FALSE)))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IF(D398="X",0,IF(E398="X",0,VLOOKUP(E398,'34'!$K$3:$L$16,2,FALSE)))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IF(D399="X",0,IF(E399="X",0,VLOOKUP(E399,'34'!$K$3:$L$16,2,FALSE)))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IF(D400="X",0,IF(E400="X",0,VLOOKUP(E400,'34'!$K$3:$L$16,2,FALSE)))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IF(D401="X",0,IF(E401="X",0,VLOOKUP(E401,'34'!$K$3:$L$16,2,FALSE)))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IF(D402="X",0,IF(E402="X",0,VLOOKUP(E402,'34'!$K$3:$L$16,2,FALSE)))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IF(D403="X",0,IF(E403="X",0,VLOOKUP(E403,'34'!$K$3:$L$16,2,FALSE)))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IF(D404="X",0,IF(E404="X",0,VLOOKUP(E404,'34'!$K$3:$L$16,2,FALSE)))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IF(D405="X",0,IF(E405="X",0,VLOOKUP(E405,'34'!$K$3:$L$16,2,FALSE)))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IF(D406="X",0,IF(E406="X",0,VLOOKUP(E406,'34'!$K$3:$L$16,2,FALSE)))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IF(D407="X",0,IF(E407="X",0,VLOOKUP(E407,'34'!$K$3:$L$16,2,FALSE)))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IF(D408="X",0,IF(E408="X",0,VLOOKUP(E408,'34'!$K$3:$L$16,2,FALSE)))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IF(D409="X",0,IF(E409="X",0,VLOOKUP(E409,'34'!$K$3:$L$16,2,FALSE)))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IF(D410="X",0,IF(E410="X",0,VLOOKUP(E410,'34'!$K$3:$L$16,2,FALSE)))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IF(D411="X",0,IF(E411="X",0,VLOOKUP(E411,'34'!$K$3:$L$16,2,FALSE)))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IF(D412="X",0,IF(E412="X",0,VLOOKUP(E412,'34'!$K$3:$L$16,2,FALSE)))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IF(D413="X",0,IF(E413="X",0,VLOOKUP(E413,'34'!$K$3:$L$16,2,FALSE)))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IF(D414="X",0,IF(E414="X",0,VLOOKUP(E414,'34'!$K$3:$L$16,2,FALSE)))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IF(D415="X",0,IF(E415="X",0,VLOOKUP(E415,'34'!$K$3:$L$16,2,FALSE)))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IF(D416="X",0,IF(E416="X",0,VLOOKUP(E416,'34'!$K$3:$L$16,2,FALSE)))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IF(D417="X",0,IF(E417="X",0,VLOOKUP(E417,'34'!$K$3:$L$16,2,FALSE)))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IF(D418="X",0,IF(E418="X",0,VLOOKUP(E418,'34'!$K$3:$L$16,2,FALSE)))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IF(D419="X",0,IF(E419="X",0,VLOOKUP(E419,'34'!$K$3:$L$16,2,FALSE)))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IF(D420="X",0,IF(E420="X",0,VLOOKUP(E420,'34'!$K$3:$L$16,2,FALSE)))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IF(D421="X",0,IF(E421="X",0,VLOOKUP(E421,'34'!$K$3:$L$16,2,FALSE)))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IF(D422="X",0,IF(E422="X",0,VLOOKUP(E422,'34'!$K$3:$L$16,2,FALSE)))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IF(D423="X",0,IF(E423="X",0,VLOOKUP(E423,'34'!$K$3:$L$16,2,FALSE)))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IF(D424="X",0,IF(E424="X",0,VLOOKUP(E424,'34'!$K$3:$L$16,2,FALSE)))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IF(D425="X",0,IF(E425="X",0,VLOOKUP(E425,'34'!$K$3:$L$16,2,FALSE)))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IF(D426="X",0,IF(E426="X",0,VLOOKUP(E426,'34'!$K$3:$L$16,2,FALSE)))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IF(D427="X",0,IF(E427="X",0,VLOOKUP(E427,'34'!$K$3:$L$16,2,FALSE)))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IF(D428="X",0,IF(E428="X",0,VLOOKUP(E428,'34'!$K$3:$L$16,2,FALSE)))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IF(D429="X",0,IF(E429="X",0,VLOOKUP(E429,'34'!$K$3:$L$16,2,FALSE)))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IF(D430="X",0,IF(E430="X",0,VLOOKUP(E430,'34'!$K$3:$L$16,2,FALSE)))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IF(D431="X",0,IF(E431="X",0,VLOOKUP(E431,'34'!$K$3:$L$16,2,FALSE)))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IF(D432="X",0,IF(E432="X",0,VLOOKUP(E432,'34'!$K$3:$L$16,2,FALSE)))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IF(D433="X",0,IF(E433="X",0,VLOOKUP(E433,'34'!$K$3:$L$16,2,FALSE)))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IF(D434="X",0,IF(E434="X",0,VLOOKUP(E434,'34'!$K$3:$L$16,2,FALSE)))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IF(D435="X",0,IF(E435="X",0,VLOOKUP(E435,'34'!$K$3:$L$16,2,FALSE)))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IF(D436="X",0,IF(E436="X",0,VLOOKUP(E436,'34'!$K$3:$L$16,2,FALSE)))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IF(D437="X",0,IF(E437="X",0,VLOOKUP(E437,'34'!$K$3:$L$16,2,FALSE)))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IF(D438="X",0,IF(E438="X",0,VLOOKUP(E438,'34'!$K$3:$L$16,2,FALSE)))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IF(D439="X",0,IF(E439="X",0,VLOOKUP(E439,'34'!$K$3:$L$16,2,FALSE)))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IF(D440="X",0,IF(E440="X",0,VLOOKUP(E440,'34'!$K$3:$L$16,2,FALSE)))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IF(D441="X",0,IF(E441="X",0,VLOOKUP(E441,'34'!$K$3:$L$16,2,FALSE)))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IF(D442="X",0,IF(E442="X",0,VLOOKUP(E442,'34'!$K$3:$L$16,2,FALSE)))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IF(D443="X",0,IF(E443="X",0,VLOOKUP(E443,'34'!$K$3:$L$16,2,FALSE)))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IF(D444="X",0,IF(E444="X",0,VLOOKUP(E444,'34'!$K$3:$L$16,2,FALSE)))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IF(D445="X",0,IF(E445="X",0,VLOOKUP(E445,'34'!$K$3:$L$16,2,FALSE)))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IF(D446="X",0,IF(E446="X",0,VLOOKUP(E446,'34'!$K$3:$L$16,2,FALSE)))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IF(D447="X",0,IF(E447="X",0,VLOOKUP(E447,'34'!$K$3:$L$16,2,FALSE)))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IF(D448="X",0,IF(E448="X",0,VLOOKUP(E448,'34'!$K$3:$L$16,2,FALSE)))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IF(D449="X",0,IF(E449="X",0,VLOOKUP(E449,'34'!$K$3:$L$16,2,FALSE)))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IF(D450="X",0,IF(E450="X",0,VLOOKUP(E450,'34'!$K$3:$L$16,2,FALSE)))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IF(D451="X",0,IF(E451="X",0,VLOOKUP(E451,'34'!$K$3:$L$16,2,FALSE)))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IF(D452="X",0,IF(E452="X",0,VLOOKUP(E452,'34'!$K$3:$L$16,2,FALSE)))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IF(D453="X",0,IF(E453="X",0,VLOOKUP(E453,'34'!$K$3:$L$16,2,FALSE)))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IF(D454="X",0,IF(E454="X",0,VLOOKUP(E454,'34'!$K$3:$L$16,2,FALSE)))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IF(D455="X",0,IF(E455="X",0,VLOOKUP(E455,'34'!$K$3:$L$16,2,FALSE)))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IF(D456="X",0,IF(E456="X",0,VLOOKUP(E456,'34'!$K$3:$L$16,2,FALSE)))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IF(D457="X",0,IF(E457="X",0,VLOOKUP(E457,'34'!$K$3:$L$16,2,FALSE)))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IF(D458="X",0,IF(E458="X",0,VLOOKUP(E458,'34'!$K$3:$L$16,2,FALSE)))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IF(D459="X",0,IF(E459="X",0,VLOOKUP(E459,'34'!$K$3:$L$16,2,FALSE)))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IF(D460="X",0,IF(E460="X",0,VLOOKUP(E460,'34'!$K$3:$L$16,2,FALSE)))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IF(D461="X",0,IF(E461="X",0,VLOOKUP(E461,'34'!$K$3:$L$16,2,FALSE)))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IF(D462="X",0,IF(E462="X",0,VLOOKUP(E462,'34'!$K$3:$L$16,2,FALSE)))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IF(D463="X",0,IF(E463="X",0,VLOOKUP(E463,'34'!$K$3:$L$16,2,FALSE)))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IF(D464="X",0,IF(E464="X",0,VLOOKUP(E464,'34'!$K$3:$L$16,2,FALSE)))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IF(D465="X",0,IF(E465="X",0,VLOOKUP(E465,'34'!$K$3:$L$16,2,FALSE)))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IF(D466="X",0,IF(E466="X",0,VLOOKUP(E466,'34'!$K$3:$L$16,2,FALSE)))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IF(D467="X",0,IF(E467="X",0,VLOOKUP(E467,'34'!$K$3:$L$16,2,FALSE)))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IF(D468="X",0,IF(E468="X",0,VLOOKUP(E468,'34'!$K$3:$L$16,2,FALSE)))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IF(D469="X",0,IF(E469="X",0,VLOOKUP(E469,'34'!$K$3:$L$16,2,FALSE)))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IF(D470="X",0,IF(E470="X",0,VLOOKUP(E470,'34'!$K$3:$L$16,2,FALSE)))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IF(D471="X",0,IF(E471="X",0,VLOOKUP(E471,'34'!$K$3:$L$16,2,FALSE)))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IF(D472="X",0,IF(E472="X",0,VLOOKUP(E472,'34'!$K$3:$L$16,2,FALSE)))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IF(D473="X",0,IF(E473="X",0,VLOOKUP(E473,'34'!$K$3:$L$16,2,FALSE)))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IF(D474="X",0,IF(E474="X",0,VLOOKUP(E474,'34'!$K$3:$L$16,2,FALSE)))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IF(D475="X",0,IF(E475="X",0,VLOOKUP(E475,'34'!$K$3:$L$16,2,FALSE)))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IF(D476="X",0,IF(E476="X",0,VLOOKUP(E476,'34'!$K$3:$L$16,2,FALSE)))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IF(D477="X",0,IF(E477="X",0,VLOOKUP(E477,'34'!$K$3:$L$16,2,FALSE)))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IF(D478="X",0,IF(E478="X",0,VLOOKUP(E478,'34'!$K$3:$L$16,2,FALSE)))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IF(D479="X",0,IF(E479="X",0,VLOOKUP(E479,'34'!$K$3:$L$16,2,FALSE)))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IF(D480="X",0,IF(E480="X",0,VLOOKUP(E480,'34'!$K$3:$L$16,2,FALSE)))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IF(D481="X",0,IF(E481="X",0,VLOOKUP(E481,'34'!$K$3:$L$16,2,FALSE)))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IF(D482="X",0,IF(E482="X",0,VLOOKUP(E482,'34'!$K$3:$L$16,2,FALSE)))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IF(D483="X",0,IF(E483="X",0,VLOOKUP(E483,'34'!$K$3:$L$16,2,FALSE)))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IF(D484="X",0,IF(E484="X",0,VLOOKUP(E484,'34'!$K$3:$L$16,2,FALSE)))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IF(D485="X",0,IF(E485="X",0,VLOOKUP(E485,'34'!$K$3:$L$16,2,FALSE)))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IF(D486="X",0,IF(E486="X",0,VLOOKUP(E486,'34'!$K$3:$L$16,2,FALSE)))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IF(D487="X",0,IF(E487="X",0,VLOOKUP(E487,'34'!$K$3:$L$16,2,FALSE)))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IF(D488="X",0,IF(E488="X",0,VLOOKUP(E488,'34'!$K$3:$L$16,2,FALSE)))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IF(D489="X",0,IF(E489="X",0,VLOOKUP(E489,'34'!$K$3:$L$16,2,FALSE)))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IF(D490="X",0,IF(E490="X",0,VLOOKUP(E490,'34'!$K$3:$L$16,2,FALSE)))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IF(D491="X",0,IF(E491="X",0,VLOOKUP(E491,'34'!$K$3:$L$16,2,FALSE)))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IF(D492="X",0,IF(E492="X",0,VLOOKUP(E492,'34'!$K$3:$L$16,2,FALSE)))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IF(D493="X",0,IF(E493="X",0,VLOOKUP(E493,'34'!$K$3:$L$16,2,FALSE)))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IF(D494="X",0,IF(E494="X",0,VLOOKUP(E494,'34'!$K$3:$L$16,2,FALSE)))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IF('34'!K3="", "Vrije categorie",'34'!K3)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IF('34'!K4="", "Vrije categorie",'34'!K4)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IF('34'!K5="", "Vrije categorie",'34'!K5)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IF('34'!K6="", "Vrije categorie",'34'!K6)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IF('34'!K7="", "Vrije categorie",'34'!K7)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IF('34'!K8="", "Vrije categorie",'34'!K8)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IF('34'!K9="", "Vrije categorie",'34'!K9)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IF('34'!K10="", "Vrije categorie",'34'!K10)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IF('34'!K11="", "Vrije categorie",'34'!K11)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IF('34'!K12="", "Vrije categorie",'34'!K12)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IF('34'!K13="", "Vrije categorie",'34'!K13)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IF('34'!K14="", "Vrije categorie",'34'!K14)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IF('34'!K15="", "Vrije categorie",'34'!K15)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kh02XdURWBHtNxMdL06nAjPo05s5T380ZplI4wzxs+Lqr0/3DDC/w77f1BQULUmQX8A+BvtdeyC5rIKKX6MtLw==" saltValue="36khL9dKfYkhKJruSZhuC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'35a'!P499/M3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'35a'!P500/M4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(her)controles'!A35</f>
        <v>0</v>
      </c>
      <c r="K5" s="34" t="s">
        <v>48</v>
      </c>
      <c r="L5" s="46"/>
      <c r="M5" s="104"/>
      <c r="N5" s="86" t="e">
        <f>'35a'!P501/M5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'35a'!P502/M6</f>
        <v>#N/A</v>
      </c>
    </row>
    <row r="7" spans="1:14">
      <c r="K7" s="34" t="s">
        <v>45</v>
      </c>
      <c r="L7" s="46"/>
      <c r="M7" s="104"/>
      <c r="N7" s="86" t="e">
        <f>'35a'!P503/M7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'35a'!P504/M8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'35a'!P505/M9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'35a'!P506/M10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'35a'!P507/M11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'35a'!P508/M12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'35a'!N512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'35a'!P509/M13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'35a'!P512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'35a'!G512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'35a'!F512-E27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'35a'!S495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'35a'!R495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'35a'!T495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'35a'!U495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'35a'!V495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'35a'!W495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'35a'!N505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FOHFYGzHZbp00uAmL76jcPFqRhKsM+n9L+mGZLVgTbEn5OoaLLRbh6lMGDJISnBSF9p63oSRyjCAfWSVOg31Ow==" saltValue="t1TdvvFMu/ZYErMLcS09f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Z532"/>
  <sheetViews>
    <sheetView topLeftCell="B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'35'!H5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IF(D4="X",0,IF(E4="X",0,VLOOKUP(E4,'35'!$K$3:$L$16,2,FALSE)))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IF(D5="X",0,IF(E5="X",0,VLOOKUP(E5,'35'!$K$3:$L$16,2,FALSE)))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IF(D6="X",0,IF(E6="X",0,VLOOKUP(E6,'35'!$K$3:$L$16,2,FALSE)))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IF(D7="X",0,IF(E7="X",0,VLOOKUP(E7,'35'!$K$3:$L$16,2,FALSE)))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IF(D8="X",0,IF(E8="X",0,VLOOKUP(E8,'35'!$K$3:$L$16,2,FALSE)))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IF(D9="X",0,IF(E9="X",0,VLOOKUP(E9,'35'!$K$3:$L$16,2,FALSE)))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IF(D10="X",0,IF(E10="X",0,VLOOKUP(E10,'35'!$K$3:$L$16,2,FALSE)))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IF(D11="X",0,IF(E11="X",0,VLOOKUP(E11,'35'!$K$3:$L$16,2,FALSE)))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IF(D12="X",0,IF(E12="X",0,VLOOKUP(E12,'35'!$K$3:$L$16,2,FALSE)))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IF(D13="X",0,IF(E13="X",0,VLOOKUP(E13,'35'!$K$3:$L$16,2,FALSE)))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IF(D14="X",0,IF(E14="X",0,VLOOKUP(E14,'35'!$K$3:$L$16,2,FALSE)))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IF(D15="X",0,IF(E15="X",0,VLOOKUP(E15,'35'!$K$3:$L$16,2,FALSE)))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IF(D16="X",0,IF(E16="X",0,VLOOKUP(E16,'35'!$K$3:$L$16,2,FALSE)))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IF(D17="X",0,IF(E17="X",0,VLOOKUP(E17,'35'!$K$3:$L$16,2,FALSE)))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IF(D18="X",0,IF(E18="X",0,VLOOKUP(E18,'35'!$K$3:$L$16,2,FALSE)))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IF(D19="X",0,IF(E19="X",0,VLOOKUP(E19,'35'!$K$3:$L$16,2,FALSE)))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IF(D20="X",0,IF(E20="X",0,VLOOKUP(E20,'35'!$K$3:$L$16,2,FALSE)))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IF(D21="X",0,IF(E21="X",0,VLOOKUP(E21,'35'!$K$3:$L$16,2,FALSE)))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IF(D22="X",0,IF(E22="X",0,VLOOKUP(E22,'35'!$K$3:$L$16,2,FALSE)))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IF(D23="X",0,IF(E23="X",0,VLOOKUP(E23,'35'!$K$3:$L$16,2,FALSE)))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IF(D24="X",0,IF(E24="X",0,VLOOKUP(E24,'35'!$K$3:$L$16,2,FALSE)))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IF(D25="X",0,IF(E25="X",0,VLOOKUP(E25,'35'!$K$3:$L$16,2,FALSE)))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IF(D26="X",0,IF(E26="X",0,VLOOKUP(E26,'35'!$K$3:$L$16,2,FALSE)))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IF(D27="X",0,IF(E27="X",0,VLOOKUP(E27,'35'!$K$3:$L$16,2,FALSE)))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IF(D28="X",0,IF(E28="X",0,VLOOKUP(E28,'35'!$K$3:$L$16,2,FALSE)))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IF(D29="X",0,IF(E29="X",0,VLOOKUP(E29,'35'!$K$3:$L$16,2,FALSE)))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IF(D30="X",0,IF(E30="X",0,VLOOKUP(E30,'35'!$K$3:$L$16,2,FALSE)))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IF(D31="X",0,IF(E31="X",0,VLOOKUP(E31,'35'!$K$3:$L$16,2,FALSE)))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IF(D32="X",0,IF(E32="X",0,VLOOKUP(E32,'35'!$K$3:$L$16,2,FALSE)))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IF(D33="X",0,IF(E33="X",0,VLOOKUP(E33,'35'!$K$3:$L$16,2,FALSE)))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IF(D34="X",0,IF(E34="X",0,VLOOKUP(E34,'35'!$K$3:$L$16,2,FALSE)))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IF(D35="X",0,IF(E35="X",0,VLOOKUP(E35,'35'!$K$3:$L$16,2,FALSE)))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IF(D36="X",0,IF(E36="X",0,VLOOKUP(E36,'35'!$K$3:$L$16,2,FALSE)))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IF(D37="X",0,IF(E37="X",0,VLOOKUP(E37,'35'!$K$3:$L$16,2,FALSE)))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IF(D38="X",0,IF(E38="X",0,VLOOKUP(E38,'35'!$K$3:$L$16,2,FALSE)))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IF(D39="X",0,IF(E39="X",0,VLOOKUP(E39,'35'!$K$3:$L$16,2,FALSE)))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IF(D40="X",0,IF(E40="X",0,VLOOKUP(E40,'35'!$K$3:$L$16,2,FALSE)))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IF(D41="X",0,IF(E41="X",0,VLOOKUP(E41,'35'!$K$3:$L$16,2,FALSE)))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IF(D42="X",0,IF(E42="X",0,VLOOKUP(E42,'35'!$K$3:$L$16,2,FALSE)))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IF(D43="X",0,IF(E43="X",0,VLOOKUP(E43,'35'!$K$3:$L$16,2,FALSE)))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IF(D44="X",0,IF(E44="X",0,VLOOKUP(E44,'35'!$K$3:$L$16,2,FALSE)))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IF(D45="X",0,IF(E45="X",0,VLOOKUP(E45,'35'!$K$3:$L$16,2,FALSE)))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IF(D46="X",0,IF(E46="X",0,VLOOKUP(E46,'35'!$K$3:$L$16,2,FALSE)))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IF(D47="X",0,IF(E47="X",0,VLOOKUP(E47,'35'!$K$3:$L$16,2,FALSE)))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IF(D48="X",0,IF(E48="X",0,VLOOKUP(E48,'35'!$K$3:$L$16,2,FALSE)))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IF(D49="X",0,IF(E49="X",0,VLOOKUP(E49,'35'!$K$3:$L$16,2,FALSE)))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IF(D50="X",0,IF(E50="X",0,VLOOKUP(E50,'35'!$K$3:$L$16,2,FALSE)))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IF(D51="X",0,IF(E51="X",0,VLOOKUP(E51,'35'!$K$3:$L$16,2,FALSE)))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IF(D52="X",0,IF(E52="X",0,VLOOKUP(E52,'35'!$K$3:$L$16,2,FALSE)))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IF(D53="X",0,IF(E53="X",0,VLOOKUP(E53,'35'!$K$3:$L$16,2,FALSE)))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IF(D54="X",0,IF(E54="X",0,VLOOKUP(E54,'35'!$K$3:$L$16,2,FALSE)))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IF(D55="X",0,IF(E55="X",0,VLOOKUP(E55,'35'!$K$3:$L$16,2,FALSE)))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IF(D56="X",0,IF(E56="X",0,VLOOKUP(E56,'35'!$K$3:$L$16,2,FALSE)))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IF(D57="X",0,IF(E57="X",0,VLOOKUP(E57,'35'!$K$3:$L$16,2,FALSE)))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IF(D58="X",0,IF(E58="X",0,VLOOKUP(E58,'35'!$K$3:$L$16,2,FALSE)))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IF(D59="X",0,IF(E59="X",0,VLOOKUP(E59,'35'!$K$3:$L$16,2,FALSE)))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IF(D60="X",0,IF(E60="X",0,VLOOKUP(E60,'35'!$K$3:$L$16,2,FALSE)))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IF(D61="X",0,IF(E61="X",0,VLOOKUP(E61,'35'!$K$3:$L$16,2,FALSE)))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IF(D62="X",0,IF(E62="X",0,VLOOKUP(E62,'35'!$K$3:$L$16,2,FALSE)))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IF(D63="X",0,IF(E63="X",0,VLOOKUP(E63,'35'!$K$3:$L$16,2,FALSE)))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IF(D64="X",0,IF(E64="X",0,VLOOKUP(E64,'35'!$K$3:$L$16,2,FALSE)))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IF(D65="X",0,IF(E65="X",0,VLOOKUP(E65,'35'!$K$3:$L$16,2,FALSE)))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IF(D66="X",0,IF(E66="X",0,VLOOKUP(E66,'35'!$K$3:$L$16,2,FALSE)))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IF(D67="X",0,IF(E67="X",0,VLOOKUP(E67,'35'!$K$3:$L$16,2,FALSE)))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IF(D68="X",0,IF(E68="X",0,VLOOKUP(E68,'35'!$K$3:$L$16,2,FALSE)))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IF(D69="X",0,IF(E69="X",0,VLOOKUP(E69,'35'!$K$3:$L$16,2,FALSE)))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IF(D70="X",0,IF(E70="X",0,VLOOKUP(E70,'35'!$K$3:$L$16,2,FALSE)))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IF(D71="X",0,IF(E71="X",0,VLOOKUP(E71,'35'!$K$3:$L$16,2,FALSE)))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IF(D72="X",0,IF(E72="X",0,VLOOKUP(E72,'35'!$K$3:$L$16,2,FALSE)))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IF(D73="X",0,IF(E73="X",0,VLOOKUP(E73,'35'!$K$3:$L$16,2,FALSE)))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IF(D74="X",0,IF(E74="X",0,VLOOKUP(E74,'35'!$K$3:$L$16,2,FALSE)))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IF(D75="X",0,IF(E75="X",0,VLOOKUP(E75,'35'!$K$3:$L$16,2,FALSE)))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IF(D76="X",0,IF(E76="X",0,VLOOKUP(E76,'35'!$K$3:$L$16,2,FALSE)))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IF(D77="X",0,IF(E77="X",0,VLOOKUP(E77,'35'!$K$3:$L$16,2,FALSE)))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IF(D78="X",0,IF(E78="X",0,VLOOKUP(E78,'35'!$K$3:$L$16,2,FALSE)))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IF(D79="X",0,IF(E79="X",0,VLOOKUP(E79,'35'!$K$3:$L$16,2,FALSE)))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IF(D80="X",0,IF(E80="X",0,VLOOKUP(E80,'35'!$K$3:$L$16,2,FALSE)))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IF(D81="X",0,IF(E81="X",0,VLOOKUP(E81,'35'!$K$3:$L$16,2,FALSE)))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IF(D82="X",0,IF(E82="X",0,VLOOKUP(E82,'35'!$K$3:$L$16,2,FALSE)))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IF(D83="X",0,IF(E83="X",0,VLOOKUP(E83,'35'!$K$3:$L$16,2,FALSE)))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IF(D84="X",0,IF(E84="X",0,VLOOKUP(E84,'35'!$K$3:$L$16,2,FALSE)))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IF(D85="X",0,IF(E85="X",0,VLOOKUP(E85,'35'!$K$3:$L$16,2,FALSE)))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IF(D86="X",0,IF(E86="X",0,VLOOKUP(E86,'35'!$K$3:$L$16,2,FALSE)))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IF(D87="X",0,IF(E87="X",0,VLOOKUP(E87,'35'!$K$3:$L$16,2,FALSE)))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IF(D88="X",0,IF(E88="X",0,VLOOKUP(E88,'35'!$K$3:$L$16,2,FALSE)))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IF(D89="X",0,IF(E89="X",0,VLOOKUP(E89,'35'!$K$3:$L$16,2,FALSE)))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IF(D90="X",0,IF(E90="X",0,VLOOKUP(E90,'35'!$K$3:$L$16,2,FALSE)))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IF(D91="X",0,IF(E91="X",0,VLOOKUP(E91,'35'!$K$3:$L$16,2,FALSE)))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IF(D92="X",0,IF(E92="X",0,VLOOKUP(E92,'35'!$K$3:$L$16,2,FALSE)))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IF(D93="X",0,IF(E93="X",0,VLOOKUP(E93,'35'!$K$3:$L$16,2,FALSE)))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IF(D94="X",0,IF(E94="X",0,VLOOKUP(E94,'35'!$K$3:$L$16,2,FALSE)))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IF(D95="X",0,IF(E95="X",0,VLOOKUP(E95,'35'!$K$3:$L$16,2,FALSE)))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IF(D96="X",0,IF(E96="X",0,VLOOKUP(E96,'35'!$K$3:$L$16,2,FALSE)))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IF(D97="X",0,IF(E97="X",0,VLOOKUP(E97,'35'!$K$3:$L$16,2,FALSE)))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IF(D98="X",0,IF(E98="X",0,VLOOKUP(E98,'35'!$K$3:$L$16,2,FALSE)))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IF(D99="X",0,IF(E99="X",0,VLOOKUP(E99,'35'!$K$3:$L$16,2,FALSE)))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IF(D100="X",0,IF(E100="X",0,VLOOKUP(E100,'35'!$K$3:$L$16,2,FALSE)))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IF(D101="X",0,IF(E101="X",0,VLOOKUP(E101,'35'!$K$3:$L$16,2,FALSE)))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IF(D102="X",0,IF(E102="X",0,VLOOKUP(E102,'35'!$K$3:$L$16,2,FALSE)))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IF(D103="X",0,IF(E103="X",0,VLOOKUP(E103,'35'!$K$3:$L$16,2,FALSE)))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IF(D104="X",0,IF(E104="X",0,VLOOKUP(E104,'35'!$K$3:$L$16,2,FALSE)))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IF(D105="X",0,IF(E105="X",0,VLOOKUP(E105,'35'!$K$3:$L$16,2,FALSE)))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IF(D106="X",0,IF(E106="X",0,VLOOKUP(E106,'35'!$K$3:$L$16,2,FALSE)))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IF(D107="X",0,IF(E107="X",0,VLOOKUP(E107,'35'!$K$3:$L$16,2,FALSE)))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IF(D108="X",0,IF(E108="X",0,VLOOKUP(E108,'35'!$K$3:$L$16,2,FALSE)))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IF(D109="X",0,IF(E109="X",0,VLOOKUP(E109,'35'!$K$3:$L$16,2,FALSE)))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IF(D110="X",0,IF(E110="X",0,VLOOKUP(E110,'35'!$K$3:$L$16,2,FALSE)))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IF(D111="X",0,IF(E111="X",0,VLOOKUP(E111,'35'!$K$3:$L$16,2,FALSE)))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IF(D112="X",0,IF(E112="X",0,VLOOKUP(E112,'35'!$K$3:$L$16,2,FALSE)))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IF(D113="X",0,IF(E113="X",0,VLOOKUP(E113,'35'!$K$3:$L$16,2,FALSE)))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IF(D114="X",0,IF(E114="X",0,VLOOKUP(E114,'35'!$K$3:$L$16,2,FALSE)))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IF(D115="X",0,IF(E115="X",0,VLOOKUP(E115,'35'!$K$3:$L$16,2,FALSE)))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IF(D116="X",0,IF(E116="X",0,VLOOKUP(E116,'35'!$K$3:$L$16,2,FALSE)))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IF(D117="X",0,IF(E117="X",0,VLOOKUP(E117,'35'!$K$3:$L$16,2,FALSE)))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IF(D118="X",0,IF(E118="X",0,VLOOKUP(E118,'35'!$K$3:$L$16,2,FALSE)))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IF(D119="X",0,IF(E119="X",0,VLOOKUP(E119,'35'!$K$3:$L$16,2,FALSE)))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IF(D120="X",0,IF(E120="X",0,VLOOKUP(E120,'35'!$K$3:$L$16,2,FALSE)))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IF(D121="X",0,IF(E121="X",0,VLOOKUP(E121,'35'!$K$3:$L$16,2,FALSE)))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IF(D122="X",0,IF(E122="X",0,VLOOKUP(E122,'35'!$K$3:$L$16,2,FALSE)))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IF(D123="X",0,IF(E123="X",0,VLOOKUP(E123,'35'!$K$3:$L$16,2,FALSE)))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IF(D124="X",0,IF(E124="X",0,VLOOKUP(E124,'35'!$K$3:$L$16,2,FALSE)))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IF(D125="X",0,IF(E125="X",0,VLOOKUP(E125,'35'!$K$3:$L$16,2,FALSE)))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IF(D126="X",0,IF(E126="X",0,VLOOKUP(E126,'35'!$K$3:$L$16,2,FALSE)))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IF(D127="X",0,IF(E127="X",0,VLOOKUP(E127,'35'!$K$3:$L$16,2,FALSE)))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IF(D128="X",0,IF(E128="X",0,VLOOKUP(E128,'35'!$K$3:$L$16,2,FALSE)))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IF(D129="X",0,IF(E129="X",0,VLOOKUP(E129,'35'!$K$3:$L$16,2,FALSE)))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IF(D130="X",0,IF(E130="X",0,VLOOKUP(E130,'35'!$K$3:$L$16,2,FALSE)))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IF(D131="X",0,IF(E131="X",0,VLOOKUP(E131,'35'!$K$3:$L$16,2,FALSE)))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IF(D132="X",0,IF(E132="X",0,VLOOKUP(E132,'35'!$K$3:$L$16,2,FALSE)))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IF(D133="X",0,IF(E133="X",0,VLOOKUP(E133,'35'!$K$3:$L$16,2,FALSE)))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IF(D134="X",0,IF(E134="X",0,VLOOKUP(E134,'35'!$K$3:$L$16,2,FALSE)))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IF(D135="X",0,IF(E135="X",0,VLOOKUP(E135,'35'!$K$3:$L$16,2,FALSE)))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IF(D136="X",0,IF(E136="X",0,VLOOKUP(E136,'35'!$K$3:$L$16,2,FALSE)))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IF(D137="X",0,IF(E137="X",0,VLOOKUP(E137,'35'!$K$3:$L$16,2,FALSE)))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IF(D138="X",0,IF(E138="X",0,VLOOKUP(E138,'35'!$K$3:$L$16,2,FALSE)))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IF(D139="X",0,IF(E139="X",0,VLOOKUP(E139,'35'!$K$3:$L$16,2,FALSE)))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IF(D140="X",0,IF(E140="X",0,VLOOKUP(E140,'35'!$K$3:$L$16,2,FALSE)))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IF(D141="X",0,IF(E141="X",0,VLOOKUP(E141,'35'!$K$3:$L$16,2,FALSE)))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IF(D142="X",0,IF(E142="X",0,VLOOKUP(E142,'35'!$K$3:$L$16,2,FALSE)))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IF(D143="X",0,IF(E143="X",0,VLOOKUP(E143,'35'!$K$3:$L$16,2,FALSE)))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IF(D144="X",0,IF(E144="X",0,VLOOKUP(E144,'35'!$K$3:$L$16,2,FALSE)))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IF(D145="X",0,IF(E145="X",0,VLOOKUP(E145,'35'!$K$3:$L$16,2,FALSE)))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IF(D146="X",0,IF(E146="X",0,VLOOKUP(E146,'35'!$K$3:$L$16,2,FALSE)))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IF(D147="X",0,IF(E147="X",0,VLOOKUP(E147,'35'!$K$3:$L$16,2,FALSE)))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IF(D148="X",0,IF(E148="X",0,VLOOKUP(E148,'35'!$K$3:$L$16,2,FALSE)))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IF(D149="X",0,IF(E149="X",0,VLOOKUP(E149,'35'!$K$3:$L$16,2,FALSE)))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IF(D150="X",0,IF(E150="X",0,VLOOKUP(E150,'35'!$K$3:$L$16,2,FALSE)))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IF(D151="X",0,IF(E151="X",0,VLOOKUP(E151,'35'!$K$3:$L$16,2,FALSE)))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IF(D152="X",0,IF(E152="X",0,VLOOKUP(E152,'35'!$K$3:$L$16,2,FALSE)))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IF(D153="X",0,IF(E153="X",0,VLOOKUP(E153,'35'!$K$3:$L$16,2,FALSE)))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IF(D154="X",0,IF(E154="X",0,VLOOKUP(E154,'35'!$K$3:$L$16,2,FALSE)))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IF(D155="X",0,IF(E155="X",0,VLOOKUP(E155,'35'!$K$3:$L$16,2,FALSE)))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IF(D156="X",0,IF(E156="X",0,VLOOKUP(E156,'35'!$K$3:$L$16,2,FALSE)))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IF(D157="X",0,IF(E157="X",0,VLOOKUP(E157,'35'!$K$3:$L$16,2,FALSE)))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IF(D158="X",0,IF(E158="X",0,VLOOKUP(E158,'35'!$K$3:$L$16,2,FALSE)))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IF(D159="X",0,IF(E159="X",0,VLOOKUP(E159,'35'!$K$3:$L$16,2,FALSE)))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IF(D160="X",0,IF(E160="X",0,VLOOKUP(E160,'35'!$K$3:$L$16,2,FALSE)))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IF(D161="X",0,IF(E161="X",0,VLOOKUP(E161,'35'!$K$3:$L$16,2,FALSE)))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IF(D162="X",0,IF(E162="X",0,VLOOKUP(E162,'35'!$K$3:$L$16,2,FALSE)))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IF(D163="X",0,IF(E163="X",0,VLOOKUP(E163,'35'!$K$3:$L$16,2,FALSE)))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IF(D164="X",0,IF(E164="X",0,VLOOKUP(E164,'35'!$K$3:$L$16,2,FALSE)))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IF(D165="X",0,IF(E165="X",0,VLOOKUP(E165,'35'!$K$3:$L$16,2,FALSE)))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IF(D166="X",0,IF(E166="X",0,VLOOKUP(E166,'35'!$K$3:$L$16,2,FALSE)))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IF(D167="X",0,IF(E167="X",0,VLOOKUP(E167,'35'!$K$3:$L$16,2,FALSE)))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IF(D168="X",0,IF(E168="X",0,VLOOKUP(E168,'35'!$K$3:$L$16,2,FALSE)))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IF(D169="X",0,IF(E169="X",0,VLOOKUP(E169,'35'!$K$3:$L$16,2,FALSE)))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IF(D170="X",0,IF(E170="X",0,VLOOKUP(E170,'35'!$K$3:$L$16,2,FALSE)))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IF(D171="X",0,IF(E171="X",0,VLOOKUP(E171,'35'!$K$3:$L$16,2,FALSE)))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IF(D172="X",0,IF(E172="X",0,VLOOKUP(E172,'35'!$K$3:$L$16,2,FALSE)))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IF(D173="X",0,IF(E173="X",0,VLOOKUP(E173,'35'!$K$3:$L$16,2,FALSE)))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IF(D174="X",0,IF(E174="X",0,VLOOKUP(E174,'35'!$K$3:$L$16,2,FALSE)))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IF(D175="X",0,IF(E175="X",0,VLOOKUP(E175,'35'!$K$3:$L$16,2,FALSE)))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IF(D176="X",0,IF(E176="X",0,VLOOKUP(E176,'35'!$K$3:$L$16,2,FALSE)))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IF(D177="X",0,IF(E177="X",0,VLOOKUP(E177,'35'!$K$3:$L$16,2,FALSE)))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IF(D178="X",0,IF(E178="X",0,VLOOKUP(E178,'35'!$K$3:$L$16,2,FALSE)))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IF(D179="X",0,IF(E179="X",0,VLOOKUP(E179,'35'!$K$3:$L$16,2,FALSE)))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IF(D180="X",0,IF(E180="X",0,VLOOKUP(E180,'35'!$K$3:$L$16,2,FALSE)))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IF(D181="X",0,IF(E181="X",0,VLOOKUP(E181,'35'!$K$3:$L$16,2,FALSE)))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IF(D182="X",0,IF(E182="X",0,VLOOKUP(E182,'35'!$K$3:$L$16,2,FALSE)))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IF(D183="X",0,IF(E183="X",0,VLOOKUP(E183,'35'!$K$3:$L$16,2,FALSE)))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IF(D184="X",0,IF(E184="X",0,VLOOKUP(E184,'35'!$K$3:$L$16,2,FALSE)))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IF(D185="X",0,IF(E185="X",0,VLOOKUP(E185,'35'!$K$3:$L$16,2,FALSE)))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IF(D186="X",0,IF(E186="X",0,VLOOKUP(E186,'35'!$K$3:$L$16,2,FALSE)))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IF(D187="X",0,IF(E187="X",0,VLOOKUP(E187,'35'!$K$3:$L$16,2,FALSE)))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IF(D188="X",0,IF(E188="X",0,VLOOKUP(E188,'35'!$K$3:$L$16,2,FALSE)))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IF(D189="X",0,IF(E189="X",0,VLOOKUP(E189,'35'!$K$3:$L$16,2,FALSE)))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IF(D190="X",0,IF(E190="X",0,VLOOKUP(E190,'35'!$K$3:$L$16,2,FALSE)))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IF(D191="X",0,IF(E191="X",0,VLOOKUP(E191,'35'!$K$3:$L$16,2,FALSE)))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IF(D192="X",0,IF(E192="X",0,VLOOKUP(E192,'35'!$K$3:$L$16,2,FALSE)))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IF(D193="X",0,IF(E193="X",0,VLOOKUP(E193,'35'!$K$3:$L$16,2,FALSE)))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IF(D194="X",0,IF(E194="X",0,VLOOKUP(E194,'35'!$K$3:$L$16,2,FALSE)))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IF(D195="X",0,IF(E195="X",0,VLOOKUP(E195,'35'!$K$3:$L$16,2,FALSE)))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IF(D196="X",0,IF(E196="X",0,VLOOKUP(E196,'35'!$K$3:$L$16,2,FALSE)))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IF(D197="X",0,IF(E197="X",0,VLOOKUP(E197,'35'!$K$3:$L$16,2,FALSE)))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IF(D198="X",0,IF(E198="X",0,VLOOKUP(E198,'35'!$K$3:$L$16,2,FALSE)))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IF(D199="X",0,IF(E199="X",0,VLOOKUP(E199,'35'!$K$3:$L$16,2,FALSE)))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IF(D200="X",0,IF(E200="X",0,VLOOKUP(E200,'35'!$K$3:$L$16,2,FALSE)))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IF(D201="X",0,IF(E201="X",0,VLOOKUP(E201,'35'!$K$3:$L$16,2,FALSE)))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IF(D202="X",0,IF(E202="X",0,VLOOKUP(E202,'35'!$K$3:$L$16,2,FALSE)))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IF(D203="X",0,IF(E203="X",0,VLOOKUP(E203,'35'!$K$3:$L$16,2,FALSE)))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IF(D204="X",0,IF(E204="X",0,VLOOKUP(E204,'35'!$K$3:$L$16,2,FALSE)))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IF(D205="X",0,IF(E205="X",0,VLOOKUP(E205,'35'!$K$3:$L$16,2,FALSE)))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IF(D206="X",0,IF(E206="X",0,VLOOKUP(E206,'35'!$K$3:$L$16,2,FALSE)))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IF(D207="X",0,IF(E207="X",0,VLOOKUP(E207,'35'!$K$3:$L$16,2,FALSE)))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IF(D208="X",0,IF(E208="X",0,VLOOKUP(E208,'35'!$K$3:$L$16,2,FALSE)))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IF(D209="X",0,IF(E209="X",0,VLOOKUP(E209,'35'!$K$3:$L$16,2,FALSE)))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IF(D210="X",0,IF(E210="X",0,VLOOKUP(E210,'35'!$K$3:$L$16,2,FALSE)))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IF(D211="X",0,IF(E211="X",0,VLOOKUP(E211,'35'!$K$3:$L$16,2,FALSE)))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IF(D212="X",0,IF(E212="X",0,VLOOKUP(E212,'35'!$K$3:$L$16,2,FALSE)))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IF(D213="X",0,IF(E213="X",0,VLOOKUP(E213,'35'!$K$3:$L$16,2,FALSE)))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IF(D214="X",0,IF(E214="X",0,VLOOKUP(E214,'35'!$K$3:$L$16,2,FALSE)))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IF(D215="X",0,IF(E215="X",0,VLOOKUP(E215,'35'!$K$3:$L$16,2,FALSE)))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IF(D216="X",0,IF(E216="X",0,VLOOKUP(E216,'35'!$K$3:$L$16,2,FALSE)))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IF(D217="X",0,IF(E217="X",0,VLOOKUP(E217,'35'!$K$3:$L$16,2,FALSE)))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IF(D218="X",0,IF(E218="X",0,VLOOKUP(E218,'35'!$K$3:$L$16,2,FALSE)))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IF(D219="X",0,IF(E219="X",0,VLOOKUP(E219,'35'!$K$3:$L$16,2,FALSE)))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IF(D220="X",0,IF(E220="X",0,VLOOKUP(E220,'35'!$K$3:$L$16,2,FALSE)))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IF(D221="X",0,IF(E221="X",0,VLOOKUP(E221,'35'!$K$3:$L$16,2,FALSE)))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IF(D222="X",0,IF(E222="X",0,VLOOKUP(E222,'35'!$K$3:$L$16,2,FALSE)))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IF(D223="X",0,IF(E223="X",0,VLOOKUP(E223,'35'!$K$3:$L$16,2,FALSE)))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IF(D224="X",0,IF(E224="X",0,VLOOKUP(E224,'35'!$K$3:$L$16,2,FALSE)))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IF(D225="X",0,IF(E225="X",0,VLOOKUP(E225,'35'!$K$3:$L$16,2,FALSE)))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IF(D226="X",0,IF(E226="X",0,VLOOKUP(E226,'35'!$K$3:$L$16,2,FALSE)))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IF(D227="X",0,IF(E227="X",0,VLOOKUP(E227,'35'!$K$3:$L$16,2,FALSE)))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IF(D228="X",0,IF(E228="X",0,VLOOKUP(E228,'35'!$K$3:$L$16,2,FALSE)))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IF(D229="X",0,IF(E229="X",0,VLOOKUP(E229,'35'!$K$3:$L$16,2,FALSE)))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IF(D230="X",0,IF(E230="X",0,VLOOKUP(E230,'35'!$K$3:$L$16,2,FALSE)))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IF(D231="X",0,IF(E231="X",0,VLOOKUP(E231,'35'!$K$3:$L$16,2,FALSE)))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IF(D232="X",0,IF(E232="X",0,VLOOKUP(E232,'35'!$K$3:$L$16,2,FALSE)))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IF(D233="X",0,IF(E233="X",0,VLOOKUP(E233,'35'!$K$3:$L$16,2,FALSE)))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IF(D234="X",0,IF(E234="X",0,VLOOKUP(E234,'35'!$K$3:$L$16,2,FALSE)))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IF(D235="X",0,IF(E235="X",0,VLOOKUP(E235,'35'!$K$3:$L$16,2,FALSE)))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IF(D236="X",0,IF(E236="X",0,VLOOKUP(E236,'35'!$K$3:$L$16,2,FALSE)))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IF(D237="X",0,IF(E237="X",0,VLOOKUP(E237,'35'!$K$3:$L$16,2,FALSE)))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IF(D238="X",0,IF(E238="X",0,VLOOKUP(E238,'35'!$K$3:$L$16,2,FALSE)))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IF(D239="X",0,IF(E239="X",0,VLOOKUP(E239,'35'!$K$3:$L$16,2,FALSE)))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IF(D240="X",0,IF(E240="X",0,VLOOKUP(E240,'35'!$K$3:$L$16,2,FALSE)))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IF(D241="X",0,IF(E241="X",0,VLOOKUP(E241,'35'!$K$3:$L$16,2,FALSE)))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IF(D242="X",0,IF(E242="X",0,VLOOKUP(E242,'35'!$K$3:$L$16,2,FALSE)))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IF(D243="X",0,IF(E243="X",0,VLOOKUP(E243,'35'!$K$3:$L$16,2,FALSE)))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IF(D244="X",0,IF(E244="X",0,VLOOKUP(E244,'35'!$K$3:$L$16,2,FALSE)))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IF(D245="X",0,IF(E245="X",0,VLOOKUP(E245,'35'!$K$3:$L$16,2,FALSE)))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IF(D246="X",0,IF(E246="X",0,VLOOKUP(E246,'35'!$K$3:$L$16,2,FALSE)))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IF(D247="X",0,IF(E247="X",0,VLOOKUP(E247,'35'!$K$3:$L$16,2,FALSE)))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IF(D248="X",0,IF(E248="X",0,VLOOKUP(E248,'35'!$K$3:$L$16,2,FALSE)))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IF(D249="X",0,IF(E249="X",0,VLOOKUP(E249,'35'!$K$3:$L$16,2,FALSE)))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IF(D250="X",0,IF(E250="X",0,VLOOKUP(E250,'35'!$K$3:$L$16,2,FALSE)))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IF(D251="X",0,IF(E251="X",0,VLOOKUP(E251,'35'!$K$3:$L$16,2,FALSE)))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IF(D252="X",0,IF(E252="X",0,VLOOKUP(E252,'35'!$K$3:$L$16,2,FALSE)))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IF(D253="X",0,IF(E253="X",0,VLOOKUP(E253,'35'!$K$3:$L$16,2,FALSE)))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IF(D254="X",0,IF(E254="X",0,VLOOKUP(E254,'35'!$K$3:$L$16,2,FALSE)))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IF(D255="X",0,IF(E255="X",0,VLOOKUP(E255,'35'!$K$3:$L$16,2,FALSE)))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IF(D256="X",0,IF(E256="X",0,VLOOKUP(E256,'35'!$K$3:$L$16,2,FALSE)))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IF(D257="X",0,IF(E257="X",0,VLOOKUP(E257,'35'!$K$3:$L$16,2,FALSE)))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IF(D258="X",0,IF(E258="X",0,VLOOKUP(E258,'35'!$K$3:$L$16,2,FALSE)))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IF(D259="X",0,IF(E259="X",0,VLOOKUP(E259,'35'!$K$3:$L$16,2,FALSE)))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IF(D260="X",0,IF(E260="X",0,VLOOKUP(E260,'35'!$K$3:$L$16,2,FALSE)))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IF(D261="X",0,IF(E261="X",0,VLOOKUP(E261,'35'!$K$3:$L$16,2,FALSE)))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IF(D262="X",0,IF(E262="X",0,VLOOKUP(E262,'35'!$K$3:$L$16,2,FALSE)))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IF(D263="X",0,IF(E263="X",0,VLOOKUP(E263,'35'!$K$3:$L$16,2,FALSE)))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IF(D264="X",0,IF(E264="X",0,VLOOKUP(E264,'35'!$K$3:$L$16,2,FALSE)))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IF(D265="X",0,IF(E265="X",0,VLOOKUP(E265,'35'!$K$3:$L$16,2,FALSE)))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IF(D266="X",0,IF(E266="X",0,VLOOKUP(E266,'35'!$K$3:$L$16,2,FALSE)))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IF(D267="X",0,IF(E267="X",0,VLOOKUP(E267,'35'!$K$3:$L$16,2,FALSE)))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IF(D268="X",0,IF(E268="X",0,VLOOKUP(E268,'35'!$K$3:$L$16,2,FALSE)))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IF(D269="X",0,IF(E269="X",0,VLOOKUP(E269,'35'!$K$3:$L$16,2,FALSE)))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IF(D270="X",0,IF(E270="X",0,VLOOKUP(E270,'35'!$K$3:$L$16,2,FALSE)))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IF(D271="X",0,IF(E271="X",0,VLOOKUP(E271,'35'!$K$3:$L$16,2,FALSE)))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IF(D272="X",0,IF(E272="X",0,VLOOKUP(E272,'35'!$K$3:$L$16,2,FALSE)))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IF(D273="X",0,IF(E273="X",0,VLOOKUP(E273,'35'!$K$3:$L$16,2,FALSE)))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IF(D274="X",0,IF(E274="X",0,VLOOKUP(E274,'35'!$K$3:$L$16,2,FALSE)))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IF(D275="X",0,IF(E275="X",0,VLOOKUP(E275,'35'!$K$3:$L$16,2,FALSE)))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IF(D276="X",0,IF(E276="X",0,VLOOKUP(E276,'35'!$K$3:$L$16,2,FALSE)))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IF(D277="X",0,IF(E277="X",0,VLOOKUP(E277,'35'!$K$3:$L$16,2,FALSE)))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IF(D278="X",0,IF(E278="X",0,VLOOKUP(E278,'35'!$K$3:$L$16,2,FALSE)))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IF(D279="X",0,IF(E279="X",0,VLOOKUP(E279,'35'!$K$3:$L$16,2,FALSE)))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IF(D280="X",0,IF(E280="X",0,VLOOKUP(E280,'35'!$K$3:$L$16,2,FALSE)))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IF(D281="X",0,IF(E281="X",0,VLOOKUP(E281,'35'!$K$3:$L$16,2,FALSE)))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IF(D282="X",0,IF(E282="X",0,VLOOKUP(E282,'35'!$K$3:$L$16,2,FALSE)))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IF(D283="X",0,IF(E283="X",0,VLOOKUP(E283,'35'!$K$3:$L$16,2,FALSE)))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IF(D284="X",0,IF(E284="X",0,VLOOKUP(E284,'35'!$K$3:$L$16,2,FALSE)))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IF(D285="X",0,IF(E285="X",0,VLOOKUP(E285,'35'!$K$3:$L$16,2,FALSE)))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IF(D286="X",0,IF(E286="X",0,VLOOKUP(E286,'35'!$K$3:$L$16,2,FALSE)))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IF(D287="X",0,IF(E287="X",0,VLOOKUP(E287,'35'!$K$3:$L$16,2,FALSE)))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IF(D288="X",0,IF(E288="X",0,VLOOKUP(E288,'35'!$K$3:$L$16,2,FALSE)))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IF(D289="X",0,IF(E289="X",0,VLOOKUP(E289,'35'!$K$3:$L$16,2,FALSE)))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IF(D290="X",0,IF(E290="X",0,VLOOKUP(E290,'35'!$K$3:$L$16,2,FALSE)))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IF(D291="X",0,IF(E291="X",0,VLOOKUP(E291,'35'!$K$3:$L$16,2,FALSE)))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IF(D292="X",0,IF(E292="X",0,VLOOKUP(E292,'35'!$K$3:$L$16,2,FALSE)))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IF(D293="X",0,IF(E293="X",0,VLOOKUP(E293,'35'!$K$3:$L$16,2,FALSE)))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IF(D294="X",0,IF(E294="X",0,VLOOKUP(E294,'35'!$K$3:$L$16,2,FALSE)))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IF(D295="X",0,IF(E295="X",0,VLOOKUP(E295,'35'!$K$3:$L$16,2,FALSE)))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IF(D296="X",0,IF(E296="X",0,VLOOKUP(E296,'35'!$K$3:$L$16,2,FALSE)))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IF(D297="X",0,IF(E297="X",0,VLOOKUP(E297,'35'!$K$3:$L$16,2,FALSE)))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IF(D298="X",0,IF(E298="X",0,VLOOKUP(E298,'35'!$K$3:$L$16,2,FALSE)))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IF(D299="X",0,IF(E299="X",0,VLOOKUP(E299,'35'!$K$3:$L$16,2,FALSE)))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IF(D300="X",0,IF(E300="X",0,VLOOKUP(E300,'35'!$K$3:$L$16,2,FALSE)))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IF(D301="X",0,IF(E301="X",0,VLOOKUP(E301,'35'!$K$3:$L$16,2,FALSE)))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IF(D302="X",0,IF(E302="X",0,VLOOKUP(E302,'35'!$K$3:$L$16,2,FALSE)))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IF(D303="X",0,IF(E303="X",0,VLOOKUP(E303,'35'!$K$3:$L$16,2,FALSE)))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IF(D304="X",0,IF(E304="X",0,VLOOKUP(E304,'35'!$K$3:$L$16,2,FALSE)))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IF(D305="X",0,IF(E305="X",0,VLOOKUP(E305,'35'!$K$3:$L$16,2,FALSE)))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IF(D306="X",0,IF(E306="X",0,VLOOKUP(E306,'35'!$K$3:$L$16,2,FALSE)))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IF(D307="X",0,IF(E307="X",0,VLOOKUP(E307,'35'!$K$3:$L$16,2,FALSE)))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IF(D308="X",0,IF(E308="X",0,VLOOKUP(E308,'35'!$K$3:$L$16,2,FALSE)))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IF(D309="X",0,IF(E309="X",0,VLOOKUP(E309,'35'!$K$3:$L$16,2,FALSE)))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IF(D310="X",0,IF(E310="X",0,VLOOKUP(E310,'35'!$K$3:$L$16,2,FALSE)))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IF(D311="X",0,IF(E311="X",0,VLOOKUP(E311,'35'!$K$3:$L$16,2,FALSE)))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IF(D312="X",0,IF(E312="X",0,VLOOKUP(E312,'35'!$K$3:$L$16,2,FALSE)))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IF(D313="X",0,IF(E313="X",0,VLOOKUP(E313,'35'!$K$3:$L$16,2,FALSE)))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IF(D314="X",0,IF(E314="X",0,VLOOKUP(E314,'35'!$K$3:$L$16,2,FALSE)))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IF(D315="X",0,IF(E315="X",0,VLOOKUP(E315,'35'!$K$3:$L$16,2,FALSE)))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IF(D316="X",0,IF(E316="X",0,VLOOKUP(E316,'35'!$K$3:$L$16,2,FALSE)))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IF(D317="X",0,IF(E317="X",0,VLOOKUP(E317,'35'!$K$3:$L$16,2,FALSE)))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IF(D318="X",0,IF(E318="X",0,VLOOKUP(E318,'35'!$K$3:$L$16,2,FALSE)))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IF(D319="X",0,IF(E319="X",0,VLOOKUP(E319,'35'!$K$3:$L$16,2,FALSE)))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IF(D320="X",0,IF(E320="X",0,VLOOKUP(E320,'35'!$K$3:$L$16,2,FALSE)))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IF(D321="X",0,IF(E321="X",0,VLOOKUP(E321,'35'!$K$3:$L$16,2,FALSE)))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IF(D322="X",0,IF(E322="X",0,VLOOKUP(E322,'35'!$K$3:$L$16,2,FALSE)))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IF(D323="X",0,IF(E323="X",0,VLOOKUP(E323,'35'!$K$3:$L$16,2,FALSE)))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IF(D324="X",0,IF(E324="X",0,VLOOKUP(E324,'35'!$K$3:$L$16,2,FALSE)))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IF(D325="X",0,IF(E325="X",0,VLOOKUP(E325,'35'!$K$3:$L$16,2,FALSE)))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IF(D326="X",0,IF(E326="X",0,VLOOKUP(E326,'35'!$K$3:$L$16,2,FALSE)))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IF(D327="X",0,IF(E327="X",0,VLOOKUP(E327,'35'!$K$3:$L$16,2,FALSE)))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IF(D328="X",0,IF(E328="X",0,VLOOKUP(E328,'35'!$K$3:$L$16,2,FALSE)))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IF(D329="X",0,IF(E329="X",0,VLOOKUP(E329,'35'!$K$3:$L$16,2,FALSE)))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IF(D330="X",0,IF(E330="X",0,VLOOKUP(E330,'35'!$K$3:$L$16,2,FALSE)))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IF(D331="X",0,IF(E331="X",0,VLOOKUP(E331,'35'!$K$3:$L$16,2,FALSE)))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IF(D332="X",0,IF(E332="X",0,VLOOKUP(E332,'35'!$K$3:$L$16,2,FALSE)))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IF(D333="X",0,IF(E333="X",0,VLOOKUP(E333,'35'!$K$3:$L$16,2,FALSE)))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IF(D334="X",0,IF(E334="X",0,VLOOKUP(E334,'35'!$K$3:$L$16,2,FALSE)))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IF(D335="X",0,IF(E335="X",0,VLOOKUP(E335,'35'!$K$3:$L$16,2,FALSE)))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IF(D336="X",0,IF(E336="X",0,VLOOKUP(E336,'35'!$K$3:$L$16,2,FALSE)))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IF(D337="X",0,IF(E337="X",0,VLOOKUP(E337,'35'!$K$3:$L$16,2,FALSE)))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IF(D338="X",0,IF(E338="X",0,VLOOKUP(E338,'35'!$K$3:$L$16,2,FALSE)))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IF(D339="X",0,IF(E339="X",0,VLOOKUP(E339,'35'!$K$3:$L$16,2,FALSE)))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IF(D340="X",0,IF(E340="X",0,VLOOKUP(E340,'35'!$K$3:$L$16,2,FALSE)))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IF(D341="X",0,IF(E341="X",0,VLOOKUP(E341,'35'!$K$3:$L$16,2,FALSE)))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IF(D342="X",0,IF(E342="X",0,VLOOKUP(E342,'35'!$K$3:$L$16,2,FALSE)))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IF(D343="X",0,IF(E343="X",0,VLOOKUP(E343,'35'!$K$3:$L$16,2,FALSE)))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IF(D344="X",0,IF(E344="X",0,VLOOKUP(E344,'35'!$K$3:$L$16,2,FALSE)))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IF(D345="X",0,IF(E345="X",0,VLOOKUP(E345,'35'!$K$3:$L$16,2,FALSE)))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IF(D346="X",0,IF(E346="X",0,VLOOKUP(E346,'35'!$K$3:$L$16,2,FALSE)))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IF(D347="X",0,IF(E347="X",0,VLOOKUP(E347,'35'!$K$3:$L$16,2,FALSE)))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IF(D348="X",0,IF(E348="X",0,VLOOKUP(E348,'35'!$K$3:$L$16,2,FALSE)))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IF(D349="X",0,IF(E349="X",0,VLOOKUP(E349,'35'!$K$3:$L$16,2,FALSE)))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IF(D350="X",0,IF(E350="X",0,VLOOKUP(E350,'35'!$K$3:$L$16,2,FALSE)))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IF(D351="X",0,IF(E351="X",0,VLOOKUP(E351,'35'!$K$3:$L$16,2,FALSE)))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IF(D352="X",0,IF(E352="X",0,VLOOKUP(E352,'35'!$K$3:$L$16,2,FALSE)))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IF(D353="X",0,IF(E353="X",0,VLOOKUP(E353,'35'!$K$3:$L$16,2,FALSE)))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IF(D354="X",0,IF(E354="X",0,VLOOKUP(E354,'35'!$K$3:$L$16,2,FALSE)))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IF(D355="X",0,IF(E355="X",0,VLOOKUP(E355,'35'!$K$3:$L$16,2,FALSE)))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IF(D356="X",0,IF(E356="X",0,VLOOKUP(E356,'35'!$K$3:$L$16,2,FALSE)))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IF(D357="X",0,IF(E357="X",0,VLOOKUP(E357,'35'!$K$3:$L$16,2,FALSE)))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IF(D358="X",0,IF(E358="X",0,VLOOKUP(E358,'35'!$K$3:$L$16,2,FALSE)))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IF(D359="X",0,IF(E359="X",0,VLOOKUP(E359,'35'!$K$3:$L$16,2,FALSE)))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IF(D360="X",0,IF(E360="X",0,VLOOKUP(E360,'35'!$K$3:$L$16,2,FALSE)))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IF(D361="X",0,IF(E361="X",0,VLOOKUP(E361,'35'!$K$3:$L$16,2,FALSE)))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IF(D362="X",0,IF(E362="X",0,VLOOKUP(E362,'35'!$K$3:$L$16,2,FALSE)))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IF(D363="X",0,IF(E363="X",0,VLOOKUP(E363,'35'!$K$3:$L$16,2,FALSE)))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IF(D364="X",0,IF(E364="X",0,VLOOKUP(E364,'35'!$K$3:$L$16,2,FALSE)))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IF(D365="X",0,IF(E365="X",0,VLOOKUP(E365,'35'!$K$3:$L$16,2,FALSE)))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IF(D366="X",0,IF(E366="X",0,VLOOKUP(E366,'35'!$K$3:$L$16,2,FALSE)))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IF(D367="X",0,IF(E367="X",0,VLOOKUP(E367,'35'!$K$3:$L$16,2,FALSE)))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IF(D368="X",0,IF(E368="X",0,VLOOKUP(E368,'35'!$K$3:$L$16,2,FALSE)))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IF(D369="X",0,IF(E369="X",0,VLOOKUP(E369,'35'!$K$3:$L$16,2,FALSE)))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IF(D370="X",0,IF(E370="X",0,VLOOKUP(E370,'35'!$K$3:$L$16,2,FALSE)))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IF(D371="X",0,IF(E371="X",0,VLOOKUP(E371,'35'!$K$3:$L$16,2,FALSE)))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IF(D372="X",0,IF(E372="X",0,VLOOKUP(E372,'35'!$K$3:$L$16,2,FALSE)))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IF(D373="X",0,IF(E373="X",0,VLOOKUP(E373,'35'!$K$3:$L$16,2,FALSE)))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IF(D374="X",0,IF(E374="X",0,VLOOKUP(E374,'35'!$K$3:$L$16,2,FALSE)))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IF(D375="X",0,IF(E375="X",0,VLOOKUP(E375,'35'!$K$3:$L$16,2,FALSE)))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IF(D376="X",0,IF(E376="X",0,VLOOKUP(E376,'35'!$K$3:$L$16,2,FALSE)))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IF(D377="X",0,IF(E377="X",0,VLOOKUP(E377,'35'!$K$3:$L$16,2,FALSE)))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IF(D378="X",0,IF(E378="X",0,VLOOKUP(E378,'35'!$K$3:$L$16,2,FALSE)))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IF(D379="X",0,IF(E379="X",0,VLOOKUP(E379,'35'!$K$3:$L$16,2,FALSE)))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IF(D380="X",0,IF(E380="X",0,VLOOKUP(E380,'35'!$K$3:$L$16,2,FALSE)))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IF(D381="X",0,IF(E381="X",0,VLOOKUP(E381,'35'!$K$3:$L$16,2,FALSE)))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IF(D382="X",0,IF(E382="X",0,VLOOKUP(E382,'35'!$K$3:$L$16,2,FALSE)))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IF(D383="X",0,IF(E383="X",0,VLOOKUP(E383,'35'!$K$3:$L$16,2,FALSE)))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IF(D384="X",0,IF(E384="X",0,VLOOKUP(E384,'35'!$K$3:$L$16,2,FALSE)))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IF(D385="X",0,IF(E385="X",0,VLOOKUP(E385,'35'!$K$3:$L$16,2,FALSE)))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IF(D386="X",0,IF(E386="X",0,VLOOKUP(E386,'35'!$K$3:$L$16,2,FALSE)))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IF(D387="X",0,IF(E387="X",0,VLOOKUP(E387,'35'!$K$3:$L$16,2,FALSE)))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IF(D388="X",0,IF(E388="X",0,VLOOKUP(E388,'35'!$K$3:$L$16,2,FALSE)))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IF(D389="X",0,IF(E389="X",0,VLOOKUP(E389,'35'!$K$3:$L$16,2,FALSE)))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IF(D390="X",0,IF(E390="X",0,VLOOKUP(E390,'35'!$K$3:$L$16,2,FALSE)))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IF(D391="X",0,IF(E391="X",0,VLOOKUP(E391,'35'!$K$3:$L$16,2,FALSE)))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IF(D392="X",0,IF(E392="X",0,VLOOKUP(E392,'35'!$K$3:$L$16,2,FALSE)))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IF(D393="X",0,IF(E393="X",0,VLOOKUP(E393,'35'!$K$3:$L$16,2,FALSE)))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IF(D394="X",0,IF(E394="X",0,VLOOKUP(E394,'35'!$K$3:$L$16,2,FALSE)))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IF(D395="X",0,IF(E395="X",0,VLOOKUP(E395,'35'!$K$3:$L$16,2,FALSE)))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IF(D396="X",0,IF(E396="X",0,VLOOKUP(E396,'35'!$K$3:$L$16,2,FALSE)))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IF(D397="X",0,IF(E397="X",0,VLOOKUP(E397,'35'!$K$3:$L$16,2,FALSE)))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IF(D398="X",0,IF(E398="X",0,VLOOKUP(E398,'35'!$K$3:$L$16,2,FALSE)))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IF(D399="X",0,IF(E399="X",0,VLOOKUP(E399,'35'!$K$3:$L$16,2,FALSE)))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IF(D400="X",0,IF(E400="X",0,VLOOKUP(E400,'35'!$K$3:$L$16,2,FALSE)))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IF(D401="X",0,IF(E401="X",0,VLOOKUP(E401,'35'!$K$3:$L$16,2,FALSE)))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IF(D402="X",0,IF(E402="X",0,VLOOKUP(E402,'35'!$K$3:$L$16,2,FALSE)))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IF(D403="X",0,IF(E403="X",0,VLOOKUP(E403,'35'!$K$3:$L$16,2,FALSE)))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IF(D404="X",0,IF(E404="X",0,VLOOKUP(E404,'35'!$K$3:$L$16,2,FALSE)))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IF(D405="X",0,IF(E405="X",0,VLOOKUP(E405,'35'!$K$3:$L$16,2,FALSE)))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IF(D406="X",0,IF(E406="X",0,VLOOKUP(E406,'35'!$K$3:$L$16,2,FALSE)))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IF(D407="X",0,IF(E407="X",0,VLOOKUP(E407,'35'!$K$3:$L$16,2,FALSE)))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IF(D408="X",0,IF(E408="X",0,VLOOKUP(E408,'35'!$K$3:$L$16,2,FALSE)))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IF(D409="X",0,IF(E409="X",0,VLOOKUP(E409,'35'!$K$3:$L$16,2,FALSE)))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IF(D410="X",0,IF(E410="X",0,VLOOKUP(E410,'35'!$K$3:$L$16,2,FALSE)))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IF(D411="X",0,IF(E411="X",0,VLOOKUP(E411,'35'!$K$3:$L$16,2,FALSE)))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IF(D412="X",0,IF(E412="X",0,VLOOKUP(E412,'35'!$K$3:$L$16,2,FALSE)))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IF(D413="X",0,IF(E413="X",0,VLOOKUP(E413,'35'!$K$3:$L$16,2,FALSE)))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IF(D414="X",0,IF(E414="X",0,VLOOKUP(E414,'35'!$K$3:$L$16,2,FALSE)))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IF(D415="X",0,IF(E415="X",0,VLOOKUP(E415,'35'!$K$3:$L$16,2,FALSE)))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IF(D416="X",0,IF(E416="X",0,VLOOKUP(E416,'35'!$K$3:$L$16,2,FALSE)))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IF(D417="X",0,IF(E417="X",0,VLOOKUP(E417,'35'!$K$3:$L$16,2,FALSE)))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IF(D418="X",0,IF(E418="X",0,VLOOKUP(E418,'35'!$K$3:$L$16,2,FALSE)))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IF(D419="X",0,IF(E419="X",0,VLOOKUP(E419,'35'!$K$3:$L$16,2,FALSE)))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IF(D420="X",0,IF(E420="X",0,VLOOKUP(E420,'35'!$K$3:$L$16,2,FALSE)))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IF(D421="X",0,IF(E421="X",0,VLOOKUP(E421,'35'!$K$3:$L$16,2,FALSE)))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IF(D422="X",0,IF(E422="X",0,VLOOKUP(E422,'35'!$K$3:$L$16,2,FALSE)))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IF(D423="X",0,IF(E423="X",0,VLOOKUP(E423,'35'!$K$3:$L$16,2,FALSE)))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IF(D424="X",0,IF(E424="X",0,VLOOKUP(E424,'35'!$K$3:$L$16,2,FALSE)))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IF(D425="X",0,IF(E425="X",0,VLOOKUP(E425,'35'!$K$3:$L$16,2,FALSE)))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IF(D426="X",0,IF(E426="X",0,VLOOKUP(E426,'35'!$K$3:$L$16,2,FALSE)))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IF(D427="X",0,IF(E427="X",0,VLOOKUP(E427,'35'!$K$3:$L$16,2,FALSE)))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IF(D428="X",0,IF(E428="X",0,VLOOKUP(E428,'35'!$K$3:$L$16,2,FALSE)))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IF(D429="X",0,IF(E429="X",0,VLOOKUP(E429,'35'!$K$3:$L$16,2,FALSE)))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IF(D430="X",0,IF(E430="X",0,VLOOKUP(E430,'35'!$K$3:$L$16,2,FALSE)))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IF(D431="X",0,IF(E431="X",0,VLOOKUP(E431,'35'!$K$3:$L$16,2,FALSE)))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IF(D432="X",0,IF(E432="X",0,VLOOKUP(E432,'35'!$K$3:$L$16,2,FALSE)))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IF(D433="X",0,IF(E433="X",0,VLOOKUP(E433,'35'!$K$3:$L$16,2,FALSE)))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IF(D434="X",0,IF(E434="X",0,VLOOKUP(E434,'35'!$K$3:$L$16,2,FALSE)))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IF(D435="X",0,IF(E435="X",0,VLOOKUP(E435,'35'!$K$3:$L$16,2,FALSE)))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IF(D436="X",0,IF(E436="X",0,VLOOKUP(E436,'35'!$K$3:$L$16,2,FALSE)))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IF(D437="X",0,IF(E437="X",0,VLOOKUP(E437,'35'!$K$3:$L$16,2,FALSE)))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IF(D438="X",0,IF(E438="X",0,VLOOKUP(E438,'35'!$K$3:$L$16,2,FALSE)))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IF(D439="X",0,IF(E439="X",0,VLOOKUP(E439,'35'!$K$3:$L$16,2,FALSE)))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IF(D440="X",0,IF(E440="X",0,VLOOKUP(E440,'35'!$K$3:$L$16,2,FALSE)))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IF(D441="X",0,IF(E441="X",0,VLOOKUP(E441,'35'!$K$3:$L$16,2,FALSE)))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IF(D442="X",0,IF(E442="X",0,VLOOKUP(E442,'35'!$K$3:$L$16,2,FALSE)))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IF(D443="X",0,IF(E443="X",0,VLOOKUP(E443,'35'!$K$3:$L$16,2,FALSE)))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IF(D444="X",0,IF(E444="X",0,VLOOKUP(E444,'35'!$K$3:$L$16,2,FALSE)))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IF(D445="X",0,IF(E445="X",0,VLOOKUP(E445,'35'!$K$3:$L$16,2,FALSE)))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IF(D446="X",0,IF(E446="X",0,VLOOKUP(E446,'35'!$K$3:$L$16,2,FALSE)))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IF(D447="X",0,IF(E447="X",0,VLOOKUP(E447,'35'!$K$3:$L$16,2,FALSE)))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IF(D448="X",0,IF(E448="X",0,VLOOKUP(E448,'35'!$K$3:$L$16,2,FALSE)))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IF(D449="X",0,IF(E449="X",0,VLOOKUP(E449,'35'!$K$3:$L$16,2,FALSE)))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IF(D450="X",0,IF(E450="X",0,VLOOKUP(E450,'35'!$K$3:$L$16,2,FALSE)))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IF(D451="X",0,IF(E451="X",0,VLOOKUP(E451,'35'!$K$3:$L$16,2,FALSE)))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IF(D452="X",0,IF(E452="X",0,VLOOKUP(E452,'35'!$K$3:$L$16,2,FALSE)))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IF(D453="X",0,IF(E453="X",0,VLOOKUP(E453,'35'!$K$3:$L$16,2,FALSE)))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IF(D454="X",0,IF(E454="X",0,VLOOKUP(E454,'35'!$K$3:$L$16,2,FALSE)))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IF(D455="X",0,IF(E455="X",0,VLOOKUP(E455,'35'!$K$3:$L$16,2,FALSE)))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IF(D456="X",0,IF(E456="X",0,VLOOKUP(E456,'35'!$K$3:$L$16,2,FALSE)))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IF(D457="X",0,IF(E457="X",0,VLOOKUP(E457,'35'!$K$3:$L$16,2,FALSE)))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IF(D458="X",0,IF(E458="X",0,VLOOKUP(E458,'35'!$K$3:$L$16,2,FALSE)))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IF(D459="X",0,IF(E459="X",0,VLOOKUP(E459,'35'!$K$3:$L$16,2,FALSE)))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IF(D460="X",0,IF(E460="X",0,VLOOKUP(E460,'35'!$K$3:$L$16,2,FALSE)))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IF(D461="X",0,IF(E461="X",0,VLOOKUP(E461,'35'!$K$3:$L$16,2,FALSE)))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IF(D462="X",0,IF(E462="X",0,VLOOKUP(E462,'35'!$K$3:$L$16,2,FALSE)))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IF(D463="X",0,IF(E463="X",0,VLOOKUP(E463,'35'!$K$3:$L$16,2,FALSE)))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IF(D464="X",0,IF(E464="X",0,VLOOKUP(E464,'35'!$K$3:$L$16,2,FALSE)))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IF(D465="X",0,IF(E465="X",0,VLOOKUP(E465,'35'!$K$3:$L$16,2,FALSE)))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IF(D466="X",0,IF(E466="X",0,VLOOKUP(E466,'35'!$K$3:$L$16,2,FALSE)))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IF(D467="X",0,IF(E467="X",0,VLOOKUP(E467,'35'!$K$3:$L$16,2,FALSE)))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IF(D468="X",0,IF(E468="X",0,VLOOKUP(E468,'35'!$K$3:$L$16,2,FALSE)))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IF(D469="X",0,IF(E469="X",0,VLOOKUP(E469,'35'!$K$3:$L$16,2,FALSE)))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IF(D470="X",0,IF(E470="X",0,VLOOKUP(E470,'35'!$K$3:$L$16,2,FALSE)))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IF(D471="X",0,IF(E471="X",0,VLOOKUP(E471,'35'!$K$3:$L$16,2,FALSE)))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IF(D472="X",0,IF(E472="X",0,VLOOKUP(E472,'35'!$K$3:$L$16,2,FALSE)))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IF(D473="X",0,IF(E473="X",0,VLOOKUP(E473,'35'!$K$3:$L$16,2,FALSE)))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IF(D474="X",0,IF(E474="X",0,VLOOKUP(E474,'35'!$K$3:$L$16,2,FALSE)))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IF(D475="X",0,IF(E475="X",0,VLOOKUP(E475,'35'!$K$3:$L$16,2,FALSE)))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IF(D476="X",0,IF(E476="X",0,VLOOKUP(E476,'35'!$K$3:$L$16,2,FALSE)))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IF(D477="X",0,IF(E477="X",0,VLOOKUP(E477,'35'!$K$3:$L$16,2,FALSE)))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IF(D478="X",0,IF(E478="X",0,VLOOKUP(E478,'35'!$K$3:$L$16,2,FALSE)))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IF(D479="X",0,IF(E479="X",0,VLOOKUP(E479,'35'!$K$3:$L$16,2,FALSE)))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IF(D480="X",0,IF(E480="X",0,VLOOKUP(E480,'35'!$K$3:$L$16,2,FALSE)))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IF(D481="X",0,IF(E481="X",0,VLOOKUP(E481,'35'!$K$3:$L$16,2,FALSE)))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IF(D482="X",0,IF(E482="X",0,VLOOKUP(E482,'35'!$K$3:$L$16,2,FALSE)))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IF(D483="X",0,IF(E483="X",0,VLOOKUP(E483,'35'!$K$3:$L$16,2,FALSE)))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IF(D484="X",0,IF(E484="X",0,VLOOKUP(E484,'35'!$K$3:$L$16,2,FALSE)))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IF(D485="X",0,IF(E485="X",0,VLOOKUP(E485,'35'!$K$3:$L$16,2,FALSE)))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IF(D486="X",0,IF(E486="X",0,VLOOKUP(E486,'35'!$K$3:$L$16,2,FALSE)))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IF(D487="X",0,IF(E487="X",0,VLOOKUP(E487,'35'!$K$3:$L$16,2,FALSE)))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IF(D488="X",0,IF(E488="X",0,VLOOKUP(E488,'35'!$K$3:$L$16,2,FALSE)))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IF(D489="X",0,IF(E489="X",0,VLOOKUP(E489,'35'!$K$3:$L$16,2,FALSE)))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IF(D490="X",0,IF(E490="X",0,VLOOKUP(E490,'35'!$K$3:$L$16,2,FALSE)))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IF(D491="X",0,IF(E491="X",0,VLOOKUP(E491,'35'!$K$3:$L$16,2,FALSE)))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IF(D492="X",0,IF(E492="X",0,VLOOKUP(E492,'35'!$K$3:$L$16,2,FALSE)))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IF(D493="X",0,IF(E493="X",0,VLOOKUP(E493,'35'!$K$3:$L$16,2,FALSE)))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IF(D494="X",0,IF(E494="X",0,VLOOKUP(E494,'35'!$K$3:$L$16,2,FALSE)))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IF('35'!K3="", "Vrije categorie",'35'!K3)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IF('35'!K4="", "Vrije categorie",'35'!K4)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IF('35'!K5="", "Vrije categorie",'35'!K5)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IF('35'!K6="", "Vrije categorie",'35'!K6)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IF('35'!K7="", "Vrije categorie",'35'!K7)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IF('35'!K8="", "Vrije categorie",'35'!K8)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IF('35'!K9="", "Vrije categorie",'35'!K9)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IF('35'!K10="", "Vrije categorie",'35'!K10)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IF('35'!K11="", "Vrije categorie",'35'!K11)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IF('35'!K12="", "Vrije categorie",'35'!K12)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IF('35'!K13="", "Vrije categorie",'35'!K13)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IF('35'!K14="", "Vrije categorie",'35'!K14)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IF('35'!K15="", "Vrije categorie",'35'!K15)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9AfSf0oHGaTBM56Apz+4y+sbw2cX/wmjRBme90UANnn+bjQOJc0wjuJRXaLPKG4vePdOuSXn/FS5lx5Tt1yg7Q==" saltValue="81ovFr/hUStAJ+zIk2Ccu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'36a'!P499/M3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'36a'!P500/M4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(her)controles'!A36</f>
        <v>0</v>
      </c>
      <c r="K5" s="34" t="s">
        <v>48</v>
      </c>
      <c r="L5" s="46"/>
      <c r="M5" s="104"/>
      <c r="N5" s="86" t="e">
        <f>'36a'!P501/M5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'36a'!P502/M6</f>
        <v>#N/A</v>
      </c>
    </row>
    <row r="7" spans="1:14">
      <c r="K7" s="34" t="s">
        <v>45</v>
      </c>
      <c r="L7" s="46"/>
      <c r="M7" s="104"/>
      <c r="N7" s="86" t="e">
        <f>'36a'!P503/M7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'36a'!P504/M8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'36a'!P505/M9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'36a'!P506/M10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'36a'!P507/M11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'36a'!P508/M12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'36a'!N512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'36a'!P509/M13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'36a'!P512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'36a'!G512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'36a'!F512-E27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'36a'!S495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'36a'!R495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'36a'!T495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'36a'!U495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'36a'!V495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'36a'!W495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'36a'!N505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Ght6AE+KzoHHVejfzOW7fv87IgLmP09XNLSb4TT3gbgVX6UJ5uKbDsztj/NPoSTa7ZLuA1YkNyKrUjXfpiPq0g==" saltValue="e+5Pim3HSYi/FMGPwggWz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Z532"/>
  <sheetViews>
    <sheetView topLeftCell="B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'36'!H5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IF(D4="X",0,IF(E4="X",0,VLOOKUP(E4,'36'!$K$3:$L$16,2,FALSE)))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IF(D5="X",0,IF(E5="X",0,VLOOKUP(E5,'36'!$K$3:$L$16,2,FALSE)))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IF(D6="X",0,IF(E6="X",0,VLOOKUP(E6,'36'!$K$3:$L$16,2,FALSE)))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IF(D7="X",0,IF(E7="X",0,VLOOKUP(E7,'36'!$K$3:$L$16,2,FALSE)))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IF(D8="X",0,IF(E8="X",0,VLOOKUP(E8,'36'!$K$3:$L$16,2,FALSE)))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IF(D9="X",0,IF(E9="X",0,VLOOKUP(E9,'36'!$K$3:$L$16,2,FALSE)))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IF(D10="X",0,IF(E10="X",0,VLOOKUP(E10,'36'!$K$3:$L$16,2,FALSE)))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IF(D11="X",0,IF(E11="X",0,VLOOKUP(E11,'36'!$K$3:$L$16,2,FALSE)))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IF(D12="X",0,IF(E12="X",0,VLOOKUP(E12,'36'!$K$3:$L$16,2,FALSE)))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IF(D13="X",0,IF(E13="X",0,VLOOKUP(E13,'36'!$K$3:$L$16,2,FALSE)))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IF(D14="X",0,IF(E14="X",0,VLOOKUP(E14,'36'!$K$3:$L$16,2,FALSE)))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IF(D15="X",0,IF(E15="X",0,VLOOKUP(E15,'36'!$K$3:$L$16,2,FALSE)))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IF(D16="X",0,IF(E16="X",0,VLOOKUP(E16,'36'!$K$3:$L$16,2,FALSE)))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IF(D17="X",0,IF(E17="X",0,VLOOKUP(E17,'36'!$K$3:$L$16,2,FALSE)))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IF(D18="X",0,IF(E18="X",0,VLOOKUP(E18,'36'!$K$3:$L$16,2,FALSE)))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IF(D19="X",0,IF(E19="X",0,VLOOKUP(E19,'36'!$K$3:$L$16,2,FALSE)))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IF(D20="X",0,IF(E20="X",0,VLOOKUP(E20,'36'!$K$3:$L$16,2,FALSE)))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IF(D21="X",0,IF(E21="X",0,VLOOKUP(E21,'36'!$K$3:$L$16,2,FALSE)))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IF(D22="X",0,IF(E22="X",0,VLOOKUP(E22,'36'!$K$3:$L$16,2,FALSE)))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IF(D23="X",0,IF(E23="X",0,VLOOKUP(E23,'36'!$K$3:$L$16,2,FALSE)))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IF(D24="X",0,IF(E24="X",0,VLOOKUP(E24,'36'!$K$3:$L$16,2,FALSE)))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IF(D25="X",0,IF(E25="X",0,VLOOKUP(E25,'36'!$K$3:$L$16,2,FALSE)))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IF(D26="X",0,IF(E26="X",0,VLOOKUP(E26,'36'!$K$3:$L$16,2,FALSE)))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IF(D27="X",0,IF(E27="X",0,VLOOKUP(E27,'36'!$K$3:$L$16,2,FALSE)))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IF(D28="X",0,IF(E28="X",0,VLOOKUP(E28,'36'!$K$3:$L$16,2,FALSE)))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IF(D29="X",0,IF(E29="X",0,VLOOKUP(E29,'36'!$K$3:$L$16,2,FALSE)))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IF(D30="X",0,IF(E30="X",0,VLOOKUP(E30,'36'!$K$3:$L$16,2,FALSE)))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IF(D31="X",0,IF(E31="X",0,VLOOKUP(E31,'36'!$K$3:$L$16,2,FALSE)))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IF(D32="X",0,IF(E32="X",0,VLOOKUP(E32,'36'!$K$3:$L$16,2,FALSE)))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IF(D33="X",0,IF(E33="X",0,VLOOKUP(E33,'36'!$K$3:$L$16,2,FALSE)))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IF(D34="X",0,IF(E34="X",0,VLOOKUP(E34,'36'!$K$3:$L$16,2,FALSE)))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IF(D35="X",0,IF(E35="X",0,VLOOKUP(E35,'36'!$K$3:$L$16,2,FALSE)))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IF(D36="X",0,IF(E36="X",0,VLOOKUP(E36,'36'!$K$3:$L$16,2,FALSE)))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IF(D37="X",0,IF(E37="X",0,VLOOKUP(E37,'36'!$K$3:$L$16,2,FALSE)))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IF(D38="X",0,IF(E38="X",0,VLOOKUP(E38,'36'!$K$3:$L$16,2,FALSE)))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IF(D39="X",0,IF(E39="X",0,VLOOKUP(E39,'36'!$K$3:$L$16,2,FALSE)))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IF(D40="X",0,IF(E40="X",0,VLOOKUP(E40,'36'!$K$3:$L$16,2,FALSE)))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IF(D41="X",0,IF(E41="X",0,VLOOKUP(E41,'36'!$K$3:$L$16,2,FALSE)))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IF(D42="X",0,IF(E42="X",0,VLOOKUP(E42,'36'!$K$3:$L$16,2,FALSE)))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IF(D43="X",0,IF(E43="X",0,VLOOKUP(E43,'36'!$K$3:$L$16,2,FALSE)))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IF(D44="X",0,IF(E44="X",0,VLOOKUP(E44,'36'!$K$3:$L$16,2,FALSE)))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IF(D45="X",0,IF(E45="X",0,VLOOKUP(E45,'36'!$K$3:$L$16,2,FALSE)))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IF(D46="X",0,IF(E46="X",0,VLOOKUP(E46,'36'!$K$3:$L$16,2,FALSE)))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IF(D47="X",0,IF(E47="X",0,VLOOKUP(E47,'36'!$K$3:$L$16,2,FALSE)))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IF(D48="X",0,IF(E48="X",0,VLOOKUP(E48,'36'!$K$3:$L$16,2,FALSE)))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IF(D49="X",0,IF(E49="X",0,VLOOKUP(E49,'36'!$K$3:$L$16,2,FALSE)))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IF(D50="X",0,IF(E50="X",0,VLOOKUP(E50,'36'!$K$3:$L$16,2,FALSE)))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IF(D51="X",0,IF(E51="X",0,VLOOKUP(E51,'36'!$K$3:$L$16,2,FALSE)))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IF(D52="X",0,IF(E52="X",0,VLOOKUP(E52,'36'!$K$3:$L$16,2,FALSE)))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IF(D53="X",0,IF(E53="X",0,VLOOKUP(E53,'36'!$K$3:$L$16,2,FALSE)))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IF(D54="X",0,IF(E54="X",0,VLOOKUP(E54,'36'!$K$3:$L$16,2,FALSE)))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IF(D55="X",0,IF(E55="X",0,VLOOKUP(E55,'36'!$K$3:$L$16,2,FALSE)))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IF(D56="X",0,IF(E56="X",0,VLOOKUP(E56,'36'!$K$3:$L$16,2,FALSE)))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IF(D57="X",0,IF(E57="X",0,VLOOKUP(E57,'36'!$K$3:$L$16,2,FALSE)))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IF(D58="X",0,IF(E58="X",0,VLOOKUP(E58,'36'!$K$3:$L$16,2,FALSE)))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IF(D59="X",0,IF(E59="X",0,VLOOKUP(E59,'36'!$K$3:$L$16,2,FALSE)))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IF(D60="X",0,IF(E60="X",0,VLOOKUP(E60,'36'!$K$3:$L$16,2,FALSE)))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IF(D61="X",0,IF(E61="X",0,VLOOKUP(E61,'36'!$K$3:$L$16,2,FALSE)))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IF(D62="X",0,IF(E62="X",0,VLOOKUP(E62,'36'!$K$3:$L$16,2,FALSE)))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IF(D63="X",0,IF(E63="X",0,VLOOKUP(E63,'36'!$K$3:$L$16,2,FALSE)))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IF(D64="X",0,IF(E64="X",0,VLOOKUP(E64,'36'!$K$3:$L$16,2,FALSE)))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IF(D65="X",0,IF(E65="X",0,VLOOKUP(E65,'36'!$K$3:$L$16,2,FALSE)))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IF(D66="X",0,IF(E66="X",0,VLOOKUP(E66,'36'!$K$3:$L$16,2,FALSE)))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IF(D67="X",0,IF(E67="X",0,VLOOKUP(E67,'36'!$K$3:$L$16,2,FALSE)))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IF(D68="X",0,IF(E68="X",0,VLOOKUP(E68,'36'!$K$3:$L$16,2,FALSE)))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IF(D69="X",0,IF(E69="X",0,VLOOKUP(E69,'36'!$K$3:$L$16,2,FALSE)))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IF(D70="X",0,IF(E70="X",0,VLOOKUP(E70,'36'!$K$3:$L$16,2,FALSE)))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IF(D71="X",0,IF(E71="X",0,VLOOKUP(E71,'36'!$K$3:$L$16,2,FALSE)))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IF(D72="X",0,IF(E72="X",0,VLOOKUP(E72,'36'!$K$3:$L$16,2,FALSE)))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IF(D73="X",0,IF(E73="X",0,VLOOKUP(E73,'36'!$K$3:$L$16,2,FALSE)))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IF(D74="X",0,IF(E74="X",0,VLOOKUP(E74,'36'!$K$3:$L$16,2,FALSE)))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IF(D75="X",0,IF(E75="X",0,VLOOKUP(E75,'36'!$K$3:$L$16,2,FALSE)))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IF(D76="X",0,IF(E76="X",0,VLOOKUP(E76,'36'!$K$3:$L$16,2,FALSE)))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IF(D77="X",0,IF(E77="X",0,VLOOKUP(E77,'36'!$K$3:$L$16,2,FALSE)))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IF(D78="X",0,IF(E78="X",0,VLOOKUP(E78,'36'!$K$3:$L$16,2,FALSE)))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IF(D79="X",0,IF(E79="X",0,VLOOKUP(E79,'36'!$K$3:$L$16,2,FALSE)))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IF(D80="X",0,IF(E80="X",0,VLOOKUP(E80,'36'!$K$3:$L$16,2,FALSE)))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IF(D81="X",0,IF(E81="X",0,VLOOKUP(E81,'36'!$K$3:$L$16,2,FALSE)))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IF(D82="X",0,IF(E82="X",0,VLOOKUP(E82,'36'!$K$3:$L$16,2,FALSE)))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IF(D83="X",0,IF(E83="X",0,VLOOKUP(E83,'36'!$K$3:$L$16,2,FALSE)))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IF(D84="X",0,IF(E84="X",0,VLOOKUP(E84,'36'!$K$3:$L$16,2,FALSE)))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IF(D85="X",0,IF(E85="X",0,VLOOKUP(E85,'36'!$K$3:$L$16,2,FALSE)))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IF(D86="X",0,IF(E86="X",0,VLOOKUP(E86,'36'!$K$3:$L$16,2,FALSE)))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IF(D87="X",0,IF(E87="X",0,VLOOKUP(E87,'36'!$K$3:$L$16,2,FALSE)))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IF(D88="X",0,IF(E88="X",0,VLOOKUP(E88,'36'!$K$3:$L$16,2,FALSE)))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IF(D89="X",0,IF(E89="X",0,VLOOKUP(E89,'36'!$K$3:$L$16,2,FALSE)))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IF(D90="X",0,IF(E90="X",0,VLOOKUP(E90,'36'!$K$3:$L$16,2,FALSE)))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IF(D91="X",0,IF(E91="X",0,VLOOKUP(E91,'36'!$K$3:$L$16,2,FALSE)))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IF(D92="X",0,IF(E92="X",0,VLOOKUP(E92,'36'!$K$3:$L$16,2,FALSE)))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IF(D93="X",0,IF(E93="X",0,VLOOKUP(E93,'36'!$K$3:$L$16,2,FALSE)))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IF(D94="X",0,IF(E94="X",0,VLOOKUP(E94,'36'!$K$3:$L$16,2,FALSE)))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IF(D95="X",0,IF(E95="X",0,VLOOKUP(E95,'36'!$K$3:$L$16,2,FALSE)))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IF(D96="X",0,IF(E96="X",0,VLOOKUP(E96,'36'!$K$3:$L$16,2,FALSE)))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IF(D97="X",0,IF(E97="X",0,VLOOKUP(E97,'36'!$K$3:$L$16,2,FALSE)))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IF(D98="X",0,IF(E98="X",0,VLOOKUP(E98,'36'!$K$3:$L$16,2,FALSE)))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IF(D99="X",0,IF(E99="X",0,VLOOKUP(E99,'36'!$K$3:$L$16,2,FALSE)))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IF(D100="X",0,IF(E100="X",0,VLOOKUP(E100,'36'!$K$3:$L$16,2,FALSE)))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IF(D101="X",0,IF(E101="X",0,VLOOKUP(E101,'36'!$K$3:$L$16,2,FALSE)))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IF(D102="X",0,IF(E102="X",0,VLOOKUP(E102,'36'!$K$3:$L$16,2,FALSE)))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IF(D103="X",0,IF(E103="X",0,VLOOKUP(E103,'36'!$K$3:$L$16,2,FALSE)))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IF(D104="X",0,IF(E104="X",0,VLOOKUP(E104,'36'!$K$3:$L$16,2,FALSE)))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IF(D105="X",0,IF(E105="X",0,VLOOKUP(E105,'36'!$K$3:$L$16,2,FALSE)))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IF(D106="X",0,IF(E106="X",0,VLOOKUP(E106,'36'!$K$3:$L$16,2,FALSE)))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IF(D107="X",0,IF(E107="X",0,VLOOKUP(E107,'36'!$K$3:$L$16,2,FALSE)))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IF(D108="X",0,IF(E108="X",0,VLOOKUP(E108,'36'!$K$3:$L$16,2,FALSE)))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IF(D109="X",0,IF(E109="X",0,VLOOKUP(E109,'36'!$K$3:$L$16,2,FALSE)))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IF(D110="X",0,IF(E110="X",0,VLOOKUP(E110,'36'!$K$3:$L$16,2,FALSE)))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IF(D111="X",0,IF(E111="X",0,VLOOKUP(E111,'36'!$K$3:$L$16,2,FALSE)))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IF(D112="X",0,IF(E112="X",0,VLOOKUP(E112,'36'!$K$3:$L$16,2,FALSE)))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IF(D113="X",0,IF(E113="X",0,VLOOKUP(E113,'36'!$K$3:$L$16,2,FALSE)))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IF(D114="X",0,IF(E114="X",0,VLOOKUP(E114,'36'!$K$3:$L$16,2,FALSE)))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IF(D115="X",0,IF(E115="X",0,VLOOKUP(E115,'36'!$K$3:$L$16,2,FALSE)))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IF(D116="X",0,IF(E116="X",0,VLOOKUP(E116,'36'!$K$3:$L$16,2,FALSE)))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IF(D117="X",0,IF(E117="X",0,VLOOKUP(E117,'36'!$K$3:$L$16,2,FALSE)))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IF(D118="X",0,IF(E118="X",0,VLOOKUP(E118,'36'!$K$3:$L$16,2,FALSE)))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IF(D119="X",0,IF(E119="X",0,VLOOKUP(E119,'36'!$K$3:$L$16,2,FALSE)))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IF(D120="X",0,IF(E120="X",0,VLOOKUP(E120,'36'!$K$3:$L$16,2,FALSE)))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IF(D121="X",0,IF(E121="X",0,VLOOKUP(E121,'36'!$K$3:$L$16,2,FALSE)))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IF(D122="X",0,IF(E122="X",0,VLOOKUP(E122,'36'!$K$3:$L$16,2,FALSE)))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IF(D123="X",0,IF(E123="X",0,VLOOKUP(E123,'36'!$K$3:$L$16,2,FALSE)))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IF(D124="X",0,IF(E124="X",0,VLOOKUP(E124,'36'!$K$3:$L$16,2,FALSE)))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IF(D125="X",0,IF(E125="X",0,VLOOKUP(E125,'36'!$K$3:$L$16,2,FALSE)))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IF(D126="X",0,IF(E126="X",0,VLOOKUP(E126,'36'!$K$3:$L$16,2,FALSE)))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IF(D127="X",0,IF(E127="X",0,VLOOKUP(E127,'36'!$K$3:$L$16,2,FALSE)))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IF(D128="X",0,IF(E128="X",0,VLOOKUP(E128,'36'!$K$3:$L$16,2,FALSE)))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IF(D129="X",0,IF(E129="X",0,VLOOKUP(E129,'36'!$K$3:$L$16,2,FALSE)))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IF(D130="X",0,IF(E130="X",0,VLOOKUP(E130,'36'!$K$3:$L$16,2,FALSE)))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IF(D131="X",0,IF(E131="X",0,VLOOKUP(E131,'36'!$K$3:$L$16,2,FALSE)))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IF(D132="X",0,IF(E132="X",0,VLOOKUP(E132,'36'!$K$3:$L$16,2,FALSE)))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IF(D133="X",0,IF(E133="X",0,VLOOKUP(E133,'36'!$K$3:$L$16,2,FALSE)))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IF(D134="X",0,IF(E134="X",0,VLOOKUP(E134,'36'!$K$3:$L$16,2,FALSE)))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IF(D135="X",0,IF(E135="X",0,VLOOKUP(E135,'36'!$K$3:$L$16,2,FALSE)))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IF(D136="X",0,IF(E136="X",0,VLOOKUP(E136,'36'!$K$3:$L$16,2,FALSE)))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IF(D137="X",0,IF(E137="X",0,VLOOKUP(E137,'36'!$K$3:$L$16,2,FALSE)))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IF(D138="X",0,IF(E138="X",0,VLOOKUP(E138,'36'!$K$3:$L$16,2,FALSE)))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IF(D139="X",0,IF(E139="X",0,VLOOKUP(E139,'36'!$K$3:$L$16,2,FALSE)))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IF(D140="X",0,IF(E140="X",0,VLOOKUP(E140,'36'!$K$3:$L$16,2,FALSE)))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IF(D141="X",0,IF(E141="X",0,VLOOKUP(E141,'36'!$K$3:$L$16,2,FALSE)))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IF(D142="X",0,IF(E142="X",0,VLOOKUP(E142,'36'!$K$3:$L$16,2,FALSE)))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IF(D143="X",0,IF(E143="X",0,VLOOKUP(E143,'36'!$K$3:$L$16,2,FALSE)))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IF(D144="X",0,IF(E144="X",0,VLOOKUP(E144,'36'!$K$3:$L$16,2,FALSE)))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IF(D145="X",0,IF(E145="X",0,VLOOKUP(E145,'36'!$K$3:$L$16,2,FALSE)))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IF(D146="X",0,IF(E146="X",0,VLOOKUP(E146,'36'!$K$3:$L$16,2,FALSE)))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IF(D147="X",0,IF(E147="X",0,VLOOKUP(E147,'36'!$K$3:$L$16,2,FALSE)))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IF(D148="X",0,IF(E148="X",0,VLOOKUP(E148,'36'!$K$3:$L$16,2,FALSE)))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IF(D149="X",0,IF(E149="X",0,VLOOKUP(E149,'36'!$K$3:$L$16,2,FALSE)))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IF(D150="X",0,IF(E150="X",0,VLOOKUP(E150,'36'!$K$3:$L$16,2,FALSE)))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IF(D151="X",0,IF(E151="X",0,VLOOKUP(E151,'36'!$K$3:$L$16,2,FALSE)))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IF(D152="X",0,IF(E152="X",0,VLOOKUP(E152,'36'!$K$3:$L$16,2,FALSE)))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IF(D153="X",0,IF(E153="X",0,VLOOKUP(E153,'36'!$K$3:$L$16,2,FALSE)))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IF(D154="X",0,IF(E154="X",0,VLOOKUP(E154,'36'!$K$3:$L$16,2,FALSE)))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IF(D155="X",0,IF(E155="X",0,VLOOKUP(E155,'36'!$K$3:$L$16,2,FALSE)))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IF(D156="X",0,IF(E156="X",0,VLOOKUP(E156,'36'!$K$3:$L$16,2,FALSE)))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IF(D157="X",0,IF(E157="X",0,VLOOKUP(E157,'36'!$K$3:$L$16,2,FALSE)))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IF(D158="X",0,IF(E158="X",0,VLOOKUP(E158,'36'!$K$3:$L$16,2,FALSE)))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IF(D159="X",0,IF(E159="X",0,VLOOKUP(E159,'36'!$K$3:$L$16,2,FALSE)))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IF(D160="X",0,IF(E160="X",0,VLOOKUP(E160,'36'!$K$3:$L$16,2,FALSE)))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IF(D161="X",0,IF(E161="X",0,VLOOKUP(E161,'36'!$K$3:$L$16,2,FALSE)))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IF(D162="X",0,IF(E162="X",0,VLOOKUP(E162,'36'!$K$3:$L$16,2,FALSE)))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IF(D163="X",0,IF(E163="X",0,VLOOKUP(E163,'36'!$K$3:$L$16,2,FALSE)))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IF(D164="X",0,IF(E164="X",0,VLOOKUP(E164,'36'!$K$3:$L$16,2,FALSE)))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IF(D165="X",0,IF(E165="X",0,VLOOKUP(E165,'36'!$K$3:$L$16,2,FALSE)))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IF(D166="X",0,IF(E166="X",0,VLOOKUP(E166,'36'!$K$3:$L$16,2,FALSE)))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IF(D167="X",0,IF(E167="X",0,VLOOKUP(E167,'36'!$K$3:$L$16,2,FALSE)))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IF(D168="X",0,IF(E168="X",0,VLOOKUP(E168,'36'!$K$3:$L$16,2,FALSE)))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IF(D169="X",0,IF(E169="X",0,VLOOKUP(E169,'36'!$K$3:$L$16,2,FALSE)))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IF(D170="X",0,IF(E170="X",0,VLOOKUP(E170,'36'!$K$3:$L$16,2,FALSE)))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IF(D171="X",0,IF(E171="X",0,VLOOKUP(E171,'36'!$K$3:$L$16,2,FALSE)))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IF(D172="X",0,IF(E172="X",0,VLOOKUP(E172,'36'!$K$3:$L$16,2,FALSE)))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IF(D173="X",0,IF(E173="X",0,VLOOKUP(E173,'36'!$K$3:$L$16,2,FALSE)))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IF(D174="X",0,IF(E174="X",0,VLOOKUP(E174,'36'!$K$3:$L$16,2,FALSE)))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IF(D175="X",0,IF(E175="X",0,VLOOKUP(E175,'36'!$K$3:$L$16,2,FALSE)))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IF(D176="X",0,IF(E176="X",0,VLOOKUP(E176,'36'!$K$3:$L$16,2,FALSE)))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IF(D177="X",0,IF(E177="X",0,VLOOKUP(E177,'36'!$K$3:$L$16,2,FALSE)))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IF(D178="X",0,IF(E178="X",0,VLOOKUP(E178,'36'!$K$3:$L$16,2,FALSE)))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IF(D179="X",0,IF(E179="X",0,VLOOKUP(E179,'36'!$K$3:$L$16,2,FALSE)))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IF(D180="X",0,IF(E180="X",0,VLOOKUP(E180,'36'!$K$3:$L$16,2,FALSE)))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IF(D181="X",0,IF(E181="X",0,VLOOKUP(E181,'36'!$K$3:$L$16,2,FALSE)))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IF(D182="X",0,IF(E182="X",0,VLOOKUP(E182,'36'!$K$3:$L$16,2,FALSE)))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IF(D183="X",0,IF(E183="X",0,VLOOKUP(E183,'36'!$K$3:$L$16,2,FALSE)))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IF(D184="X",0,IF(E184="X",0,VLOOKUP(E184,'36'!$K$3:$L$16,2,FALSE)))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IF(D185="X",0,IF(E185="X",0,VLOOKUP(E185,'36'!$K$3:$L$16,2,FALSE)))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IF(D186="X",0,IF(E186="X",0,VLOOKUP(E186,'36'!$K$3:$L$16,2,FALSE)))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IF(D187="X",0,IF(E187="X",0,VLOOKUP(E187,'36'!$K$3:$L$16,2,FALSE)))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IF(D188="X",0,IF(E188="X",0,VLOOKUP(E188,'36'!$K$3:$L$16,2,FALSE)))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IF(D189="X",0,IF(E189="X",0,VLOOKUP(E189,'36'!$K$3:$L$16,2,FALSE)))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IF(D190="X",0,IF(E190="X",0,VLOOKUP(E190,'36'!$K$3:$L$16,2,FALSE)))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IF(D191="X",0,IF(E191="X",0,VLOOKUP(E191,'36'!$K$3:$L$16,2,FALSE)))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IF(D192="X",0,IF(E192="X",0,VLOOKUP(E192,'36'!$K$3:$L$16,2,FALSE)))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IF(D193="X",0,IF(E193="X",0,VLOOKUP(E193,'36'!$K$3:$L$16,2,FALSE)))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IF(D194="X",0,IF(E194="X",0,VLOOKUP(E194,'36'!$K$3:$L$16,2,FALSE)))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IF(D195="X",0,IF(E195="X",0,VLOOKUP(E195,'36'!$K$3:$L$16,2,FALSE)))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IF(D196="X",0,IF(E196="X",0,VLOOKUP(E196,'36'!$K$3:$L$16,2,FALSE)))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IF(D197="X",0,IF(E197="X",0,VLOOKUP(E197,'36'!$K$3:$L$16,2,FALSE)))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IF(D198="X",0,IF(E198="X",0,VLOOKUP(E198,'36'!$K$3:$L$16,2,FALSE)))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IF(D199="X",0,IF(E199="X",0,VLOOKUP(E199,'36'!$K$3:$L$16,2,FALSE)))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IF(D200="X",0,IF(E200="X",0,VLOOKUP(E200,'36'!$K$3:$L$16,2,FALSE)))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IF(D201="X",0,IF(E201="X",0,VLOOKUP(E201,'36'!$K$3:$L$16,2,FALSE)))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IF(D202="X",0,IF(E202="X",0,VLOOKUP(E202,'36'!$K$3:$L$16,2,FALSE)))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IF(D203="X",0,IF(E203="X",0,VLOOKUP(E203,'36'!$K$3:$L$16,2,FALSE)))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IF(D204="X",0,IF(E204="X",0,VLOOKUP(E204,'36'!$K$3:$L$16,2,FALSE)))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IF(D205="X",0,IF(E205="X",0,VLOOKUP(E205,'36'!$K$3:$L$16,2,FALSE)))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IF(D206="X",0,IF(E206="X",0,VLOOKUP(E206,'36'!$K$3:$L$16,2,FALSE)))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IF(D207="X",0,IF(E207="X",0,VLOOKUP(E207,'36'!$K$3:$L$16,2,FALSE)))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IF(D208="X",0,IF(E208="X",0,VLOOKUP(E208,'36'!$K$3:$L$16,2,FALSE)))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IF(D209="X",0,IF(E209="X",0,VLOOKUP(E209,'36'!$K$3:$L$16,2,FALSE)))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IF(D210="X",0,IF(E210="X",0,VLOOKUP(E210,'36'!$K$3:$L$16,2,FALSE)))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IF(D211="X",0,IF(E211="X",0,VLOOKUP(E211,'36'!$K$3:$L$16,2,FALSE)))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IF(D212="X",0,IF(E212="X",0,VLOOKUP(E212,'36'!$K$3:$L$16,2,FALSE)))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IF(D213="X",0,IF(E213="X",0,VLOOKUP(E213,'36'!$K$3:$L$16,2,FALSE)))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IF(D214="X",0,IF(E214="X",0,VLOOKUP(E214,'36'!$K$3:$L$16,2,FALSE)))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IF(D215="X",0,IF(E215="X",0,VLOOKUP(E215,'36'!$K$3:$L$16,2,FALSE)))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IF(D216="X",0,IF(E216="X",0,VLOOKUP(E216,'36'!$K$3:$L$16,2,FALSE)))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IF(D217="X",0,IF(E217="X",0,VLOOKUP(E217,'36'!$K$3:$L$16,2,FALSE)))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IF(D218="X",0,IF(E218="X",0,VLOOKUP(E218,'36'!$K$3:$L$16,2,FALSE)))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IF(D219="X",0,IF(E219="X",0,VLOOKUP(E219,'36'!$K$3:$L$16,2,FALSE)))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IF(D220="X",0,IF(E220="X",0,VLOOKUP(E220,'36'!$K$3:$L$16,2,FALSE)))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IF(D221="X",0,IF(E221="X",0,VLOOKUP(E221,'36'!$K$3:$L$16,2,FALSE)))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IF(D222="X",0,IF(E222="X",0,VLOOKUP(E222,'36'!$K$3:$L$16,2,FALSE)))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IF(D223="X",0,IF(E223="X",0,VLOOKUP(E223,'36'!$K$3:$L$16,2,FALSE)))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IF(D224="X",0,IF(E224="X",0,VLOOKUP(E224,'36'!$K$3:$L$16,2,FALSE)))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IF(D225="X",0,IF(E225="X",0,VLOOKUP(E225,'36'!$K$3:$L$16,2,FALSE)))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IF(D226="X",0,IF(E226="X",0,VLOOKUP(E226,'36'!$K$3:$L$16,2,FALSE)))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IF(D227="X",0,IF(E227="X",0,VLOOKUP(E227,'36'!$K$3:$L$16,2,FALSE)))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IF(D228="X",0,IF(E228="X",0,VLOOKUP(E228,'36'!$K$3:$L$16,2,FALSE)))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IF(D229="X",0,IF(E229="X",0,VLOOKUP(E229,'36'!$K$3:$L$16,2,FALSE)))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IF(D230="X",0,IF(E230="X",0,VLOOKUP(E230,'36'!$K$3:$L$16,2,FALSE)))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IF(D231="X",0,IF(E231="X",0,VLOOKUP(E231,'36'!$K$3:$L$16,2,FALSE)))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IF(D232="X",0,IF(E232="X",0,VLOOKUP(E232,'36'!$K$3:$L$16,2,FALSE)))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IF(D233="X",0,IF(E233="X",0,VLOOKUP(E233,'36'!$K$3:$L$16,2,FALSE)))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IF(D234="X",0,IF(E234="X",0,VLOOKUP(E234,'36'!$K$3:$L$16,2,FALSE)))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IF(D235="X",0,IF(E235="X",0,VLOOKUP(E235,'36'!$K$3:$L$16,2,FALSE)))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IF(D236="X",0,IF(E236="X",0,VLOOKUP(E236,'36'!$K$3:$L$16,2,FALSE)))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IF(D237="X",0,IF(E237="X",0,VLOOKUP(E237,'36'!$K$3:$L$16,2,FALSE)))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IF(D238="X",0,IF(E238="X",0,VLOOKUP(E238,'36'!$K$3:$L$16,2,FALSE)))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IF(D239="X",0,IF(E239="X",0,VLOOKUP(E239,'36'!$K$3:$L$16,2,FALSE)))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IF(D240="X",0,IF(E240="X",0,VLOOKUP(E240,'36'!$K$3:$L$16,2,FALSE)))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IF(D241="X",0,IF(E241="X",0,VLOOKUP(E241,'36'!$K$3:$L$16,2,FALSE)))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IF(D242="X",0,IF(E242="X",0,VLOOKUP(E242,'36'!$K$3:$L$16,2,FALSE)))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IF(D243="X",0,IF(E243="X",0,VLOOKUP(E243,'36'!$K$3:$L$16,2,FALSE)))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IF(D244="X",0,IF(E244="X",0,VLOOKUP(E244,'36'!$K$3:$L$16,2,FALSE)))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IF(D245="X",0,IF(E245="X",0,VLOOKUP(E245,'36'!$K$3:$L$16,2,FALSE)))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IF(D246="X",0,IF(E246="X",0,VLOOKUP(E246,'36'!$K$3:$L$16,2,FALSE)))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IF(D247="X",0,IF(E247="X",0,VLOOKUP(E247,'36'!$K$3:$L$16,2,FALSE)))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IF(D248="X",0,IF(E248="X",0,VLOOKUP(E248,'36'!$K$3:$L$16,2,FALSE)))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IF(D249="X",0,IF(E249="X",0,VLOOKUP(E249,'36'!$K$3:$L$16,2,FALSE)))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IF(D250="X",0,IF(E250="X",0,VLOOKUP(E250,'36'!$K$3:$L$16,2,FALSE)))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IF(D251="X",0,IF(E251="X",0,VLOOKUP(E251,'36'!$K$3:$L$16,2,FALSE)))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IF(D252="X",0,IF(E252="X",0,VLOOKUP(E252,'36'!$K$3:$L$16,2,FALSE)))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IF(D253="X",0,IF(E253="X",0,VLOOKUP(E253,'36'!$K$3:$L$16,2,FALSE)))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IF(D254="X",0,IF(E254="X",0,VLOOKUP(E254,'36'!$K$3:$L$16,2,FALSE)))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IF(D255="X",0,IF(E255="X",0,VLOOKUP(E255,'36'!$K$3:$L$16,2,FALSE)))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IF(D256="X",0,IF(E256="X",0,VLOOKUP(E256,'36'!$K$3:$L$16,2,FALSE)))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IF(D257="X",0,IF(E257="X",0,VLOOKUP(E257,'36'!$K$3:$L$16,2,FALSE)))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IF(D258="X",0,IF(E258="X",0,VLOOKUP(E258,'36'!$K$3:$L$16,2,FALSE)))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IF(D259="X",0,IF(E259="X",0,VLOOKUP(E259,'36'!$K$3:$L$16,2,FALSE)))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IF(D260="X",0,IF(E260="X",0,VLOOKUP(E260,'36'!$K$3:$L$16,2,FALSE)))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IF(D261="X",0,IF(E261="X",0,VLOOKUP(E261,'36'!$K$3:$L$16,2,FALSE)))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IF(D262="X",0,IF(E262="X",0,VLOOKUP(E262,'36'!$K$3:$L$16,2,FALSE)))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IF(D263="X",0,IF(E263="X",0,VLOOKUP(E263,'36'!$K$3:$L$16,2,FALSE)))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IF(D264="X",0,IF(E264="X",0,VLOOKUP(E264,'36'!$K$3:$L$16,2,FALSE)))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IF(D265="X",0,IF(E265="X",0,VLOOKUP(E265,'36'!$K$3:$L$16,2,FALSE)))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IF(D266="X",0,IF(E266="X",0,VLOOKUP(E266,'36'!$K$3:$L$16,2,FALSE)))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IF(D267="X",0,IF(E267="X",0,VLOOKUP(E267,'36'!$K$3:$L$16,2,FALSE)))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IF(D268="X",0,IF(E268="X",0,VLOOKUP(E268,'36'!$K$3:$L$16,2,FALSE)))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IF(D269="X",0,IF(E269="X",0,VLOOKUP(E269,'36'!$K$3:$L$16,2,FALSE)))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IF(D270="X",0,IF(E270="X",0,VLOOKUP(E270,'36'!$K$3:$L$16,2,FALSE)))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IF(D271="X",0,IF(E271="X",0,VLOOKUP(E271,'36'!$K$3:$L$16,2,FALSE)))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IF(D272="X",0,IF(E272="X",0,VLOOKUP(E272,'36'!$K$3:$L$16,2,FALSE)))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IF(D273="X",0,IF(E273="X",0,VLOOKUP(E273,'36'!$K$3:$L$16,2,FALSE)))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IF(D274="X",0,IF(E274="X",0,VLOOKUP(E274,'36'!$K$3:$L$16,2,FALSE)))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IF(D275="X",0,IF(E275="X",0,VLOOKUP(E275,'36'!$K$3:$L$16,2,FALSE)))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IF(D276="X",0,IF(E276="X",0,VLOOKUP(E276,'36'!$K$3:$L$16,2,FALSE)))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IF(D277="X",0,IF(E277="X",0,VLOOKUP(E277,'36'!$K$3:$L$16,2,FALSE)))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IF(D278="X",0,IF(E278="X",0,VLOOKUP(E278,'36'!$K$3:$L$16,2,FALSE)))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IF(D279="X",0,IF(E279="X",0,VLOOKUP(E279,'36'!$K$3:$L$16,2,FALSE)))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IF(D280="X",0,IF(E280="X",0,VLOOKUP(E280,'36'!$K$3:$L$16,2,FALSE)))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IF(D281="X",0,IF(E281="X",0,VLOOKUP(E281,'36'!$K$3:$L$16,2,FALSE)))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IF(D282="X",0,IF(E282="X",0,VLOOKUP(E282,'36'!$K$3:$L$16,2,FALSE)))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IF(D283="X",0,IF(E283="X",0,VLOOKUP(E283,'36'!$K$3:$L$16,2,FALSE)))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IF(D284="X",0,IF(E284="X",0,VLOOKUP(E284,'36'!$K$3:$L$16,2,FALSE)))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IF(D285="X",0,IF(E285="X",0,VLOOKUP(E285,'36'!$K$3:$L$16,2,FALSE)))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IF(D286="X",0,IF(E286="X",0,VLOOKUP(E286,'36'!$K$3:$L$16,2,FALSE)))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IF(D287="X",0,IF(E287="X",0,VLOOKUP(E287,'36'!$K$3:$L$16,2,FALSE)))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IF(D288="X",0,IF(E288="X",0,VLOOKUP(E288,'36'!$K$3:$L$16,2,FALSE)))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IF(D289="X",0,IF(E289="X",0,VLOOKUP(E289,'36'!$K$3:$L$16,2,FALSE)))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IF(D290="X",0,IF(E290="X",0,VLOOKUP(E290,'36'!$K$3:$L$16,2,FALSE)))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IF(D291="X",0,IF(E291="X",0,VLOOKUP(E291,'36'!$K$3:$L$16,2,FALSE)))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IF(D292="X",0,IF(E292="X",0,VLOOKUP(E292,'36'!$K$3:$L$16,2,FALSE)))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IF(D293="X",0,IF(E293="X",0,VLOOKUP(E293,'36'!$K$3:$L$16,2,FALSE)))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IF(D294="X",0,IF(E294="X",0,VLOOKUP(E294,'36'!$K$3:$L$16,2,FALSE)))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IF(D295="X",0,IF(E295="X",0,VLOOKUP(E295,'36'!$K$3:$L$16,2,FALSE)))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IF(D296="X",0,IF(E296="X",0,VLOOKUP(E296,'36'!$K$3:$L$16,2,FALSE)))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IF(D297="X",0,IF(E297="X",0,VLOOKUP(E297,'36'!$K$3:$L$16,2,FALSE)))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IF(D298="X",0,IF(E298="X",0,VLOOKUP(E298,'36'!$K$3:$L$16,2,FALSE)))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IF(D299="X",0,IF(E299="X",0,VLOOKUP(E299,'36'!$K$3:$L$16,2,FALSE)))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IF(D300="X",0,IF(E300="X",0,VLOOKUP(E300,'36'!$K$3:$L$16,2,FALSE)))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IF(D301="X",0,IF(E301="X",0,VLOOKUP(E301,'36'!$K$3:$L$16,2,FALSE)))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IF(D302="X",0,IF(E302="X",0,VLOOKUP(E302,'36'!$K$3:$L$16,2,FALSE)))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IF(D303="X",0,IF(E303="X",0,VLOOKUP(E303,'36'!$K$3:$L$16,2,FALSE)))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IF(D304="X",0,IF(E304="X",0,VLOOKUP(E304,'36'!$K$3:$L$16,2,FALSE)))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IF(D305="X",0,IF(E305="X",0,VLOOKUP(E305,'36'!$K$3:$L$16,2,FALSE)))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IF(D306="X",0,IF(E306="X",0,VLOOKUP(E306,'36'!$K$3:$L$16,2,FALSE)))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IF(D307="X",0,IF(E307="X",0,VLOOKUP(E307,'36'!$K$3:$L$16,2,FALSE)))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IF(D308="X",0,IF(E308="X",0,VLOOKUP(E308,'36'!$K$3:$L$16,2,FALSE)))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IF(D309="X",0,IF(E309="X",0,VLOOKUP(E309,'36'!$K$3:$L$16,2,FALSE)))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IF(D310="X",0,IF(E310="X",0,VLOOKUP(E310,'36'!$K$3:$L$16,2,FALSE)))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IF(D311="X",0,IF(E311="X",0,VLOOKUP(E311,'36'!$K$3:$L$16,2,FALSE)))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IF(D312="X",0,IF(E312="X",0,VLOOKUP(E312,'36'!$K$3:$L$16,2,FALSE)))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IF(D313="X",0,IF(E313="X",0,VLOOKUP(E313,'36'!$K$3:$L$16,2,FALSE)))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IF(D314="X",0,IF(E314="X",0,VLOOKUP(E314,'36'!$K$3:$L$16,2,FALSE)))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IF(D315="X",0,IF(E315="X",0,VLOOKUP(E315,'36'!$K$3:$L$16,2,FALSE)))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IF(D316="X",0,IF(E316="X",0,VLOOKUP(E316,'36'!$K$3:$L$16,2,FALSE)))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IF(D317="X",0,IF(E317="X",0,VLOOKUP(E317,'36'!$K$3:$L$16,2,FALSE)))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IF(D318="X",0,IF(E318="X",0,VLOOKUP(E318,'36'!$K$3:$L$16,2,FALSE)))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IF(D319="X",0,IF(E319="X",0,VLOOKUP(E319,'36'!$K$3:$L$16,2,FALSE)))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IF(D320="X",0,IF(E320="X",0,VLOOKUP(E320,'36'!$K$3:$L$16,2,FALSE)))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IF(D321="X",0,IF(E321="X",0,VLOOKUP(E321,'36'!$K$3:$L$16,2,FALSE)))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IF(D322="X",0,IF(E322="X",0,VLOOKUP(E322,'36'!$K$3:$L$16,2,FALSE)))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IF(D323="X",0,IF(E323="X",0,VLOOKUP(E323,'36'!$K$3:$L$16,2,FALSE)))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IF(D324="X",0,IF(E324="X",0,VLOOKUP(E324,'36'!$K$3:$L$16,2,FALSE)))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IF(D325="X",0,IF(E325="X",0,VLOOKUP(E325,'36'!$K$3:$L$16,2,FALSE)))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IF(D326="X",0,IF(E326="X",0,VLOOKUP(E326,'36'!$K$3:$L$16,2,FALSE)))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IF(D327="X",0,IF(E327="X",0,VLOOKUP(E327,'36'!$K$3:$L$16,2,FALSE)))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IF(D328="X",0,IF(E328="X",0,VLOOKUP(E328,'36'!$K$3:$L$16,2,FALSE)))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IF(D329="X",0,IF(E329="X",0,VLOOKUP(E329,'36'!$K$3:$L$16,2,FALSE)))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IF(D330="X",0,IF(E330="X",0,VLOOKUP(E330,'36'!$K$3:$L$16,2,FALSE)))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IF(D331="X",0,IF(E331="X",0,VLOOKUP(E331,'36'!$K$3:$L$16,2,FALSE)))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IF(D332="X",0,IF(E332="X",0,VLOOKUP(E332,'36'!$K$3:$L$16,2,FALSE)))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IF(D333="X",0,IF(E333="X",0,VLOOKUP(E333,'36'!$K$3:$L$16,2,FALSE)))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IF(D334="X",0,IF(E334="X",0,VLOOKUP(E334,'36'!$K$3:$L$16,2,FALSE)))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IF(D335="X",0,IF(E335="X",0,VLOOKUP(E335,'36'!$K$3:$L$16,2,FALSE)))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IF(D336="X",0,IF(E336="X",0,VLOOKUP(E336,'36'!$K$3:$L$16,2,FALSE)))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IF(D337="X",0,IF(E337="X",0,VLOOKUP(E337,'36'!$K$3:$L$16,2,FALSE)))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IF(D338="X",0,IF(E338="X",0,VLOOKUP(E338,'36'!$K$3:$L$16,2,FALSE)))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IF(D339="X",0,IF(E339="X",0,VLOOKUP(E339,'36'!$K$3:$L$16,2,FALSE)))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IF(D340="X",0,IF(E340="X",0,VLOOKUP(E340,'36'!$K$3:$L$16,2,FALSE)))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IF(D341="X",0,IF(E341="X",0,VLOOKUP(E341,'36'!$K$3:$L$16,2,FALSE)))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IF(D342="X",0,IF(E342="X",0,VLOOKUP(E342,'36'!$K$3:$L$16,2,FALSE)))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IF(D343="X",0,IF(E343="X",0,VLOOKUP(E343,'36'!$K$3:$L$16,2,FALSE)))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IF(D344="X",0,IF(E344="X",0,VLOOKUP(E344,'36'!$K$3:$L$16,2,FALSE)))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IF(D345="X",0,IF(E345="X",0,VLOOKUP(E345,'36'!$K$3:$L$16,2,FALSE)))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IF(D346="X",0,IF(E346="X",0,VLOOKUP(E346,'36'!$K$3:$L$16,2,FALSE)))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IF(D347="X",0,IF(E347="X",0,VLOOKUP(E347,'36'!$K$3:$L$16,2,FALSE)))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IF(D348="X",0,IF(E348="X",0,VLOOKUP(E348,'36'!$K$3:$L$16,2,FALSE)))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IF(D349="X",0,IF(E349="X",0,VLOOKUP(E349,'36'!$K$3:$L$16,2,FALSE)))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IF(D350="X",0,IF(E350="X",0,VLOOKUP(E350,'36'!$K$3:$L$16,2,FALSE)))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IF(D351="X",0,IF(E351="X",0,VLOOKUP(E351,'36'!$K$3:$L$16,2,FALSE)))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IF(D352="X",0,IF(E352="X",0,VLOOKUP(E352,'36'!$K$3:$L$16,2,FALSE)))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IF(D353="X",0,IF(E353="X",0,VLOOKUP(E353,'36'!$K$3:$L$16,2,FALSE)))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IF(D354="X",0,IF(E354="X",0,VLOOKUP(E354,'36'!$K$3:$L$16,2,FALSE)))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IF(D355="X",0,IF(E355="X",0,VLOOKUP(E355,'36'!$K$3:$L$16,2,FALSE)))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IF(D356="X",0,IF(E356="X",0,VLOOKUP(E356,'36'!$K$3:$L$16,2,FALSE)))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IF(D357="X",0,IF(E357="X",0,VLOOKUP(E357,'36'!$K$3:$L$16,2,FALSE)))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IF(D358="X",0,IF(E358="X",0,VLOOKUP(E358,'36'!$K$3:$L$16,2,FALSE)))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IF(D359="X",0,IF(E359="X",0,VLOOKUP(E359,'36'!$K$3:$L$16,2,FALSE)))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IF(D360="X",0,IF(E360="X",0,VLOOKUP(E360,'36'!$K$3:$L$16,2,FALSE)))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IF(D361="X",0,IF(E361="X",0,VLOOKUP(E361,'36'!$K$3:$L$16,2,FALSE)))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IF(D362="X",0,IF(E362="X",0,VLOOKUP(E362,'36'!$K$3:$L$16,2,FALSE)))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IF(D363="X",0,IF(E363="X",0,VLOOKUP(E363,'36'!$K$3:$L$16,2,FALSE)))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IF(D364="X",0,IF(E364="X",0,VLOOKUP(E364,'36'!$K$3:$L$16,2,FALSE)))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IF(D365="X",0,IF(E365="X",0,VLOOKUP(E365,'36'!$K$3:$L$16,2,FALSE)))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IF(D366="X",0,IF(E366="X",0,VLOOKUP(E366,'36'!$K$3:$L$16,2,FALSE)))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IF(D367="X",0,IF(E367="X",0,VLOOKUP(E367,'36'!$K$3:$L$16,2,FALSE)))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IF(D368="X",0,IF(E368="X",0,VLOOKUP(E368,'36'!$K$3:$L$16,2,FALSE)))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IF(D369="X",0,IF(E369="X",0,VLOOKUP(E369,'36'!$K$3:$L$16,2,FALSE)))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IF(D370="X",0,IF(E370="X",0,VLOOKUP(E370,'36'!$K$3:$L$16,2,FALSE)))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IF(D371="X",0,IF(E371="X",0,VLOOKUP(E371,'36'!$K$3:$L$16,2,FALSE)))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IF(D372="X",0,IF(E372="X",0,VLOOKUP(E372,'36'!$K$3:$L$16,2,FALSE)))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IF(D373="X",0,IF(E373="X",0,VLOOKUP(E373,'36'!$K$3:$L$16,2,FALSE)))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IF(D374="X",0,IF(E374="X",0,VLOOKUP(E374,'36'!$K$3:$L$16,2,FALSE)))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IF(D375="X",0,IF(E375="X",0,VLOOKUP(E375,'36'!$K$3:$L$16,2,FALSE)))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IF(D376="X",0,IF(E376="X",0,VLOOKUP(E376,'36'!$K$3:$L$16,2,FALSE)))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IF(D377="X",0,IF(E377="X",0,VLOOKUP(E377,'36'!$K$3:$L$16,2,FALSE)))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IF(D378="X",0,IF(E378="X",0,VLOOKUP(E378,'36'!$K$3:$L$16,2,FALSE)))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IF(D379="X",0,IF(E379="X",0,VLOOKUP(E379,'36'!$K$3:$L$16,2,FALSE)))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IF(D380="X",0,IF(E380="X",0,VLOOKUP(E380,'36'!$K$3:$L$16,2,FALSE)))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IF(D381="X",0,IF(E381="X",0,VLOOKUP(E381,'36'!$K$3:$L$16,2,FALSE)))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IF(D382="X",0,IF(E382="X",0,VLOOKUP(E382,'36'!$K$3:$L$16,2,FALSE)))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IF(D383="X",0,IF(E383="X",0,VLOOKUP(E383,'36'!$K$3:$L$16,2,FALSE)))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IF(D384="X",0,IF(E384="X",0,VLOOKUP(E384,'36'!$K$3:$L$16,2,FALSE)))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IF(D385="X",0,IF(E385="X",0,VLOOKUP(E385,'36'!$K$3:$L$16,2,FALSE)))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IF(D386="X",0,IF(E386="X",0,VLOOKUP(E386,'36'!$K$3:$L$16,2,FALSE)))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IF(D387="X",0,IF(E387="X",0,VLOOKUP(E387,'36'!$K$3:$L$16,2,FALSE)))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IF(D388="X",0,IF(E388="X",0,VLOOKUP(E388,'36'!$K$3:$L$16,2,FALSE)))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IF(D389="X",0,IF(E389="X",0,VLOOKUP(E389,'36'!$K$3:$L$16,2,FALSE)))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IF(D390="X",0,IF(E390="X",0,VLOOKUP(E390,'36'!$K$3:$L$16,2,FALSE)))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IF(D391="X",0,IF(E391="X",0,VLOOKUP(E391,'36'!$K$3:$L$16,2,FALSE)))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IF(D392="X",0,IF(E392="X",0,VLOOKUP(E392,'36'!$K$3:$L$16,2,FALSE)))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IF(D393="X",0,IF(E393="X",0,VLOOKUP(E393,'36'!$K$3:$L$16,2,FALSE)))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IF(D394="X",0,IF(E394="X",0,VLOOKUP(E394,'36'!$K$3:$L$16,2,FALSE)))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IF(D395="X",0,IF(E395="X",0,VLOOKUP(E395,'36'!$K$3:$L$16,2,FALSE)))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IF(D396="X",0,IF(E396="X",0,VLOOKUP(E396,'36'!$K$3:$L$16,2,FALSE)))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IF(D397="X",0,IF(E397="X",0,VLOOKUP(E397,'36'!$K$3:$L$16,2,FALSE)))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IF(D398="X",0,IF(E398="X",0,VLOOKUP(E398,'36'!$K$3:$L$16,2,FALSE)))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IF(D399="X",0,IF(E399="X",0,VLOOKUP(E399,'36'!$K$3:$L$16,2,FALSE)))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IF(D400="X",0,IF(E400="X",0,VLOOKUP(E400,'36'!$K$3:$L$16,2,FALSE)))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IF(D401="X",0,IF(E401="X",0,VLOOKUP(E401,'36'!$K$3:$L$16,2,FALSE)))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IF(D402="X",0,IF(E402="X",0,VLOOKUP(E402,'36'!$K$3:$L$16,2,FALSE)))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IF(D403="X",0,IF(E403="X",0,VLOOKUP(E403,'36'!$K$3:$L$16,2,FALSE)))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IF(D404="X",0,IF(E404="X",0,VLOOKUP(E404,'36'!$K$3:$L$16,2,FALSE)))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IF(D405="X",0,IF(E405="X",0,VLOOKUP(E405,'36'!$K$3:$L$16,2,FALSE)))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IF(D406="X",0,IF(E406="X",0,VLOOKUP(E406,'36'!$K$3:$L$16,2,FALSE)))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IF(D407="X",0,IF(E407="X",0,VLOOKUP(E407,'36'!$K$3:$L$16,2,FALSE)))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IF(D408="X",0,IF(E408="X",0,VLOOKUP(E408,'36'!$K$3:$L$16,2,FALSE)))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IF(D409="X",0,IF(E409="X",0,VLOOKUP(E409,'36'!$K$3:$L$16,2,FALSE)))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IF(D410="X",0,IF(E410="X",0,VLOOKUP(E410,'36'!$K$3:$L$16,2,FALSE)))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IF(D411="X",0,IF(E411="X",0,VLOOKUP(E411,'36'!$K$3:$L$16,2,FALSE)))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IF(D412="X",0,IF(E412="X",0,VLOOKUP(E412,'36'!$K$3:$L$16,2,FALSE)))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IF(D413="X",0,IF(E413="X",0,VLOOKUP(E413,'36'!$K$3:$L$16,2,FALSE)))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IF(D414="X",0,IF(E414="X",0,VLOOKUP(E414,'36'!$K$3:$L$16,2,FALSE)))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IF(D415="X",0,IF(E415="X",0,VLOOKUP(E415,'36'!$K$3:$L$16,2,FALSE)))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IF(D416="X",0,IF(E416="X",0,VLOOKUP(E416,'36'!$K$3:$L$16,2,FALSE)))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IF(D417="X",0,IF(E417="X",0,VLOOKUP(E417,'36'!$K$3:$L$16,2,FALSE)))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IF(D418="X",0,IF(E418="X",0,VLOOKUP(E418,'36'!$K$3:$L$16,2,FALSE)))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IF(D419="X",0,IF(E419="X",0,VLOOKUP(E419,'36'!$K$3:$L$16,2,FALSE)))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IF(D420="X",0,IF(E420="X",0,VLOOKUP(E420,'36'!$K$3:$L$16,2,FALSE)))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IF(D421="X",0,IF(E421="X",0,VLOOKUP(E421,'36'!$K$3:$L$16,2,FALSE)))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IF(D422="X",0,IF(E422="X",0,VLOOKUP(E422,'36'!$K$3:$L$16,2,FALSE)))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IF(D423="X",0,IF(E423="X",0,VLOOKUP(E423,'36'!$K$3:$L$16,2,FALSE)))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IF(D424="X",0,IF(E424="X",0,VLOOKUP(E424,'36'!$K$3:$L$16,2,FALSE)))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IF(D425="X",0,IF(E425="X",0,VLOOKUP(E425,'36'!$K$3:$L$16,2,FALSE)))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IF(D426="X",0,IF(E426="X",0,VLOOKUP(E426,'36'!$K$3:$L$16,2,FALSE)))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IF(D427="X",0,IF(E427="X",0,VLOOKUP(E427,'36'!$K$3:$L$16,2,FALSE)))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IF(D428="X",0,IF(E428="X",0,VLOOKUP(E428,'36'!$K$3:$L$16,2,FALSE)))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IF(D429="X",0,IF(E429="X",0,VLOOKUP(E429,'36'!$K$3:$L$16,2,FALSE)))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IF(D430="X",0,IF(E430="X",0,VLOOKUP(E430,'36'!$K$3:$L$16,2,FALSE)))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IF(D431="X",0,IF(E431="X",0,VLOOKUP(E431,'36'!$K$3:$L$16,2,FALSE)))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IF(D432="X",0,IF(E432="X",0,VLOOKUP(E432,'36'!$K$3:$L$16,2,FALSE)))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IF(D433="X",0,IF(E433="X",0,VLOOKUP(E433,'36'!$K$3:$L$16,2,FALSE)))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IF(D434="X",0,IF(E434="X",0,VLOOKUP(E434,'36'!$K$3:$L$16,2,FALSE)))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IF(D435="X",0,IF(E435="X",0,VLOOKUP(E435,'36'!$K$3:$L$16,2,FALSE)))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IF(D436="X",0,IF(E436="X",0,VLOOKUP(E436,'36'!$K$3:$L$16,2,FALSE)))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IF(D437="X",0,IF(E437="X",0,VLOOKUP(E437,'36'!$K$3:$L$16,2,FALSE)))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IF(D438="X",0,IF(E438="X",0,VLOOKUP(E438,'36'!$K$3:$L$16,2,FALSE)))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IF(D439="X",0,IF(E439="X",0,VLOOKUP(E439,'36'!$K$3:$L$16,2,FALSE)))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IF(D440="X",0,IF(E440="X",0,VLOOKUP(E440,'36'!$K$3:$L$16,2,FALSE)))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IF(D441="X",0,IF(E441="X",0,VLOOKUP(E441,'36'!$K$3:$L$16,2,FALSE)))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IF(D442="X",0,IF(E442="X",0,VLOOKUP(E442,'36'!$K$3:$L$16,2,FALSE)))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IF(D443="X",0,IF(E443="X",0,VLOOKUP(E443,'36'!$K$3:$L$16,2,FALSE)))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IF(D444="X",0,IF(E444="X",0,VLOOKUP(E444,'36'!$K$3:$L$16,2,FALSE)))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IF(D445="X",0,IF(E445="X",0,VLOOKUP(E445,'36'!$K$3:$L$16,2,FALSE)))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IF(D446="X",0,IF(E446="X",0,VLOOKUP(E446,'36'!$K$3:$L$16,2,FALSE)))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IF(D447="X",0,IF(E447="X",0,VLOOKUP(E447,'36'!$K$3:$L$16,2,FALSE)))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IF(D448="X",0,IF(E448="X",0,VLOOKUP(E448,'36'!$K$3:$L$16,2,FALSE)))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IF(D449="X",0,IF(E449="X",0,VLOOKUP(E449,'36'!$K$3:$L$16,2,FALSE)))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IF(D450="X",0,IF(E450="X",0,VLOOKUP(E450,'36'!$K$3:$L$16,2,FALSE)))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IF(D451="X",0,IF(E451="X",0,VLOOKUP(E451,'36'!$K$3:$L$16,2,FALSE)))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IF(D452="X",0,IF(E452="X",0,VLOOKUP(E452,'36'!$K$3:$L$16,2,FALSE)))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IF(D453="X",0,IF(E453="X",0,VLOOKUP(E453,'36'!$K$3:$L$16,2,FALSE)))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IF(D454="X",0,IF(E454="X",0,VLOOKUP(E454,'36'!$K$3:$L$16,2,FALSE)))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IF(D455="X",0,IF(E455="X",0,VLOOKUP(E455,'36'!$K$3:$L$16,2,FALSE)))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IF(D456="X",0,IF(E456="X",0,VLOOKUP(E456,'36'!$K$3:$L$16,2,FALSE)))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IF(D457="X",0,IF(E457="X",0,VLOOKUP(E457,'36'!$K$3:$L$16,2,FALSE)))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IF(D458="X",0,IF(E458="X",0,VLOOKUP(E458,'36'!$K$3:$L$16,2,FALSE)))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IF(D459="X",0,IF(E459="X",0,VLOOKUP(E459,'36'!$K$3:$L$16,2,FALSE)))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IF(D460="X",0,IF(E460="X",0,VLOOKUP(E460,'36'!$K$3:$L$16,2,FALSE)))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IF(D461="X",0,IF(E461="X",0,VLOOKUP(E461,'36'!$K$3:$L$16,2,FALSE)))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IF(D462="X",0,IF(E462="X",0,VLOOKUP(E462,'36'!$K$3:$L$16,2,FALSE)))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IF(D463="X",0,IF(E463="X",0,VLOOKUP(E463,'36'!$K$3:$L$16,2,FALSE)))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IF(D464="X",0,IF(E464="X",0,VLOOKUP(E464,'36'!$K$3:$L$16,2,FALSE)))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IF(D465="X",0,IF(E465="X",0,VLOOKUP(E465,'36'!$K$3:$L$16,2,FALSE)))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IF(D466="X",0,IF(E466="X",0,VLOOKUP(E466,'36'!$K$3:$L$16,2,FALSE)))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IF(D467="X",0,IF(E467="X",0,VLOOKUP(E467,'36'!$K$3:$L$16,2,FALSE)))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IF(D468="X",0,IF(E468="X",0,VLOOKUP(E468,'36'!$K$3:$L$16,2,FALSE)))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IF(D469="X",0,IF(E469="X",0,VLOOKUP(E469,'36'!$K$3:$L$16,2,FALSE)))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IF(D470="X",0,IF(E470="X",0,VLOOKUP(E470,'36'!$K$3:$L$16,2,FALSE)))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IF(D471="X",0,IF(E471="X",0,VLOOKUP(E471,'36'!$K$3:$L$16,2,FALSE)))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IF(D472="X",0,IF(E472="X",0,VLOOKUP(E472,'36'!$K$3:$L$16,2,FALSE)))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IF(D473="X",0,IF(E473="X",0,VLOOKUP(E473,'36'!$K$3:$L$16,2,FALSE)))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IF(D474="X",0,IF(E474="X",0,VLOOKUP(E474,'36'!$K$3:$L$16,2,FALSE)))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IF(D475="X",0,IF(E475="X",0,VLOOKUP(E475,'36'!$K$3:$L$16,2,FALSE)))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IF(D476="X",0,IF(E476="X",0,VLOOKUP(E476,'36'!$K$3:$L$16,2,FALSE)))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IF(D477="X",0,IF(E477="X",0,VLOOKUP(E477,'36'!$K$3:$L$16,2,FALSE)))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IF(D478="X",0,IF(E478="X",0,VLOOKUP(E478,'36'!$K$3:$L$16,2,FALSE)))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IF(D479="X",0,IF(E479="X",0,VLOOKUP(E479,'36'!$K$3:$L$16,2,FALSE)))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IF(D480="X",0,IF(E480="X",0,VLOOKUP(E480,'36'!$K$3:$L$16,2,FALSE)))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IF(D481="X",0,IF(E481="X",0,VLOOKUP(E481,'36'!$K$3:$L$16,2,FALSE)))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IF(D482="X",0,IF(E482="X",0,VLOOKUP(E482,'36'!$K$3:$L$16,2,FALSE)))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IF(D483="X",0,IF(E483="X",0,VLOOKUP(E483,'36'!$K$3:$L$16,2,FALSE)))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IF(D484="X",0,IF(E484="X",0,VLOOKUP(E484,'36'!$K$3:$L$16,2,FALSE)))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IF(D485="X",0,IF(E485="X",0,VLOOKUP(E485,'36'!$K$3:$L$16,2,FALSE)))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IF(D486="X",0,IF(E486="X",0,VLOOKUP(E486,'36'!$K$3:$L$16,2,FALSE)))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IF(D487="X",0,IF(E487="X",0,VLOOKUP(E487,'36'!$K$3:$L$16,2,FALSE)))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IF(D488="X",0,IF(E488="X",0,VLOOKUP(E488,'36'!$K$3:$L$16,2,FALSE)))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IF(D489="X",0,IF(E489="X",0,VLOOKUP(E489,'36'!$K$3:$L$16,2,FALSE)))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IF(D490="X",0,IF(E490="X",0,VLOOKUP(E490,'36'!$K$3:$L$16,2,FALSE)))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IF(D491="X",0,IF(E491="X",0,VLOOKUP(E491,'36'!$K$3:$L$16,2,FALSE)))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IF(D492="X",0,IF(E492="X",0,VLOOKUP(E492,'36'!$K$3:$L$16,2,FALSE)))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IF(D493="X",0,IF(E493="X",0,VLOOKUP(E493,'36'!$K$3:$L$16,2,FALSE)))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IF(D494="X",0,IF(E494="X",0,VLOOKUP(E494,'36'!$K$3:$L$16,2,FALSE)))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IF('36'!K3="", "Vrije categorie",'36'!K3)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IF('36'!K4="", "Vrije categorie",'36'!K4)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IF('36'!K5="", "Vrije categorie",'36'!K5)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IF('36'!K6="", "Vrije categorie",'36'!K6)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IF('36'!K7="", "Vrije categorie",'36'!K7)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IF('36'!K8="", "Vrije categorie",'36'!K8)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IF('36'!K9="", "Vrije categorie",'36'!K9)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IF('36'!K10="", "Vrije categorie",'36'!K10)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IF('36'!K11="", "Vrije categorie",'36'!K11)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IF('36'!K12="", "Vrije categorie",'36'!K12)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IF('36'!K13="", "Vrije categorie",'36'!K13)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IF('36'!K14="", "Vrije categorie",'36'!K14)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IF('36'!K15="", "Vrije categorie",'36'!K15)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LdEjI3YGWqXIjFXjfiIqTmstPefnSZFRe5JkB8szk24gh6CaEXYefYaDDT9Nf6St1NbCQo016NBAno74orz8jA==" saltValue="smEwfND2H6x0VVlmKlIhO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'37a'!P499/M3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'37a'!P500/M4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(her)controles'!A37</f>
        <v>0</v>
      </c>
      <c r="K5" s="34" t="s">
        <v>48</v>
      </c>
      <c r="L5" s="46"/>
      <c r="M5" s="104"/>
      <c r="N5" s="86" t="e">
        <f>'37a'!P501/M5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'37a'!P502/M6</f>
        <v>#N/A</v>
      </c>
    </row>
    <row r="7" spans="1:14">
      <c r="K7" s="34" t="s">
        <v>45</v>
      </c>
      <c r="L7" s="46"/>
      <c r="M7" s="104"/>
      <c r="N7" s="86" t="e">
        <f>'37a'!P503/M7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'37a'!P504/M8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'37a'!P505/M9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'37a'!P506/M10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'37a'!P507/M11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'37a'!P508/M12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'37a'!N512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'37a'!P509/M13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'37a'!P512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'37a'!G512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'37a'!F512-E27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'37a'!S495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'37a'!R495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'37a'!T495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'37a'!U495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'37a'!V495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'37a'!W495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'37a'!N505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nJVv5qGPWBAnE2x+ryjBtu46XVElivEq3c8dqmkmWGkuiQe5I9G2LveVcjXK5u35BgdGn5rCvONat3Mhi/RofA==" saltValue="6CgioZFTlUDbr1Wk7ufVD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workbookViewId="0">
      <pane ySplit="2" topLeftCell="A3" activePane="bottomLeft" state="frozen"/>
      <selection pane="bottomLeft" activeCell="J38" sqref="J38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2,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'2a'!R499/M3</f>
        <v>#DIV/0!</v>
      </c>
    </row>
    <row r="4" spans="1:14">
      <c r="A4" s="16" t="s">
        <v>72</v>
      </c>
      <c r="B4" s="264" t="str">
        <f>VLOOKUP(H5,'Kosten NEN2075 (her)controles'!A5:E50,3)</f>
        <v>OBS Zwetteschool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'2a'!R500/M4</f>
        <v>#DIV/0!</v>
      </c>
    </row>
    <row r="5" spans="1:14">
      <c r="A5" s="17" t="s">
        <v>73</v>
      </c>
      <c r="B5" s="265" t="str">
        <f>VLOOKUP(H5,'Kosten NEN2075 (her)controles'!A5:E50,4)</f>
        <v xml:space="preserve">Hugo de Grootstraat 2 </v>
      </c>
      <c r="C5" s="265"/>
      <c r="D5" s="265"/>
      <c r="E5" s="265"/>
      <c r="F5" s="279" t="s">
        <v>75</v>
      </c>
      <c r="G5" s="279"/>
      <c r="H5" s="13">
        <f>'Kosten NEN2075 (her)controles'!A6</f>
        <v>2</v>
      </c>
      <c r="K5" s="34" t="s">
        <v>48</v>
      </c>
      <c r="L5" s="46">
        <v>200</v>
      </c>
      <c r="M5" s="213"/>
      <c r="N5" s="86" t="e">
        <f>'2a'!R501/M5</f>
        <v>#DIV/0!</v>
      </c>
    </row>
    <row r="6" spans="1:14">
      <c r="A6" s="18" t="s">
        <v>74</v>
      </c>
      <c r="B6" s="266" t="str">
        <f>VLOOKUP(H5,'Kosten NEN2075 (her)controles'!A5:E50,5)</f>
        <v>Sneek</v>
      </c>
      <c r="C6" s="266"/>
      <c r="D6" s="266"/>
      <c r="E6" s="266"/>
      <c r="F6" s="280" t="s">
        <v>76</v>
      </c>
      <c r="G6" s="280"/>
      <c r="H6" s="14" t="str">
        <f>CONCATENATE(H5,"a")</f>
        <v>2a</v>
      </c>
      <c r="K6" s="34" t="s">
        <v>49</v>
      </c>
      <c r="L6" s="46">
        <v>200</v>
      </c>
      <c r="M6" s="213"/>
      <c r="N6" s="86" t="e">
        <f>'2a'!R502/M6</f>
        <v>#DIV/0!</v>
      </c>
    </row>
    <row r="7" spans="1:14">
      <c r="K7" s="34" t="s">
        <v>45</v>
      </c>
      <c r="L7" s="46">
        <v>200</v>
      </c>
      <c r="M7" s="213"/>
      <c r="N7" s="86" t="e">
        <f>'2a'!R503/M7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260</v>
      </c>
      <c r="K8" s="34" t="s">
        <v>50</v>
      </c>
      <c r="L8" s="46">
        <v>12</v>
      </c>
      <c r="M8" s="213"/>
      <c r="N8" s="86" t="e">
        <f>'2a'!R504/M8</f>
        <v>#DIV/0!</v>
      </c>
    </row>
    <row r="9" spans="1:14">
      <c r="A9" s="3" t="s">
        <v>20</v>
      </c>
      <c r="B9" s="4"/>
      <c r="C9" s="4"/>
      <c r="D9" s="4"/>
      <c r="E9" s="191">
        <v>0.08</v>
      </c>
      <c r="K9" s="34" t="s">
        <v>137</v>
      </c>
      <c r="L9" s="46">
        <v>200</v>
      </c>
      <c r="M9" s="213"/>
      <c r="N9" s="86" t="e">
        <f>'2a'!R505/M9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'2a'!R506/M10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192" t="e">
        <f>SUM(N3:N16)*Offertetarief</f>
        <v>#DIV/0!</v>
      </c>
      <c r="K11" s="34" t="s">
        <v>52</v>
      </c>
      <c r="L11" s="46">
        <v>200</v>
      </c>
      <c r="M11" s="213"/>
      <c r="N11" s="86" t="e">
        <f>'2a'!R507/M11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'2a'!R508/M12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'2a'!P512</f>
        <v>2141.7499999999995</v>
      </c>
      <c r="G13" s="204"/>
      <c r="H13" s="193">
        <f>(F13*G13)*4</f>
        <v>0</v>
      </c>
      <c r="K13" s="34" t="s">
        <v>46</v>
      </c>
      <c r="L13" s="46">
        <v>4</v>
      </c>
      <c r="M13" s="213"/>
      <c r="N13" s="86" t="e">
        <f>'2a'!R509/M13</f>
        <v>#DIV/0!</v>
      </c>
    </row>
    <row r="14" spans="1:14" ht="15.75">
      <c r="F14" s="21" t="s">
        <v>79</v>
      </c>
      <c r="G14" s="75"/>
      <c r="H14" s="193" t="e">
        <f>SUM(H11:H13)</f>
        <v>#DIV/0!</v>
      </c>
      <c r="K14" s="34" t="s">
        <v>470</v>
      </c>
      <c r="L14" s="46">
        <v>200</v>
      </c>
      <c r="M14" s="213"/>
      <c r="N14" s="86" t="e">
        <f>'2a'!R510/M14</f>
        <v>#DIV/0!</v>
      </c>
    </row>
    <row r="15" spans="1:14">
      <c r="K15" s="34" t="s">
        <v>716</v>
      </c>
      <c r="L15" s="46">
        <v>260</v>
      </c>
      <c r="M15" s="213"/>
      <c r="N15" s="86" t="e">
        <f>'2a'!R511/M15</f>
        <v>#DIV/0!</v>
      </c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'2a'!R512</f>
        <v>442252</v>
      </c>
      <c r="E17" s="276" t="s">
        <v>119</v>
      </c>
      <c r="F17" s="276"/>
      <c r="G17" s="44">
        <f>D17/E8</f>
        <v>1700.9692307692308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 hidden="1">
      <c r="A22" s="277" t="s">
        <v>107</v>
      </c>
      <c r="B22" s="278"/>
      <c r="C22" s="278"/>
      <c r="D22" s="262"/>
      <c r="E22" s="94">
        <f>'2a'!I512</f>
        <v>0</v>
      </c>
      <c r="F22" s="205"/>
      <c r="G22" s="194">
        <f t="shared" ref="G22:G34" si="0">E22*F22</f>
        <v>0</v>
      </c>
      <c r="H22" s="37">
        <f>(0.2*0.8)</f>
        <v>0.16000000000000003</v>
      </c>
      <c r="I22" s="194">
        <f t="shared" ref="I22:I34" si="1">G22*H22</f>
        <v>0</v>
      </c>
    </row>
    <row r="23" spans="1:9" hidden="1">
      <c r="A23" s="250" t="s">
        <v>108</v>
      </c>
      <c r="B23" s="251"/>
      <c r="C23" s="251"/>
      <c r="D23" s="252"/>
      <c r="E23" s="25">
        <f>E22</f>
        <v>0</v>
      </c>
      <c r="F23" s="206"/>
      <c r="G23" s="197">
        <f t="shared" si="0"/>
        <v>0</v>
      </c>
      <c r="H23" s="37">
        <f>(0.4*0.8)</f>
        <v>0.32000000000000006</v>
      </c>
      <c r="I23" s="197">
        <f t="shared" si="1"/>
        <v>0</v>
      </c>
    </row>
    <row r="24" spans="1:9" hidden="1">
      <c r="A24" s="250" t="s">
        <v>109</v>
      </c>
      <c r="B24" s="251"/>
      <c r="C24" s="251"/>
      <c r="D24" s="252"/>
      <c r="E24" s="25">
        <f>E22</f>
        <v>0</v>
      </c>
      <c r="F24" s="206"/>
      <c r="G24" s="197">
        <f t="shared" si="0"/>
        <v>0</v>
      </c>
      <c r="H24" s="37">
        <f>(0.4*0.8)</f>
        <v>0.32000000000000006</v>
      </c>
      <c r="I24" s="197">
        <f t="shared" si="1"/>
        <v>0</v>
      </c>
    </row>
    <row r="25" spans="1:9" hidden="1">
      <c r="A25" s="250" t="s">
        <v>110</v>
      </c>
      <c r="B25" s="251"/>
      <c r="C25" s="251"/>
      <c r="D25" s="252"/>
      <c r="E25" s="25">
        <f>E22</f>
        <v>0</v>
      </c>
      <c r="F25" s="206"/>
      <c r="G25" s="197">
        <f t="shared" si="0"/>
        <v>0</v>
      </c>
      <c r="H25" s="37">
        <f>(1*0.2)</f>
        <v>0.2</v>
      </c>
      <c r="I25" s="197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'2a'!H512-E27</f>
        <v>98.6</v>
      </c>
      <c r="F26" s="206"/>
      <c r="G26" s="197">
        <f t="shared" si="0"/>
        <v>0</v>
      </c>
      <c r="H26" s="37">
        <v>1</v>
      </c>
      <c r="I26" s="197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98">
        <f t="shared" si="0"/>
        <v>0</v>
      </c>
      <c r="H27" s="37"/>
      <c r="I27" s="198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'2a'!U495</f>
        <v>736.25000000000034</v>
      </c>
      <c r="F29" s="205"/>
      <c r="G29" s="194">
        <f t="shared" si="0"/>
        <v>0</v>
      </c>
      <c r="H29" s="37">
        <v>2</v>
      </c>
      <c r="I29" s="194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'2a'!T495</f>
        <v>736.25000000000034</v>
      </c>
      <c r="F30" s="206"/>
      <c r="G30" s="197">
        <f t="shared" si="0"/>
        <v>0</v>
      </c>
      <c r="H30" s="37">
        <v>2</v>
      </c>
      <c r="I30" s="197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'2a'!V495</f>
        <v>239.1</v>
      </c>
      <c r="F31" s="206"/>
      <c r="G31" s="197">
        <f t="shared" si="0"/>
        <v>0</v>
      </c>
      <c r="H31" s="37">
        <v>2</v>
      </c>
      <c r="I31" s="197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'2a'!W495</f>
        <v>1</v>
      </c>
      <c r="F32" s="206"/>
      <c r="G32" s="197">
        <f t="shared" si="0"/>
        <v>0</v>
      </c>
      <c r="H32" s="37">
        <v>2</v>
      </c>
      <c r="I32" s="197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'2a'!X495</f>
        <v>0</v>
      </c>
      <c r="F33" s="206"/>
      <c r="G33" s="197">
        <f t="shared" si="0"/>
        <v>0</v>
      </c>
      <c r="H33" s="35"/>
      <c r="I33" s="197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'2a'!Y495</f>
        <v>0</v>
      </c>
      <c r="F34" s="206"/>
      <c r="G34" s="197">
        <f t="shared" si="0"/>
        <v>0</v>
      </c>
      <c r="H34" s="35"/>
      <c r="I34" s="197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197"/>
      <c r="H35" s="35"/>
      <c r="I35" s="197"/>
    </row>
    <row r="36" spans="1:9" hidden="1">
      <c r="A36" s="250"/>
      <c r="B36" s="251"/>
      <c r="C36" s="251"/>
      <c r="D36" s="252"/>
      <c r="E36" s="25"/>
      <c r="F36" s="206"/>
      <c r="G36" s="197"/>
      <c r="H36" s="35"/>
      <c r="I36" s="197"/>
    </row>
    <row r="37" spans="1:9" hidden="1">
      <c r="A37" s="273"/>
      <c r="B37" s="274"/>
      <c r="C37" s="274"/>
      <c r="D37" s="275"/>
      <c r="E37" s="26"/>
      <c r="F37" s="208"/>
      <c r="G37" s="199"/>
      <c r="H37" s="37"/>
      <c r="I37" s="199"/>
    </row>
    <row r="38" spans="1:9" ht="15.75">
      <c r="H38" s="27" t="s">
        <v>79</v>
      </c>
      <c r="I38" s="200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'2a'!P505</f>
        <v>72.400000000000006</v>
      </c>
      <c r="F41" s="209"/>
      <c r="G41" s="201">
        <f>E41*F41</f>
        <v>0</v>
      </c>
      <c r="H41" s="33">
        <v>1</v>
      </c>
      <c r="I41" s="197">
        <f t="shared" ref="I41" si="2">G41*H41</f>
        <v>0</v>
      </c>
    </row>
    <row r="42" spans="1:9" hidden="1">
      <c r="A42" s="269"/>
      <c r="B42" s="270"/>
      <c r="C42" s="270"/>
      <c r="D42" s="9"/>
      <c r="E42" s="9"/>
      <c r="F42" s="210"/>
      <c r="G42" s="197"/>
      <c r="H42" s="35"/>
      <c r="I42" s="197"/>
    </row>
    <row r="43" spans="1:9" hidden="1">
      <c r="A43" s="269"/>
      <c r="B43" s="270"/>
      <c r="C43" s="270"/>
      <c r="D43" s="9"/>
      <c r="E43" s="9"/>
      <c r="F43" s="210"/>
      <c r="G43" s="197"/>
      <c r="H43" s="35"/>
      <c r="I43" s="197"/>
    </row>
    <row r="44" spans="1:9" hidden="1">
      <c r="A44" s="269"/>
      <c r="B44" s="270"/>
      <c r="C44" s="270"/>
      <c r="D44" s="9"/>
      <c r="E44" s="9"/>
      <c r="F44" s="210"/>
      <c r="G44" s="197"/>
      <c r="H44" s="35"/>
      <c r="I44" s="197"/>
    </row>
    <row r="45" spans="1:9" hidden="1">
      <c r="A45" s="269"/>
      <c r="B45" s="270"/>
      <c r="C45" s="270"/>
      <c r="D45" s="9"/>
      <c r="E45" s="9"/>
      <c r="F45" s="210"/>
      <c r="G45" s="197"/>
      <c r="H45" s="35"/>
      <c r="I45" s="197"/>
    </row>
    <row r="46" spans="1:9" hidden="1">
      <c r="A46" s="269"/>
      <c r="B46" s="270"/>
      <c r="C46" s="270"/>
      <c r="D46" s="9"/>
      <c r="E46" s="9"/>
      <c r="F46" s="210"/>
      <c r="G46" s="197"/>
      <c r="H46" s="35"/>
      <c r="I46" s="197"/>
    </row>
    <row r="47" spans="1:9" hidden="1">
      <c r="A47" s="269"/>
      <c r="B47" s="270"/>
      <c r="C47" s="270"/>
      <c r="D47" s="9"/>
      <c r="E47" s="9"/>
      <c r="F47" s="210"/>
      <c r="G47" s="197"/>
      <c r="H47" s="35"/>
      <c r="I47" s="197"/>
    </row>
    <row r="48" spans="1:9" hidden="1">
      <c r="A48" s="269"/>
      <c r="B48" s="270"/>
      <c r="C48" s="270"/>
      <c r="D48" s="9"/>
      <c r="E48" s="9"/>
      <c r="F48" s="210"/>
      <c r="G48" s="197"/>
      <c r="H48" s="35"/>
      <c r="I48" s="197"/>
    </row>
    <row r="49" spans="1:9" hidden="1">
      <c r="A49" s="269"/>
      <c r="B49" s="270"/>
      <c r="C49" s="270"/>
      <c r="D49" s="9"/>
      <c r="E49" s="9"/>
      <c r="F49" s="210"/>
      <c r="G49" s="197"/>
      <c r="H49" s="35"/>
      <c r="I49" s="197"/>
    </row>
    <row r="50" spans="1:9" hidden="1">
      <c r="A50" s="269"/>
      <c r="B50" s="270"/>
      <c r="C50" s="270"/>
      <c r="D50" s="9"/>
      <c r="E50" s="9"/>
      <c r="F50" s="210"/>
      <c r="G50" s="197"/>
      <c r="H50" s="35"/>
      <c r="I50" s="197"/>
    </row>
    <row r="51" spans="1:9" hidden="1">
      <c r="A51" s="267"/>
      <c r="B51" s="268"/>
      <c r="C51" s="268"/>
      <c r="D51" s="10"/>
      <c r="E51" s="10"/>
      <c r="F51" s="211"/>
      <c r="G51" s="199"/>
      <c r="H51" s="37"/>
      <c r="I51" s="199"/>
    </row>
    <row r="52" spans="1:9" ht="15.75">
      <c r="H52" s="27" t="s">
        <v>79</v>
      </c>
      <c r="I52" s="200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203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203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oAFLnJKXqmhh94DCndRSIaxL7zeku4ePbGhDoiearB9MLAbWFbjSUtjX4oDppeGk5Bemzh2W2XjCroVSOze+eg==" saltValue="9phycpJ6xp48Za4FpHSzfA==" spinCount="100000" sheet="1" objects="1" scenarios="1"/>
  <mergeCells count="36"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A35:D35"/>
    <mergeCell ref="A29:D29"/>
    <mergeCell ref="A30:D30"/>
    <mergeCell ref="A31:D31"/>
    <mergeCell ref="A32:D32"/>
    <mergeCell ref="A33:D33"/>
    <mergeCell ref="A34:D34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Z532"/>
  <sheetViews>
    <sheetView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'37'!H5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IF(D4="X",0,IF(E4="X",0,VLOOKUP(E4,'37'!$K$3:$L$16,2,FALSE)))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IF(D5="X",0,IF(E5="X",0,VLOOKUP(E5,'37'!$K$3:$L$16,2,FALSE)))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IF(D6="X",0,IF(E6="X",0,VLOOKUP(E6,'37'!$K$3:$L$16,2,FALSE)))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IF(D7="X",0,IF(E7="X",0,VLOOKUP(E7,'37'!$K$3:$L$16,2,FALSE)))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IF(D8="X",0,IF(E8="X",0,VLOOKUP(E8,'37'!$K$3:$L$16,2,FALSE)))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IF(D9="X",0,IF(E9="X",0,VLOOKUP(E9,'37'!$K$3:$L$16,2,FALSE)))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IF(D10="X",0,IF(E10="X",0,VLOOKUP(E10,'37'!$K$3:$L$16,2,FALSE)))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IF(D11="X",0,IF(E11="X",0,VLOOKUP(E11,'37'!$K$3:$L$16,2,FALSE)))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IF(D12="X",0,IF(E12="X",0,VLOOKUP(E12,'37'!$K$3:$L$16,2,FALSE)))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IF(D13="X",0,IF(E13="X",0,VLOOKUP(E13,'37'!$K$3:$L$16,2,FALSE)))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IF(D14="X",0,IF(E14="X",0,VLOOKUP(E14,'37'!$K$3:$L$16,2,FALSE)))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IF(D15="X",0,IF(E15="X",0,VLOOKUP(E15,'37'!$K$3:$L$16,2,FALSE)))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IF(D16="X",0,IF(E16="X",0,VLOOKUP(E16,'37'!$K$3:$L$16,2,FALSE)))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IF(D17="X",0,IF(E17="X",0,VLOOKUP(E17,'37'!$K$3:$L$16,2,FALSE)))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IF(D18="X",0,IF(E18="X",0,VLOOKUP(E18,'37'!$K$3:$L$16,2,FALSE)))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IF(D19="X",0,IF(E19="X",0,VLOOKUP(E19,'37'!$K$3:$L$16,2,FALSE)))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IF(D20="X",0,IF(E20="X",0,VLOOKUP(E20,'37'!$K$3:$L$16,2,FALSE)))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IF(D21="X",0,IF(E21="X",0,VLOOKUP(E21,'37'!$K$3:$L$16,2,FALSE)))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IF(D22="X",0,IF(E22="X",0,VLOOKUP(E22,'37'!$K$3:$L$16,2,FALSE)))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IF(D23="X",0,IF(E23="X",0,VLOOKUP(E23,'37'!$K$3:$L$16,2,FALSE)))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IF(D24="X",0,IF(E24="X",0,VLOOKUP(E24,'37'!$K$3:$L$16,2,FALSE)))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IF(D25="X",0,IF(E25="X",0,VLOOKUP(E25,'37'!$K$3:$L$16,2,FALSE)))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IF(D26="X",0,IF(E26="X",0,VLOOKUP(E26,'37'!$K$3:$L$16,2,FALSE)))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IF(D27="X",0,IF(E27="X",0,VLOOKUP(E27,'37'!$K$3:$L$16,2,FALSE)))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IF(D28="X",0,IF(E28="X",0,VLOOKUP(E28,'37'!$K$3:$L$16,2,FALSE)))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IF(D29="X",0,IF(E29="X",0,VLOOKUP(E29,'37'!$K$3:$L$16,2,FALSE)))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IF(D30="X",0,IF(E30="X",0,VLOOKUP(E30,'37'!$K$3:$L$16,2,FALSE)))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IF(D31="X",0,IF(E31="X",0,VLOOKUP(E31,'37'!$K$3:$L$16,2,FALSE)))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IF(D32="X",0,IF(E32="X",0,VLOOKUP(E32,'37'!$K$3:$L$16,2,FALSE)))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IF(D33="X",0,IF(E33="X",0,VLOOKUP(E33,'37'!$K$3:$L$16,2,FALSE)))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IF(D34="X",0,IF(E34="X",0,VLOOKUP(E34,'37'!$K$3:$L$16,2,FALSE)))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IF(D35="X",0,IF(E35="X",0,VLOOKUP(E35,'37'!$K$3:$L$16,2,FALSE)))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IF(D36="X",0,IF(E36="X",0,VLOOKUP(E36,'37'!$K$3:$L$16,2,FALSE)))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IF(D37="X",0,IF(E37="X",0,VLOOKUP(E37,'37'!$K$3:$L$16,2,FALSE)))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IF(D38="X",0,IF(E38="X",0,VLOOKUP(E38,'37'!$K$3:$L$16,2,FALSE)))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IF(D39="X",0,IF(E39="X",0,VLOOKUP(E39,'37'!$K$3:$L$16,2,FALSE)))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IF(D40="X",0,IF(E40="X",0,VLOOKUP(E40,'37'!$K$3:$L$16,2,FALSE)))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IF(D41="X",0,IF(E41="X",0,VLOOKUP(E41,'37'!$K$3:$L$16,2,FALSE)))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IF(D42="X",0,IF(E42="X",0,VLOOKUP(E42,'37'!$K$3:$L$16,2,FALSE)))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IF(D43="X",0,IF(E43="X",0,VLOOKUP(E43,'37'!$K$3:$L$16,2,FALSE)))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IF(D44="X",0,IF(E44="X",0,VLOOKUP(E44,'37'!$K$3:$L$16,2,FALSE)))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IF(D45="X",0,IF(E45="X",0,VLOOKUP(E45,'37'!$K$3:$L$16,2,FALSE)))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IF(D46="X",0,IF(E46="X",0,VLOOKUP(E46,'37'!$K$3:$L$16,2,FALSE)))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IF(D47="X",0,IF(E47="X",0,VLOOKUP(E47,'37'!$K$3:$L$16,2,FALSE)))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IF(D48="X",0,IF(E48="X",0,VLOOKUP(E48,'37'!$K$3:$L$16,2,FALSE)))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IF(D49="X",0,IF(E49="X",0,VLOOKUP(E49,'37'!$K$3:$L$16,2,FALSE)))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IF(D50="X",0,IF(E50="X",0,VLOOKUP(E50,'37'!$K$3:$L$16,2,FALSE)))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IF(D51="X",0,IF(E51="X",0,VLOOKUP(E51,'37'!$K$3:$L$16,2,FALSE)))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IF(D52="X",0,IF(E52="X",0,VLOOKUP(E52,'37'!$K$3:$L$16,2,FALSE)))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IF(D53="X",0,IF(E53="X",0,VLOOKUP(E53,'37'!$K$3:$L$16,2,FALSE)))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IF(D54="X",0,IF(E54="X",0,VLOOKUP(E54,'37'!$K$3:$L$16,2,FALSE)))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IF(D55="X",0,IF(E55="X",0,VLOOKUP(E55,'37'!$K$3:$L$16,2,FALSE)))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IF(D56="X",0,IF(E56="X",0,VLOOKUP(E56,'37'!$K$3:$L$16,2,FALSE)))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IF(D57="X",0,IF(E57="X",0,VLOOKUP(E57,'37'!$K$3:$L$16,2,FALSE)))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IF(D58="X",0,IF(E58="X",0,VLOOKUP(E58,'37'!$K$3:$L$16,2,FALSE)))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IF(D59="X",0,IF(E59="X",0,VLOOKUP(E59,'37'!$K$3:$L$16,2,FALSE)))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IF(D60="X",0,IF(E60="X",0,VLOOKUP(E60,'37'!$K$3:$L$16,2,FALSE)))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IF(D61="X",0,IF(E61="X",0,VLOOKUP(E61,'37'!$K$3:$L$16,2,FALSE)))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IF(D62="X",0,IF(E62="X",0,VLOOKUP(E62,'37'!$K$3:$L$16,2,FALSE)))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IF(D63="X",0,IF(E63="X",0,VLOOKUP(E63,'37'!$K$3:$L$16,2,FALSE)))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IF(D64="X",0,IF(E64="X",0,VLOOKUP(E64,'37'!$K$3:$L$16,2,FALSE)))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IF(D65="X",0,IF(E65="X",0,VLOOKUP(E65,'37'!$K$3:$L$16,2,FALSE)))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IF(D66="X",0,IF(E66="X",0,VLOOKUP(E66,'37'!$K$3:$L$16,2,FALSE)))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IF(D67="X",0,IF(E67="X",0,VLOOKUP(E67,'37'!$K$3:$L$16,2,FALSE)))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IF(D68="X",0,IF(E68="X",0,VLOOKUP(E68,'37'!$K$3:$L$16,2,FALSE)))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IF(D69="X",0,IF(E69="X",0,VLOOKUP(E69,'37'!$K$3:$L$16,2,FALSE)))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IF(D70="X",0,IF(E70="X",0,VLOOKUP(E70,'37'!$K$3:$L$16,2,FALSE)))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IF(D71="X",0,IF(E71="X",0,VLOOKUP(E71,'37'!$K$3:$L$16,2,FALSE)))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IF(D72="X",0,IF(E72="X",0,VLOOKUP(E72,'37'!$K$3:$L$16,2,FALSE)))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IF(D73="X",0,IF(E73="X",0,VLOOKUP(E73,'37'!$K$3:$L$16,2,FALSE)))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IF(D74="X",0,IF(E74="X",0,VLOOKUP(E74,'37'!$K$3:$L$16,2,FALSE)))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IF(D75="X",0,IF(E75="X",0,VLOOKUP(E75,'37'!$K$3:$L$16,2,FALSE)))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IF(D76="X",0,IF(E76="X",0,VLOOKUP(E76,'37'!$K$3:$L$16,2,FALSE)))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IF(D77="X",0,IF(E77="X",0,VLOOKUP(E77,'37'!$K$3:$L$16,2,FALSE)))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IF(D78="X",0,IF(E78="X",0,VLOOKUP(E78,'37'!$K$3:$L$16,2,FALSE)))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IF(D79="X",0,IF(E79="X",0,VLOOKUP(E79,'37'!$K$3:$L$16,2,FALSE)))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IF(D80="X",0,IF(E80="X",0,VLOOKUP(E80,'37'!$K$3:$L$16,2,FALSE)))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IF(D81="X",0,IF(E81="X",0,VLOOKUP(E81,'37'!$K$3:$L$16,2,FALSE)))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IF(D82="X",0,IF(E82="X",0,VLOOKUP(E82,'37'!$K$3:$L$16,2,FALSE)))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IF(D83="X",0,IF(E83="X",0,VLOOKUP(E83,'37'!$K$3:$L$16,2,FALSE)))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IF(D84="X",0,IF(E84="X",0,VLOOKUP(E84,'37'!$K$3:$L$16,2,FALSE)))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IF(D85="X",0,IF(E85="X",0,VLOOKUP(E85,'37'!$K$3:$L$16,2,FALSE)))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IF(D86="X",0,IF(E86="X",0,VLOOKUP(E86,'37'!$K$3:$L$16,2,FALSE)))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IF(D87="X",0,IF(E87="X",0,VLOOKUP(E87,'37'!$K$3:$L$16,2,FALSE)))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IF(D88="X",0,IF(E88="X",0,VLOOKUP(E88,'37'!$K$3:$L$16,2,FALSE)))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IF(D89="X",0,IF(E89="X",0,VLOOKUP(E89,'37'!$K$3:$L$16,2,FALSE)))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IF(D90="X",0,IF(E90="X",0,VLOOKUP(E90,'37'!$K$3:$L$16,2,FALSE)))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IF(D91="X",0,IF(E91="X",0,VLOOKUP(E91,'37'!$K$3:$L$16,2,FALSE)))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IF(D92="X",0,IF(E92="X",0,VLOOKUP(E92,'37'!$K$3:$L$16,2,FALSE)))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IF(D93="X",0,IF(E93="X",0,VLOOKUP(E93,'37'!$K$3:$L$16,2,FALSE)))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IF(D94="X",0,IF(E94="X",0,VLOOKUP(E94,'37'!$K$3:$L$16,2,FALSE)))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IF(D95="X",0,IF(E95="X",0,VLOOKUP(E95,'37'!$K$3:$L$16,2,FALSE)))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IF(D96="X",0,IF(E96="X",0,VLOOKUP(E96,'37'!$K$3:$L$16,2,FALSE)))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IF(D97="X",0,IF(E97="X",0,VLOOKUP(E97,'37'!$K$3:$L$16,2,FALSE)))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IF(D98="X",0,IF(E98="X",0,VLOOKUP(E98,'37'!$K$3:$L$16,2,FALSE)))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IF(D99="X",0,IF(E99="X",0,VLOOKUP(E99,'37'!$K$3:$L$16,2,FALSE)))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IF(D100="X",0,IF(E100="X",0,VLOOKUP(E100,'37'!$K$3:$L$16,2,FALSE)))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IF(D101="X",0,IF(E101="X",0,VLOOKUP(E101,'37'!$K$3:$L$16,2,FALSE)))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IF(D102="X",0,IF(E102="X",0,VLOOKUP(E102,'37'!$K$3:$L$16,2,FALSE)))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IF(D103="X",0,IF(E103="X",0,VLOOKUP(E103,'37'!$K$3:$L$16,2,FALSE)))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IF(D104="X",0,IF(E104="X",0,VLOOKUP(E104,'37'!$K$3:$L$16,2,FALSE)))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IF(D105="X",0,IF(E105="X",0,VLOOKUP(E105,'37'!$K$3:$L$16,2,FALSE)))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IF(D106="X",0,IF(E106="X",0,VLOOKUP(E106,'37'!$K$3:$L$16,2,FALSE)))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IF(D107="X",0,IF(E107="X",0,VLOOKUP(E107,'37'!$K$3:$L$16,2,FALSE)))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IF(D108="X",0,IF(E108="X",0,VLOOKUP(E108,'37'!$K$3:$L$16,2,FALSE)))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IF(D109="X",0,IF(E109="X",0,VLOOKUP(E109,'37'!$K$3:$L$16,2,FALSE)))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IF(D110="X",0,IF(E110="X",0,VLOOKUP(E110,'37'!$K$3:$L$16,2,FALSE)))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IF(D111="X",0,IF(E111="X",0,VLOOKUP(E111,'37'!$K$3:$L$16,2,FALSE)))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IF(D112="X",0,IF(E112="X",0,VLOOKUP(E112,'37'!$K$3:$L$16,2,FALSE)))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IF(D113="X",0,IF(E113="X",0,VLOOKUP(E113,'37'!$K$3:$L$16,2,FALSE)))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IF(D114="X",0,IF(E114="X",0,VLOOKUP(E114,'37'!$K$3:$L$16,2,FALSE)))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IF(D115="X",0,IF(E115="X",0,VLOOKUP(E115,'37'!$K$3:$L$16,2,FALSE)))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IF(D116="X",0,IF(E116="X",0,VLOOKUP(E116,'37'!$K$3:$L$16,2,FALSE)))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IF(D117="X",0,IF(E117="X",0,VLOOKUP(E117,'37'!$K$3:$L$16,2,FALSE)))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IF(D118="X",0,IF(E118="X",0,VLOOKUP(E118,'37'!$K$3:$L$16,2,FALSE)))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IF(D119="X",0,IF(E119="X",0,VLOOKUP(E119,'37'!$K$3:$L$16,2,FALSE)))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IF(D120="X",0,IF(E120="X",0,VLOOKUP(E120,'37'!$K$3:$L$16,2,FALSE)))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IF(D121="X",0,IF(E121="X",0,VLOOKUP(E121,'37'!$K$3:$L$16,2,FALSE)))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IF(D122="X",0,IF(E122="X",0,VLOOKUP(E122,'37'!$K$3:$L$16,2,FALSE)))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IF(D123="X",0,IF(E123="X",0,VLOOKUP(E123,'37'!$K$3:$L$16,2,FALSE)))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IF(D124="X",0,IF(E124="X",0,VLOOKUP(E124,'37'!$K$3:$L$16,2,FALSE)))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IF(D125="X",0,IF(E125="X",0,VLOOKUP(E125,'37'!$K$3:$L$16,2,FALSE)))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IF(D126="X",0,IF(E126="X",0,VLOOKUP(E126,'37'!$K$3:$L$16,2,FALSE)))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IF(D127="X",0,IF(E127="X",0,VLOOKUP(E127,'37'!$K$3:$L$16,2,FALSE)))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IF(D128="X",0,IF(E128="X",0,VLOOKUP(E128,'37'!$K$3:$L$16,2,FALSE)))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IF(D129="X",0,IF(E129="X",0,VLOOKUP(E129,'37'!$K$3:$L$16,2,FALSE)))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IF(D130="X",0,IF(E130="X",0,VLOOKUP(E130,'37'!$K$3:$L$16,2,FALSE)))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IF(D131="X",0,IF(E131="X",0,VLOOKUP(E131,'37'!$K$3:$L$16,2,FALSE)))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IF(D132="X",0,IF(E132="X",0,VLOOKUP(E132,'37'!$K$3:$L$16,2,FALSE)))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IF(D133="X",0,IF(E133="X",0,VLOOKUP(E133,'37'!$K$3:$L$16,2,FALSE)))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IF(D134="X",0,IF(E134="X",0,VLOOKUP(E134,'37'!$K$3:$L$16,2,FALSE)))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IF(D135="X",0,IF(E135="X",0,VLOOKUP(E135,'37'!$K$3:$L$16,2,FALSE)))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IF(D136="X",0,IF(E136="X",0,VLOOKUP(E136,'37'!$K$3:$L$16,2,FALSE)))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IF(D137="X",0,IF(E137="X",0,VLOOKUP(E137,'37'!$K$3:$L$16,2,FALSE)))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IF(D138="X",0,IF(E138="X",0,VLOOKUP(E138,'37'!$K$3:$L$16,2,FALSE)))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IF(D139="X",0,IF(E139="X",0,VLOOKUP(E139,'37'!$K$3:$L$16,2,FALSE)))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IF(D140="X",0,IF(E140="X",0,VLOOKUP(E140,'37'!$K$3:$L$16,2,FALSE)))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IF(D141="X",0,IF(E141="X",0,VLOOKUP(E141,'37'!$K$3:$L$16,2,FALSE)))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IF(D142="X",0,IF(E142="X",0,VLOOKUP(E142,'37'!$K$3:$L$16,2,FALSE)))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IF(D143="X",0,IF(E143="X",0,VLOOKUP(E143,'37'!$K$3:$L$16,2,FALSE)))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IF(D144="X",0,IF(E144="X",0,VLOOKUP(E144,'37'!$K$3:$L$16,2,FALSE)))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IF(D145="X",0,IF(E145="X",0,VLOOKUP(E145,'37'!$K$3:$L$16,2,FALSE)))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IF(D146="X",0,IF(E146="X",0,VLOOKUP(E146,'37'!$K$3:$L$16,2,FALSE)))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IF(D147="X",0,IF(E147="X",0,VLOOKUP(E147,'37'!$K$3:$L$16,2,FALSE)))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IF(D148="X",0,IF(E148="X",0,VLOOKUP(E148,'37'!$K$3:$L$16,2,FALSE)))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IF(D149="X",0,IF(E149="X",0,VLOOKUP(E149,'37'!$K$3:$L$16,2,FALSE)))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IF(D150="X",0,IF(E150="X",0,VLOOKUP(E150,'37'!$K$3:$L$16,2,FALSE)))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IF(D151="X",0,IF(E151="X",0,VLOOKUP(E151,'37'!$K$3:$L$16,2,FALSE)))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IF(D152="X",0,IF(E152="X",0,VLOOKUP(E152,'37'!$K$3:$L$16,2,FALSE)))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IF(D153="X",0,IF(E153="X",0,VLOOKUP(E153,'37'!$K$3:$L$16,2,FALSE)))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IF(D154="X",0,IF(E154="X",0,VLOOKUP(E154,'37'!$K$3:$L$16,2,FALSE)))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IF(D155="X",0,IF(E155="X",0,VLOOKUP(E155,'37'!$K$3:$L$16,2,FALSE)))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IF(D156="X",0,IF(E156="X",0,VLOOKUP(E156,'37'!$K$3:$L$16,2,FALSE)))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IF(D157="X",0,IF(E157="X",0,VLOOKUP(E157,'37'!$K$3:$L$16,2,FALSE)))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IF(D158="X",0,IF(E158="X",0,VLOOKUP(E158,'37'!$K$3:$L$16,2,FALSE)))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IF(D159="X",0,IF(E159="X",0,VLOOKUP(E159,'37'!$K$3:$L$16,2,FALSE)))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IF(D160="X",0,IF(E160="X",0,VLOOKUP(E160,'37'!$K$3:$L$16,2,FALSE)))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IF(D161="X",0,IF(E161="X",0,VLOOKUP(E161,'37'!$K$3:$L$16,2,FALSE)))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IF(D162="X",0,IF(E162="X",0,VLOOKUP(E162,'37'!$K$3:$L$16,2,FALSE)))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IF(D163="X",0,IF(E163="X",0,VLOOKUP(E163,'37'!$K$3:$L$16,2,FALSE)))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IF(D164="X",0,IF(E164="X",0,VLOOKUP(E164,'37'!$K$3:$L$16,2,FALSE)))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IF(D165="X",0,IF(E165="X",0,VLOOKUP(E165,'37'!$K$3:$L$16,2,FALSE)))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IF(D166="X",0,IF(E166="X",0,VLOOKUP(E166,'37'!$K$3:$L$16,2,FALSE)))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IF(D167="X",0,IF(E167="X",0,VLOOKUP(E167,'37'!$K$3:$L$16,2,FALSE)))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IF(D168="X",0,IF(E168="X",0,VLOOKUP(E168,'37'!$K$3:$L$16,2,FALSE)))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IF(D169="X",0,IF(E169="X",0,VLOOKUP(E169,'37'!$K$3:$L$16,2,FALSE)))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IF(D170="X",0,IF(E170="X",0,VLOOKUP(E170,'37'!$K$3:$L$16,2,FALSE)))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IF(D171="X",0,IF(E171="X",0,VLOOKUP(E171,'37'!$K$3:$L$16,2,FALSE)))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IF(D172="X",0,IF(E172="X",0,VLOOKUP(E172,'37'!$K$3:$L$16,2,FALSE)))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IF(D173="X",0,IF(E173="X",0,VLOOKUP(E173,'37'!$K$3:$L$16,2,FALSE)))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IF(D174="X",0,IF(E174="X",0,VLOOKUP(E174,'37'!$K$3:$L$16,2,FALSE)))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IF(D175="X",0,IF(E175="X",0,VLOOKUP(E175,'37'!$K$3:$L$16,2,FALSE)))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IF(D176="X",0,IF(E176="X",0,VLOOKUP(E176,'37'!$K$3:$L$16,2,FALSE)))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IF(D177="X",0,IF(E177="X",0,VLOOKUP(E177,'37'!$K$3:$L$16,2,FALSE)))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IF(D178="X",0,IF(E178="X",0,VLOOKUP(E178,'37'!$K$3:$L$16,2,FALSE)))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IF(D179="X",0,IF(E179="X",0,VLOOKUP(E179,'37'!$K$3:$L$16,2,FALSE)))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IF(D180="X",0,IF(E180="X",0,VLOOKUP(E180,'37'!$K$3:$L$16,2,FALSE)))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IF(D181="X",0,IF(E181="X",0,VLOOKUP(E181,'37'!$K$3:$L$16,2,FALSE)))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IF(D182="X",0,IF(E182="X",0,VLOOKUP(E182,'37'!$K$3:$L$16,2,FALSE)))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IF(D183="X",0,IF(E183="X",0,VLOOKUP(E183,'37'!$K$3:$L$16,2,FALSE)))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IF(D184="X",0,IF(E184="X",0,VLOOKUP(E184,'37'!$K$3:$L$16,2,FALSE)))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IF(D185="X",0,IF(E185="X",0,VLOOKUP(E185,'37'!$K$3:$L$16,2,FALSE)))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IF(D186="X",0,IF(E186="X",0,VLOOKUP(E186,'37'!$K$3:$L$16,2,FALSE)))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IF(D187="X",0,IF(E187="X",0,VLOOKUP(E187,'37'!$K$3:$L$16,2,FALSE)))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IF(D188="X",0,IF(E188="X",0,VLOOKUP(E188,'37'!$K$3:$L$16,2,FALSE)))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IF(D189="X",0,IF(E189="X",0,VLOOKUP(E189,'37'!$K$3:$L$16,2,FALSE)))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IF(D190="X",0,IF(E190="X",0,VLOOKUP(E190,'37'!$K$3:$L$16,2,FALSE)))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IF(D191="X",0,IF(E191="X",0,VLOOKUP(E191,'37'!$K$3:$L$16,2,FALSE)))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IF(D192="X",0,IF(E192="X",0,VLOOKUP(E192,'37'!$K$3:$L$16,2,FALSE)))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IF(D193="X",0,IF(E193="X",0,VLOOKUP(E193,'37'!$K$3:$L$16,2,FALSE)))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IF(D194="X",0,IF(E194="X",0,VLOOKUP(E194,'37'!$K$3:$L$16,2,FALSE)))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IF(D195="X",0,IF(E195="X",0,VLOOKUP(E195,'37'!$K$3:$L$16,2,FALSE)))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IF(D196="X",0,IF(E196="X",0,VLOOKUP(E196,'37'!$K$3:$L$16,2,FALSE)))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IF(D197="X",0,IF(E197="X",0,VLOOKUP(E197,'37'!$K$3:$L$16,2,FALSE)))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IF(D198="X",0,IF(E198="X",0,VLOOKUP(E198,'37'!$K$3:$L$16,2,FALSE)))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IF(D199="X",0,IF(E199="X",0,VLOOKUP(E199,'37'!$K$3:$L$16,2,FALSE)))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IF(D200="X",0,IF(E200="X",0,VLOOKUP(E200,'37'!$K$3:$L$16,2,FALSE)))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IF(D201="X",0,IF(E201="X",0,VLOOKUP(E201,'37'!$K$3:$L$16,2,FALSE)))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IF(D202="X",0,IF(E202="X",0,VLOOKUP(E202,'37'!$K$3:$L$16,2,FALSE)))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IF(D203="X",0,IF(E203="X",0,VLOOKUP(E203,'37'!$K$3:$L$16,2,FALSE)))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IF(D204="X",0,IF(E204="X",0,VLOOKUP(E204,'37'!$K$3:$L$16,2,FALSE)))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IF(D205="X",0,IF(E205="X",0,VLOOKUP(E205,'37'!$K$3:$L$16,2,FALSE)))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IF(D206="X",0,IF(E206="X",0,VLOOKUP(E206,'37'!$K$3:$L$16,2,FALSE)))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IF(D207="X",0,IF(E207="X",0,VLOOKUP(E207,'37'!$K$3:$L$16,2,FALSE)))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IF(D208="X",0,IF(E208="X",0,VLOOKUP(E208,'37'!$K$3:$L$16,2,FALSE)))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IF(D209="X",0,IF(E209="X",0,VLOOKUP(E209,'37'!$K$3:$L$16,2,FALSE)))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IF(D210="X",0,IF(E210="X",0,VLOOKUP(E210,'37'!$K$3:$L$16,2,FALSE)))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IF(D211="X",0,IF(E211="X",0,VLOOKUP(E211,'37'!$K$3:$L$16,2,FALSE)))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IF(D212="X",0,IF(E212="X",0,VLOOKUP(E212,'37'!$K$3:$L$16,2,FALSE)))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IF(D213="X",0,IF(E213="X",0,VLOOKUP(E213,'37'!$K$3:$L$16,2,FALSE)))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IF(D214="X",0,IF(E214="X",0,VLOOKUP(E214,'37'!$K$3:$L$16,2,FALSE)))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IF(D215="X",0,IF(E215="X",0,VLOOKUP(E215,'37'!$K$3:$L$16,2,FALSE)))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IF(D216="X",0,IF(E216="X",0,VLOOKUP(E216,'37'!$K$3:$L$16,2,FALSE)))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IF(D217="X",0,IF(E217="X",0,VLOOKUP(E217,'37'!$K$3:$L$16,2,FALSE)))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IF(D218="X",0,IF(E218="X",0,VLOOKUP(E218,'37'!$K$3:$L$16,2,FALSE)))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IF(D219="X",0,IF(E219="X",0,VLOOKUP(E219,'37'!$K$3:$L$16,2,FALSE)))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IF(D220="X",0,IF(E220="X",0,VLOOKUP(E220,'37'!$K$3:$L$16,2,FALSE)))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IF(D221="X",0,IF(E221="X",0,VLOOKUP(E221,'37'!$K$3:$L$16,2,FALSE)))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IF(D222="X",0,IF(E222="X",0,VLOOKUP(E222,'37'!$K$3:$L$16,2,FALSE)))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IF(D223="X",0,IF(E223="X",0,VLOOKUP(E223,'37'!$K$3:$L$16,2,FALSE)))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IF(D224="X",0,IF(E224="X",0,VLOOKUP(E224,'37'!$K$3:$L$16,2,FALSE)))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IF(D225="X",0,IF(E225="X",0,VLOOKUP(E225,'37'!$K$3:$L$16,2,FALSE)))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IF(D226="X",0,IF(E226="X",0,VLOOKUP(E226,'37'!$K$3:$L$16,2,FALSE)))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IF(D227="X",0,IF(E227="X",0,VLOOKUP(E227,'37'!$K$3:$L$16,2,FALSE)))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IF(D228="X",0,IF(E228="X",0,VLOOKUP(E228,'37'!$K$3:$L$16,2,FALSE)))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IF(D229="X",0,IF(E229="X",0,VLOOKUP(E229,'37'!$K$3:$L$16,2,FALSE)))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IF(D230="X",0,IF(E230="X",0,VLOOKUP(E230,'37'!$K$3:$L$16,2,FALSE)))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IF(D231="X",0,IF(E231="X",0,VLOOKUP(E231,'37'!$K$3:$L$16,2,FALSE)))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IF(D232="X",0,IF(E232="X",0,VLOOKUP(E232,'37'!$K$3:$L$16,2,FALSE)))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IF(D233="X",0,IF(E233="X",0,VLOOKUP(E233,'37'!$K$3:$L$16,2,FALSE)))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IF(D234="X",0,IF(E234="X",0,VLOOKUP(E234,'37'!$K$3:$L$16,2,FALSE)))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IF(D235="X",0,IF(E235="X",0,VLOOKUP(E235,'37'!$K$3:$L$16,2,FALSE)))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IF(D236="X",0,IF(E236="X",0,VLOOKUP(E236,'37'!$K$3:$L$16,2,FALSE)))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IF(D237="X",0,IF(E237="X",0,VLOOKUP(E237,'37'!$K$3:$L$16,2,FALSE)))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IF(D238="X",0,IF(E238="X",0,VLOOKUP(E238,'37'!$K$3:$L$16,2,FALSE)))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IF(D239="X",0,IF(E239="X",0,VLOOKUP(E239,'37'!$K$3:$L$16,2,FALSE)))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IF(D240="X",0,IF(E240="X",0,VLOOKUP(E240,'37'!$K$3:$L$16,2,FALSE)))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IF(D241="X",0,IF(E241="X",0,VLOOKUP(E241,'37'!$K$3:$L$16,2,FALSE)))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IF(D242="X",0,IF(E242="X",0,VLOOKUP(E242,'37'!$K$3:$L$16,2,FALSE)))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IF(D243="X",0,IF(E243="X",0,VLOOKUP(E243,'37'!$K$3:$L$16,2,FALSE)))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IF(D244="X",0,IF(E244="X",0,VLOOKUP(E244,'37'!$K$3:$L$16,2,FALSE)))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IF(D245="X",0,IF(E245="X",0,VLOOKUP(E245,'37'!$K$3:$L$16,2,FALSE)))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IF(D246="X",0,IF(E246="X",0,VLOOKUP(E246,'37'!$K$3:$L$16,2,FALSE)))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IF(D247="X",0,IF(E247="X",0,VLOOKUP(E247,'37'!$K$3:$L$16,2,FALSE)))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IF(D248="X",0,IF(E248="X",0,VLOOKUP(E248,'37'!$K$3:$L$16,2,FALSE)))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IF(D249="X",0,IF(E249="X",0,VLOOKUP(E249,'37'!$K$3:$L$16,2,FALSE)))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IF(D250="X",0,IF(E250="X",0,VLOOKUP(E250,'37'!$K$3:$L$16,2,FALSE)))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IF(D251="X",0,IF(E251="X",0,VLOOKUP(E251,'37'!$K$3:$L$16,2,FALSE)))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IF(D252="X",0,IF(E252="X",0,VLOOKUP(E252,'37'!$K$3:$L$16,2,FALSE)))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IF(D253="X",0,IF(E253="X",0,VLOOKUP(E253,'37'!$K$3:$L$16,2,FALSE)))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IF(D254="X",0,IF(E254="X",0,VLOOKUP(E254,'37'!$K$3:$L$16,2,FALSE)))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IF(D255="X",0,IF(E255="X",0,VLOOKUP(E255,'37'!$K$3:$L$16,2,FALSE)))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IF(D256="X",0,IF(E256="X",0,VLOOKUP(E256,'37'!$K$3:$L$16,2,FALSE)))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IF(D257="X",0,IF(E257="X",0,VLOOKUP(E257,'37'!$K$3:$L$16,2,FALSE)))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IF(D258="X",0,IF(E258="X",0,VLOOKUP(E258,'37'!$K$3:$L$16,2,FALSE)))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IF(D259="X",0,IF(E259="X",0,VLOOKUP(E259,'37'!$K$3:$L$16,2,FALSE)))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IF(D260="X",0,IF(E260="X",0,VLOOKUP(E260,'37'!$K$3:$L$16,2,FALSE)))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IF(D261="X",0,IF(E261="X",0,VLOOKUP(E261,'37'!$K$3:$L$16,2,FALSE)))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IF(D262="X",0,IF(E262="X",0,VLOOKUP(E262,'37'!$K$3:$L$16,2,FALSE)))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IF(D263="X",0,IF(E263="X",0,VLOOKUP(E263,'37'!$K$3:$L$16,2,FALSE)))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IF(D264="X",0,IF(E264="X",0,VLOOKUP(E264,'37'!$K$3:$L$16,2,FALSE)))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IF(D265="X",0,IF(E265="X",0,VLOOKUP(E265,'37'!$K$3:$L$16,2,FALSE)))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IF(D266="X",0,IF(E266="X",0,VLOOKUP(E266,'37'!$K$3:$L$16,2,FALSE)))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IF(D267="X",0,IF(E267="X",0,VLOOKUP(E267,'37'!$K$3:$L$16,2,FALSE)))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IF(D268="X",0,IF(E268="X",0,VLOOKUP(E268,'37'!$K$3:$L$16,2,FALSE)))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IF(D269="X",0,IF(E269="X",0,VLOOKUP(E269,'37'!$K$3:$L$16,2,FALSE)))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IF(D270="X",0,IF(E270="X",0,VLOOKUP(E270,'37'!$K$3:$L$16,2,FALSE)))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IF(D271="X",0,IF(E271="X",0,VLOOKUP(E271,'37'!$K$3:$L$16,2,FALSE)))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IF(D272="X",0,IF(E272="X",0,VLOOKUP(E272,'37'!$K$3:$L$16,2,FALSE)))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IF(D273="X",0,IF(E273="X",0,VLOOKUP(E273,'37'!$K$3:$L$16,2,FALSE)))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IF(D274="X",0,IF(E274="X",0,VLOOKUP(E274,'37'!$K$3:$L$16,2,FALSE)))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IF(D275="X",0,IF(E275="X",0,VLOOKUP(E275,'37'!$K$3:$L$16,2,FALSE)))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IF(D276="X",0,IF(E276="X",0,VLOOKUP(E276,'37'!$K$3:$L$16,2,FALSE)))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IF(D277="X",0,IF(E277="X",0,VLOOKUP(E277,'37'!$K$3:$L$16,2,FALSE)))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IF(D278="X",0,IF(E278="X",0,VLOOKUP(E278,'37'!$K$3:$L$16,2,FALSE)))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IF(D279="X",0,IF(E279="X",0,VLOOKUP(E279,'37'!$K$3:$L$16,2,FALSE)))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IF(D280="X",0,IF(E280="X",0,VLOOKUP(E280,'37'!$K$3:$L$16,2,FALSE)))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IF(D281="X",0,IF(E281="X",0,VLOOKUP(E281,'37'!$K$3:$L$16,2,FALSE)))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IF(D282="X",0,IF(E282="X",0,VLOOKUP(E282,'37'!$K$3:$L$16,2,FALSE)))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IF(D283="X",0,IF(E283="X",0,VLOOKUP(E283,'37'!$K$3:$L$16,2,FALSE)))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IF(D284="X",0,IF(E284="X",0,VLOOKUP(E284,'37'!$K$3:$L$16,2,FALSE)))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IF(D285="X",0,IF(E285="X",0,VLOOKUP(E285,'37'!$K$3:$L$16,2,FALSE)))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IF(D286="X",0,IF(E286="X",0,VLOOKUP(E286,'37'!$K$3:$L$16,2,FALSE)))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IF(D287="X",0,IF(E287="X",0,VLOOKUP(E287,'37'!$K$3:$L$16,2,FALSE)))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IF(D288="X",0,IF(E288="X",0,VLOOKUP(E288,'37'!$K$3:$L$16,2,FALSE)))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IF(D289="X",0,IF(E289="X",0,VLOOKUP(E289,'37'!$K$3:$L$16,2,FALSE)))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IF(D290="X",0,IF(E290="X",0,VLOOKUP(E290,'37'!$K$3:$L$16,2,FALSE)))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IF(D291="X",0,IF(E291="X",0,VLOOKUP(E291,'37'!$K$3:$L$16,2,FALSE)))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IF(D292="X",0,IF(E292="X",0,VLOOKUP(E292,'37'!$K$3:$L$16,2,FALSE)))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IF(D293="X",0,IF(E293="X",0,VLOOKUP(E293,'37'!$K$3:$L$16,2,FALSE)))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IF(D294="X",0,IF(E294="X",0,VLOOKUP(E294,'37'!$K$3:$L$16,2,FALSE)))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IF(D295="X",0,IF(E295="X",0,VLOOKUP(E295,'37'!$K$3:$L$16,2,FALSE)))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IF(D296="X",0,IF(E296="X",0,VLOOKUP(E296,'37'!$K$3:$L$16,2,FALSE)))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IF(D297="X",0,IF(E297="X",0,VLOOKUP(E297,'37'!$K$3:$L$16,2,FALSE)))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IF(D298="X",0,IF(E298="X",0,VLOOKUP(E298,'37'!$K$3:$L$16,2,FALSE)))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IF(D299="X",0,IF(E299="X",0,VLOOKUP(E299,'37'!$K$3:$L$16,2,FALSE)))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IF(D300="X",0,IF(E300="X",0,VLOOKUP(E300,'37'!$K$3:$L$16,2,FALSE)))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IF(D301="X",0,IF(E301="X",0,VLOOKUP(E301,'37'!$K$3:$L$16,2,FALSE)))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IF(D302="X",0,IF(E302="X",0,VLOOKUP(E302,'37'!$K$3:$L$16,2,FALSE)))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IF(D303="X",0,IF(E303="X",0,VLOOKUP(E303,'37'!$K$3:$L$16,2,FALSE)))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IF(D304="X",0,IF(E304="X",0,VLOOKUP(E304,'37'!$K$3:$L$16,2,FALSE)))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IF(D305="X",0,IF(E305="X",0,VLOOKUP(E305,'37'!$K$3:$L$16,2,FALSE)))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IF(D306="X",0,IF(E306="X",0,VLOOKUP(E306,'37'!$K$3:$L$16,2,FALSE)))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IF(D307="X",0,IF(E307="X",0,VLOOKUP(E307,'37'!$K$3:$L$16,2,FALSE)))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IF(D308="X",0,IF(E308="X",0,VLOOKUP(E308,'37'!$K$3:$L$16,2,FALSE)))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IF(D309="X",0,IF(E309="X",0,VLOOKUP(E309,'37'!$K$3:$L$16,2,FALSE)))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IF(D310="X",0,IF(E310="X",0,VLOOKUP(E310,'37'!$K$3:$L$16,2,FALSE)))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IF(D311="X",0,IF(E311="X",0,VLOOKUP(E311,'37'!$K$3:$L$16,2,FALSE)))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IF(D312="X",0,IF(E312="X",0,VLOOKUP(E312,'37'!$K$3:$L$16,2,FALSE)))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IF(D313="X",0,IF(E313="X",0,VLOOKUP(E313,'37'!$K$3:$L$16,2,FALSE)))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IF(D314="X",0,IF(E314="X",0,VLOOKUP(E314,'37'!$K$3:$L$16,2,FALSE)))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IF(D315="X",0,IF(E315="X",0,VLOOKUP(E315,'37'!$K$3:$L$16,2,FALSE)))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IF(D316="X",0,IF(E316="X",0,VLOOKUP(E316,'37'!$K$3:$L$16,2,FALSE)))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IF(D317="X",0,IF(E317="X",0,VLOOKUP(E317,'37'!$K$3:$L$16,2,FALSE)))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IF(D318="X",0,IF(E318="X",0,VLOOKUP(E318,'37'!$K$3:$L$16,2,FALSE)))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IF(D319="X",0,IF(E319="X",0,VLOOKUP(E319,'37'!$K$3:$L$16,2,FALSE)))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IF(D320="X",0,IF(E320="X",0,VLOOKUP(E320,'37'!$K$3:$L$16,2,FALSE)))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IF(D321="X",0,IF(E321="X",0,VLOOKUP(E321,'37'!$K$3:$L$16,2,FALSE)))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IF(D322="X",0,IF(E322="X",0,VLOOKUP(E322,'37'!$K$3:$L$16,2,FALSE)))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IF(D323="X",0,IF(E323="X",0,VLOOKUP(E323,'37'!$K$3:$L$16,2,FALSE)))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IF(D324="X",0,IF(E324="X",0,VLOOKUP(E324,'37'!$K$3:$L$16,2,FALSE)))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IF(D325="X",0,IF(E325="X",0,VLOOKUP(E325,'37'!$K$3:$L$16,2,FALSE)))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IF(D326="X",0,IF(E326="X",0,VLOOKUP(E326,'37'!$K$3:$L$16,2,FALSE)))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IF(D327="X",0,IF(E327="X",0,VLOOKUP(E327,'37'!$K$3:$L$16,2,FALSE)))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IF(D328="X",0,IF(E328="X",0,VLOOKUP(E328,'37'!$K$3:$L$16,2,FALSE)))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IF(D329="X",0,IF(E329="X",0,VLOOKUP(E329,'37'!$K$3:$L$16,2,FALSE)))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IF(D330="X",0,IF(E330="X",0,VLOOKUP(E330,'37'!$K$3:$L$16,2,FALSE)))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IF(D331="X",0,IF(E331="X",0,VLOOKUP(E331,'37'!$K$3:$L$16,2,FALSE)))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IF(D332="X",0,IF(E332="X",0,VLOOKUP(E332,'37'!$K$3:$L$16,2,FALSE)))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IF(D333="X",0,IF(E333="X",0,VLOOKUP(E333,'37'!$K$3:$L$16,2,FALSE)))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IF(D334="X",0,IF(E334="X",0,VLOOKUP(E334,'37'!$K$3:$L$16,2,FALSE)))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IF(D335="X",0,IF(E335="X",0,VLOOKUP(E335,'37'!$K$3:$L$16,2,FALSE)))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IF(D336="X",0,IF(E336="X",0,VLOOKUP(E336,'37'!$K$3:$L$16,2,FALSE)))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IF(D337="X",0,IF(E337="X",0,VLOOKUP(E337,'37'!$K$3:$L$16,2,FALSE)))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IF(D338="X",0,IF(E338="X",0,VLOOKUP(E338,'37'!$K$3:$L$16,2,FALSE)))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IF(D339="X",0,IF(E339="X",0,VLOOKUP(E339,'37'!$K$3:$L$16,2,FALSE)))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IF(D340="X",0,IF(E340="X",0,VLOOKUP(E340,'37'!$K$3:$L$16,2,FALSE)))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IF(D341="X",0,IF(E341="X",0,VLOOKUP(E341,'37'!$K$3:$L$16,2,FALSE)))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IF(D342="X",0,IF(E342="X",0,VLOOKUP(E342,'37'!$K$3:$L$16,2,FALSE)))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IF(D343="X",0,IF(E343="X",0,VLOOKUP(E343,'37'!$K$3:$L$16,2,FALSE)))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IF(D344="X",0,IF(E344="X",0,VLOOKUP(E344,'37'!$K$3:$L$16,2,FALSE)))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IF(D345="X",0,IF(E345="X",0,VLOOKUP(E345,'37'!$K$3:$L$16,2,FALSE)))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IF(D346="X",0,IF(E346="X",0,VLOOKUP(E346,'37'!$K$3:$L$16,2,FALSE)))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IF(D347="X",0,IF(E347="X",0,VLOOKUP(E347,'37'!$K$3:$L$16,2,FALSE)))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IF(D348="X",0,IF(E348="X",0,VLOOKUP(E348,'37'!$K$3:$L$16,2,FALSE)))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IF(D349="X",0,IF(E349="X",0,VLOOKUP(E349,'37'!$K$3:$L$16,2,FALSE)))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IF(D350="X",0,IF(E350="X",0,VLOOKUP(E350,'37'!$K$3:$L$16,2,FALSE)))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IF(D351="X",0,IF(E351="X",0,VLOOKUP(E351,'37'!$K$3:$L$16,2,FALSE)))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IF(D352="X",0,IF(E352="X",0,VLOOKUP(E352,'37'!$K$3:$L$16,2,FALSE)))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IF(D353="X",0,IF(E353="X",0,VLOOKUP(E353,'37'!$K$3:$L$16,2,FALSE)))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IF(D354="X",0,IF(E354="X",0,VLOOKUP(E354,'37'!$K$3:$L$16,2,FALSE)))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IF(D355="X",0,IF(E355="X",0,VLOOKUP(E355,'37'!$K$3:$L$16,2,FALSE)))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IF(D356="X",0,IF(E356="X",0,VLOOKUP(E356,'37'!$K$3:$L$16,2,FALSE)))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IF(D357="X",0,IF(E357="X",0,VLOOKUP(E357,'37'!$K$3:$L$16,2,FALSE)))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IF(D358="X",0,IF(E358="X",0,VLOOKUP(E358,'37'!$K$3:$L$16,2,FALSE)))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IF(D359="X",0,IF(E359="X",0,VLOOKUP(E359,'37'!$K$3:$L$16,2,FALSE)))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IF(D360="X",0,IF(E360="X",0,VLOOKUP(E360,'37'!$K$3:$L$16,2,FALSE)))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IF(D361="X",0,IF(E361="X",0,VLOOKUP(E361,'37'!$K$3:$L$16,2,FALSE)))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IF(D362="X",0,IF(E362="X",0,VLOOKUP(E362,'37'!$K$3:$L$16,2,FALSE)))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IF(D363="X",0,IF(E363="X",0,VLOOKUP(E363,'37'!$K$3:$L$16,2,FALSE)))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IF(D364="X",0,IF(E364="X",0,VLOOKUP(E364,'37'!$K$3:$L$16,2,FALSE)))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IF(D365="X",0,IF(E365="X",0,VLOOKUP(E365,'37'!$K$3:$L$16,2,FALSE)))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IF(D366="X",0,IF(E366="X",0,VLOOKUP(E366,'37'!$K$3:$L$16,2,FALSE)))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IF(D367="X",0,IF(E367="X",0,VLOOKUP(E367,'37'!$K$3:$L$16,2,FALSE)))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IF(D368="X",0,IF(E368="X",0,VLOOKUP(E368,'37'!$K$3:$L$16,2,FALSE)))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IF(D369="X",0,IF(E369="X",0,VLOOKUP(E369,'37'!$K$3:$L$16,2,FALSE)))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IF(D370="X",0,IF(E370="X",0,VLOOKUP(E370,'37'!$K$3:$L$16,2,FALSE)))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IF(D371="X",0,IF(E371="X",0,VLOOKUP(E371,'37'!$K$3:$L$16,2,FALSE)))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IF(D372="X",0,IF(E372="X",0,VLOOKUP(E372,'37'!$K$3:$L$16,2,FALSE)))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IF(D373="X",0,IF(E373="X",0,VLOOKUP(E373,'37'!$K$3:$L$16,2,FALSE)))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IF(D374="X",0,IF(E374="X",0,VLOOKUP(E374,'37'!$K$3:$L$16,2,FALSE)))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IF(D375="X",0,IF(E375="X",0,VLOOKUP(E375,'37'!$K$3:$L$16,2,FALSE)))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IF(D376="X",0,IF(E376="X",0,VLOOKUP(E376,'37'!$K$3:$L$16,2,FALSE)))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IF(D377="X",0,IF(E377="X",0,VLOOKUP(E377,'37'!$K$3:$L$16,2,FALSE)))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IF(D378="X",0,IF(E378="X",0,VLOOKUP(E378,'37'!$K$3:$L$16,2,FALSE)))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IF(D379="X",0,IF(E379="X",0,VLOOKUP(E379,'37'!$K$3:$L$16,2,FALSE)))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IF(D380="X",0,IF(E380="X",0,VLOOKUP(E380,'37'!$K$3:$L$16,2,FALSE)))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IF(D381="X",0,IF(E381="X",0,VLOOKUP(E381,'37'!$K$3:$L$16,2,FALSE)))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IF(D382="X",0,IF(E382="X",0,VLOOKUP(E382,'37'!$K$3:$L$16,2,FALSE)))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IF(D383="X",0,IF(E383="X",0,VLOOKUP(E383,'37'!$K$3:$L$16,2,FALSE)))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IF(D384="X",0,IF(E384="X",0,VLOOKUP(E384,'37'!$K$3:$L$16,2,FALSE)))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IF(D385="X",0,IF(E385="X",0,VLOOKUP(E385,'37'!$K$3:$L$16,2,FALSE)))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IF(D386="X",0,IF(E386="X",0,VLOOKUP(E386,'37'!$K$3:$L$16,2,FALSE)))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IF(D387="X",0,IF(E387="X",0,VLOOKUP(E387,'37'!$K$3:$L$16,2,FALSE)))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IF(D388="X",0,IF(E388="X",0,VLOOKUP(E388,'37'!$K$3:$L$16,2,FALSE)))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IF(D389="X",0,IF(E389="X",0,VLOOKUP(E389,'37'!$K$3:$L$16,2,FALSE)))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IF(D390="X",0,IF(E390="X",0,VLOOKUP(E390,'37'!$K$3:$L$16,2,FALSE)))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IF(D391="X",0,IF(E391="X",0,VLOOKUP(E391,'37'!$K$3:$L$16,2,FALSE)))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IF(D392="X",0,IF(E392="X",0,VLOOKUP(E392,'37'!$K$3:$L$16,2,FALSE)))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IF(D393="X",0,IF(E393="X",0,VLOOKUP(E393,'37'!$K$3:$L$16,2,FALSE)))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IF(D394="X",0,IF(E394="X",0,VLOOKUP(E394,'37'!$K$3:$L$16,2,FALSE)))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IF(D395="X",0,IF(E395="X",0,VLOOKUP(E395,'37'!$K$3:$L$16,2,FALSE)))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IF(D396="X",0,IF(E396="X",0,VLOOKUP(E396,'37'!$K$3:$L$16,2,FALSE)))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IF(D397="X",0,IF(E397="X",0,VLOOKUP(E397,'37'!$K$3:$L$16,2,FALSE)))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IF(D398="X",0,IF(E398="X",0,VLOOKUP(E398,'37'!$K$3:$L$16,2,FALSE)))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IF(D399="X",0,IF(E399="X",0,VLOOKUP(E399,'37'!$K$3:$L$16,2,FALSE)))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IF(D400="X",0,IF(E400="X",0,VLOOKUP(E400,'37'!$K$3:$L$16,2,FALSE)))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IF(D401="X",0,IF(E401="X",0,VLOOKUP(E401,'37'!$K$3:$L$16,2,FALSE)))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IF(D402="X",0,IF(E402="X",0,VLOOKUP(E402,'37'!$K$3:$L$16,2,FALSE)))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IF(D403="X",0,IF(E403="X",0,VLOOKUP(E403,'37'!$K$3:$L$16,2,FALSE)))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IF(D404="X",0,IF(E404="X",0,VLOOKUP(E404,'37'!$K$3:$L$16,2,FALSE)))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IF(D405="X",0,IF(E405="X",0,VLOOKUP(E405,'37'!$K$3:$L$16,2,FALSE)))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IF(D406="X",0,IF(E406="X",0,VLOOKUP(E406,'37'!$K$3:$L$16,2,FALSE)))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IF(D407="X",0,IF(E407="X",0,VLOOKUP(E407,'37'!$K$3:$L$16,2,FALSE)))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IF(D408="X",0,IF(E408="X",0,VLOOKUP(E408,'37'!$K$3:$L$16,2,FALSE)))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IF(D409="X",0,IF(E409="X",0,VLOOKUP(E409,'37'!$K$3:$L$16,2,FALSE)))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IF(D410="X",0,IF(E410="X",0,VLOOKUP(E410,'37'!$K$3:$L$16,2,FALSE)))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IF(D411="X",0,IF(E411="X",0,VLOOKUP(E411,'37'!$K$3:$L$16,2,FALSE)))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IF(D412="X",0,IF(E412="X",0,VLOOKUP(E412,'37'!$K$3:$L$16,2,FALSE)))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IF(D413="X",0,IF(E413="X",0,VLOOKUP(E413,'37'!$K$3:$L$16,2,FALSE)))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IF(D414="X",0,IF(E414="X",0,VLOOKUP(E414,'37'!$K$3:$L$16,2,FALSE)))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IF(D415="X",0,IF(E415="X",0,VLOOKUP(E415,'37'!$K$3:$L$16,2,FALSE)))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IF(D416="X",0,IF(E416="X",0,VLOOKUP(E416,'37'!$K$3:$L$16,2,FALSE)))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IF(D417="X",0,IF(E417="X",0,VLOOKUP(E417,'37'!$K$3:$L$16,2,FALSE)))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IF(D418="X",0,IF(E418="X",0,VLOOKUP(E418,'37'!$K$3:$L$16,2,FALSE)))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IF(D419="X",0,IF(E419="X",0,VLOOKUP(E419,'37'!$K$3:$L$16,2,FALSE)))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IF(D420="X",0,IF(E420="X",0,VLOOKUP(E420,'37'!$K$3:$L$16,2,FALSE)))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IF(D421="X",0,IF(E421="X",0,VLOOKUP(E421,'37'!$K$3:$L$16,2,FALSE)))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IF(D422="X",0,IF(E422="X",0,VLOOKUP(E422,'37'!$K$3:$L$16,2,FALSE)))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IF(D423="X",0,IF(E423="X",0,VLOOKUP(E423,'37'!$K$3:$L$16,2,FALSE)))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IF(D424="X",0,IF(E424="X",0,VLOOKUP(E424,'37'!$K$3:$L$16,2,FALSE)))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IF(D425="X",0,IF(E425="X",0,VLOOKUP(E425,'37'!$K$3:$L$16,2,FALSE)))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IF(D426="X",0,IF(E426="X",0,VLOOKUP(E426,'37'!$K$3:$L$16,2,FALSE)))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IF(D427="X",0,IF(E427="X",0,VLOOKUP(E427,'37'!$K$3:$L$16,2,FALSE)))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IF(D428="X",0,IF(E428="X",0,VLOOKUP(E428,'37'!$K$3:$L$16,2,FALSE)))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IF(D429="X",0,IF(E429="X",0,VLOOKUP(E429,'37'!$K$3:$L$16,2,FALSE)))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IF(D430="X",0,IF(E430="X",0,VLOOKUP(E430,'37'!$K$3:$L$16,2,FALSE)))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IF(D431="X",0,IF(E431="X",0,VLOOKUP(E431,'37'!$K$3:$L$16,2,FALSE)))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IF(D432="X",0,IF(E432="X",0,VLOOKUP(E432,'37'!$K$3:$L$16,2,FALSE)))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IF(D433="X",0,IF(E433="X",0,VLOOKUP(E433,'37'!$K$3:$L$16,2,FALSE)))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IF(D434="X",0,IF(E434="X",0,VLOOKUP(E434,'37'!$K$3:$L$16,2,FALSE)))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IF(D435="X",0,IF(E435="X",0,VLOOKUP(E435,'37'!$K$3:$L$16,2,FALSE)))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IF(D436="X",0,IF(E436="X",0,VLOOKUP(E436,'37'!$K$3:$L$16,2,FALSE)))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IF(D437="X",0,IF(E437="X",0,VLOOKUP(E437,'37'!$K$3:$L$16,2,FALSE)))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IF(D438="X",0,IF(E438="X",0,VLOOKUP(E438,'37'!$K$3:$L$16,2,FALSE)))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IF(D439="X",0,IF(E439="X",0,VLOOKUP(E439,'37'!$K$3:$L$16,2,FALSE)))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IF(D440="X",0,IF(E440="X",0,VLOOKUP(E440,'37'!$K$3:$L$16,2,FALSE)))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IF(D441="X",0,IF(E441="X",0,VLOOKUP(E441,'37'!$K$3:$L$16,2,FALSE)))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IF(D442="X",0,IF(E442="X",0,VLOOKUP(E442,'37'!$K$3:$L$16,2,FALSE)))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IF(D443="X",0,IF(E443="X",0,VLOOKUP(E443,'37'!$K$3:$L$16,2,FALSE)))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IF(D444="X",0,IF(E444="X",0,VLOOKUP(E444,'37'!$K$3:$L$16,2,FALSE)))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IF(D445="X",0,IF(E445="X",0,VLOOKUP(E445,'37'!$K$3:$L$16,2,FALSE)))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IF(D446="X",0,IF(E446="X",0,VLOOKUP(E446,'37'!$K$3:$L$16,2,FALSE)))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IF(D447="X",0,IF(E447="X",0,VLOOKUP(E447,'37'!$K$3:$L$16,2,FALSE)))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IF(D448="X",0,IF(E448="X",0,VLOOKUP(E448,'37'!$K$3:$L$16,2,FALSE)))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IF(D449="X",0,IF(E449="X",0,VLOOKUP(E449,'37'!$K$3:$L$16,2,FALSE)))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IF(D450="X",0,IF(E450="X",0,VLOOKUP(E450,'37'!$K$3:$L$16,2,FALSE)))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IF(D451="X",0,IF(E451="X",0,VLOOKUP(E451,'37'!$K$3:$L$16,2,FALSE)))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IF(D452="X",0,IF(E452="X",0,VLOOKUP(E452,'37'!$K$3:$L$16,2,FALSE)))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IF(D453="X",0,IF(E453="X",0,VLOOKUP(E453,'37'!$K$3:$L$16,2,FALSE)))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IF(D454="X",0,IF(E454="X",0,VLOOKUP(E454,'37'!$K$3:$L$16,2,FALSE)))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IF(D455="X",0,IF(E455="X",0,VLOOKUP(E455,'37'!$K$3:$L$16,2,FALSE)))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IF(D456="X",0,IF(E456="X",0,VLOOKUP(E456,'37'!$K$3:$L$16,2,FALSE)))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IF(D457="X",0,IF(E457="X",0,VLOOKUP(E457,'37'!$K$3:$L$16,2,FALSE)))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IF(D458="X",0,IF(E458="X",0,VLOOKUP(E458,'37'!$K$3:$L$16,2,FALSE)))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IF(D459="X",0,IF(E459="X",0,VLOOKUP(E459,'37'!$K$3:$L$16,2,FALSE)))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IF(D460="X",0,IF(E460="X",0,VLOOKUP(E460,'37'!$K$3:$L$16,2,FALSE)))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IF(D461="X",0,IF(E461="X",0,VLOOKUP(E461,'37'!$K$3:$L$16,2,FALSE)))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IF(D462="X",0,IF(E462="X",0,VLOOKUP(E462,'37'!$K$3:$L$16,2,FALSE)))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IF(D463="X",0,IF(E463="X",0,VLOOKUP(E463,'37'!$K$3:$L$16,2,FALSE)))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IF(D464="X",0,IF(E464="X",0,VLOOKUP(E464,'37'!$K$3:$L$16,2,FALSE)))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IF(D465="X",0,IF(E465="X",0,VLOOKUP(E465,'37'!$K$3:$L$16,2,FALSE)))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IF(D466="X",0,IF(E466="X",0,VLOOKUP(E466,'37'!$K$3:$L$16,2,FALSE)))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IF(D467="X",0,IF(E467="X",0,VLOOKUP(E467,'37'!$K$3:$L$16,2,FALSE)))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IF(D468="X",0,IF(E468="X",0,VLOOKUP(E468,'37'!$K$3:$L$16,2,FALSE)))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IF(D469="X",0,IF(E469="X",0,VLOOKUP(E469,'37'!$K$3:$L$16,2,FALSE)))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IF(D470="X",0,IF(E470="X",0,VLOOKUP(E470,'37'!$K$3:$L$16,2,FALSE)))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IF(D471="X",0,IF(E471="X",0,VLOOKUP(E471,'37'!$K$3:$L$16,2,FALSE)))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IF(D472="X",0,IF(E472="X",0,VLOOKUP(E472,'37'!$K$3:$L$16,2,FALSE)))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IF(D473="X",0,IF(E473="X",0,VLOOKUP(E473,'37'!$K$3:$L$16,2,FALSE)))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IF(D474="X",0,IF(E474="X",0,VLOOKUP(E474,'37'!$K$3:$L$16,2,FALSE)))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IF(D475="X",0,IF(E475="X",0,VLOOKUP(E475,'37'!$K$3:$L$16,2,FALSE)))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IF(D476="X",0,IF(E476="X",0,VLOOKUP(E476,'37'!$K$3:$L$16,2,FALSE)))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IF(D477="X",0,IF(E477="X",0,VLOOKUP(E477,'37'!$K$3:$L$16,2,FALSE)))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IF(D478="X",0,IF(E478="X",0,VLOOKUP(E478,'37'!$K$3:$L$16,2,FALSE)))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IF(D479="X",0,IF(E479="X",0,VLOOKUP(E479,'37'!$K$3:$L$16,2,FALSE)))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IF(D480="X",0,IF(E480="X",0,VLOOKUP(E480,'37'!$K$3:$L$16,2,FALSE)))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IF(D481="X",0,IF(E481="X",0,VLOOKUP(E481,'37'!$K$3:$L$16,2,FALSE)))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IF(D482="X",0,IF(E482="X",0,VLOOKUP(E482,'37'!$K$3:$L$16,2,FALSE)))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IF(D483="X",0,IF(E483="X",0,VLOOKUP(E483,'37'!$K$3:$L$16,2,FALSE)))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IF(D484="X",0,IF(E484="X",0,VLOOKUP(E484,'37'!$K$3:$L$16,2,FALSE)))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IF(D485="X",0,IF(E485="X",0,VLOOKUP(E485,'37'!$K$3:$L$16,2,FALSE)))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IF(D486="X",0,IF(E486="X",0,VLOOKUP(E486,'37'!$K$3:$L$16,2,FALSE)))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IF(D487="X",0,IF(E487="X",0,VLOOKUP(E487,'37'!$K$3:$L$16,2,FALSE)))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IF(D488="X",0,IF(E488="X",0,VLOOKUP(E488,'37'!$K$3:$L$16,2,FALSE)))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IF(D489="X",0,IF(E489="X",0,VLOOKUP(E489,'37'!$K$3:$L$16,2,FALSE)))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IF(D490="X",0,IF(E490="X",0,VLOOKUP(E490,'37'!$K$3:$L$16,2,FALSE)))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IF(D491="X",0,IF(E491="X",0,VLOOKUP(E491,'37'!$K$3:$L$16,2,FALSE)))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IF(D492="X",0,IF(E492="X",0,VLOOKUP(E492,'37'!$K$3:$L$16,2,FALSE)))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IF(D493="X",0,IF(E493="X",0,VLOOKUP(E493,'37'!$K$3:$L$16,2,FALSE)))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IF(D494="X",0,IF(E494="X",0,VLOOKUP(E494,'37'!$K$3:$L$16,2,FALSE)))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IF('37'!K3="", "Vrije categorie",'37'!K3)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IF('37'!K4="", "Vrije categorie",'37'!K4)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IF('37'!K5="", "Vrije categorie",'37'!K5)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IF('37'!K6="", "Vrije categorie",'37'!K6)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IF('37'!K7="", "Vrije categorie",'37'!K7)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IF('37'!K8="", "Vrije categorie",'37'!K8)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IF('37'!K9="", "Vrije categorie",'37'!K9)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IF('37'!K10="", "Vrije categorie",'37'!K10)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IF('37'!K11="", "Vrije categorie",'37'!K11)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IF('37'!K12="", "Vrije categorie",'37'!K12)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IF('37'!K13="", "Vrije categorie",'37'!K13)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IF('37'!K14="", "Vrije categorie",'37'!K14)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IF('37'!K15="", "Vrije categorie",'37'!K15)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YUgbSgCfvV/Pkh9a+xrTPcWSUvLUZvtBAXt/yaQAcMk/3yz7VEfsuOWD/Esd81cOzSE+lv1Q+ML10NtNeKbxdg==" saltValue="+8cERGOhgHs35R0SuDhxa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topLeftCell="A22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'24a'!R499/M3</f>
        <v>#DIV/0!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'24a'!R500/M4</f>
        <v>#DIV/0!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(her)controles'!A38</f>
        <v>0</v>
      </c>
      <c r="K5" s="34" t="s">
        <v>48</v>
      </c>
      <c r="L5" s="46"/>
      <c r="M5" s="104"/>
      <c r="N5" s="86" t="e">
        <f>'24a'!R501/M5</f>
        <v>#DIV/0!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'24a'!R502/M6</f>
        <v>#DIV/0!</v>
      </c>
    </row>
    <row r="7" spans="1:14">
      <c r="K7" s="34" t="s">
        <v>45</v>
      </c>
      <c r="L7" s="46"/>
      <c r="M7" s="104"/>
      <c r="N7" s="86" t="e">
        <f>'24a'!R503/M7</f>
        <v>#DIV/0!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'24a'!R504/M8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'24a'!R505/M9</f>
        <v>#DIV/0!</v>
      </c>
    </row>
    <row r="10" spans="1:14">
      <c r="H10" s="7" t="s">
        <v>86</v>
      </c>
      <c r="K10" s="34" t="s">
        <v>51</v>
      </c>
      <c r="L10" s="46"/>
      <c r="M10" s="104"/>
      <c r="N10" s="86" t="e">
        <f>'24a'!R506/M10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/>
      <c r="M11" s="104"/>
      <c r="N11" s="86" t="e">
        <f>'24a'!R507/M11</f>
        <v>#DIV/0!</v>
      </c>
    </row>
    <row r="12" spans="1:14">
      <c r="F12" s="7" t="s">
        <v>54</v>
      </c>
      <c r="G12" s="7" t="s">
        <v>80</v>
      </c>
      <c r="H12" s="7"/>
      <c r="K12" s="34" t="s">
        <v>53</v>
      </c>
      <c r="L12" s="46"/>
      <c r="M12" s="104"/>
      <c r="N12" s="86" t="e">
        <f>'24a'!R508/M12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'24a'!P512</f>
        <v>686</v>
      </c>
      <c r="G13" s="88"/>
      <c r="H13" s="23">
        <f>(F13*G13)*4</f>
        <v>0</v>
      </c>
      <c r="K13" s="34" t="s">
        <v>46</v>
      </c>
      <c r="L13" s="46"/>
      <c r="M13" s="104"/>
      <c r="N13" s="86" t="e">
        <f>'24a'!R509/M13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77"/>
      <c r="N14" s="86"/>
    </row>
    <row r="15" spans="1:14">
      <c r="K15" s="34"/>
      <c r="L15" s="46"/>
      <c r="M15" s="77"/>
      <c r="N15" s="86"/>
    </row>
    <row r="16" spans="1:14">
      <c r="A16" t="s">
        <v>117</v>
      </c>
      <c r="K16" s="36"/>
      <c r="L16" s="47"/>
      <c r="M16" s="78"/>
      <c r="N16" s="87"/>
    </row>
    <row r="17" spans="1:9">
      <c r="A17" s="276" t="s">
        <v>118</v>
      </c>
      <c r="B17" s="276"/>
      <c r="C17" s="276"/>
      <c r="D17" s="44">
        <f>'24a'!R512</f>
        <v>103548</v>
      </c>
      <c r="E17" s="276" t="s">
        <v>119</v>
      </c>
      <c r="F17" s="276"/>
      <c r="G17" s="44" t="e">
        <f>D17/E8</f>
        <v>#DIV/0!</v>
      </c>
      <c r="H17" s="41" t="s">
        <v>120</v>
      </c>
      <c r="I17" s="43" t="e">
        <f>D17/SUM(N3:N16)</f>
        <v>#DIV/0!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139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'24a'!I512</f>
        <v>580.25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580.25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580.25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580.25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'24a'!H512-E27</f>
        <v>55.25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'24a'!U495</f>
        <v>128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'24a'!T495</f>
        <v>123.5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'24a'!V495</f>
        <v>24.5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'24a'!W495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'24a'!X495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'24a'!Y495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'24a'!P505</f>
        <v>106.5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GMfWPAF1Uke6OdFXGClRRWMNIi3nFQAvFYNUlZ+KJtwC7nZ8rq79JvzLdy9DxoZqa6pHR2yQTYh7PXtgT7AbzQ==" saltValue="+23ssnGFi5FUsUe4M8TyX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Z532"/>
  <sheetViews>
    <sheetView topLeftCell="A5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'38'!H5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IF(D4="X",0,IF(E4="X",0,VLOOKUP(E4,'24'!$K$3:$L$16,2,FALSE)))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IF(D5="X",0,IF(E5="X",0,VLOOKUP(E5,'24'!$K$3:$L$16,2,FALSE)))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IF(D6="X",0,IF(E6="X",0,VLOOKUP(E6,'24'!$K$3:$L$16,2,FALSE)))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IF(D7="X",0,IF(E7="X",0,VLOOKUP(E7,'24'!$K$3:$L$16,2,FALSE)))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IF(D8="X",0,IF(E8="X",0,VLOOKUP(E8,'24'!$K$3:$L$16,2,FALSE)))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IF(D9="X",0,IF(E9="X",0,VLOOKUP(E9,'24'!$K$3:$L$16,2,FALSE)))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IF(D10="X",0,IF(E10="X",0,VLOOKUP(E10,'24'!$K$3:$L$16,2,FALSE)))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IF(D11="X",0,IF(E11="X",0,VLOOKUP(E11,'24'!$K$3:$L$16,2,FALSE)))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IF(D12="X",0,IF(E12="X",0,VLOOKUP(E12,'24'!$K$3:$L$16,2,FALSE)))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IF(D13="X",0,IF(E13="X",0,VLOOKUP(E13,'24'!$K$3:$L$16,2,FALSE)))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IF(D14="X",0,IF(E14="X",0,VLOOKUP(E14,'24'!$K$3:$L$16,2,FALSE)))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IF(D15="X",0,IF(E15="X",0,VLOOKUP(E15,'24'!$K$3:$L$16,2,FALSE)))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IF(D16="X",0,IF(E16="X",0,VLOOKUP(E16,'24'!$K$3:$L$16,2,FALSE)))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IF(D17="X",0,IF(E17="X",0,VLOOKUP(E17,'24'!$K$3:$L$16,2,FALSE)))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IF(D18="X",0,IF(E18="X",0,VLOOKUP(E18,'24'!$K$3:$L$16,2,FALSE)))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IF(D19="X",0,IF(E19="X",0,VLOOKUP(E19,'24'!$K$3:$L$16,2,FALSE)))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IF(D20="X",0,IF(E20="X",0,VLOOKUP(E20,'24'!$K$3:$L$16,2,FALSE)))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IF(D21="X",0,IF(E21="X",0,VLOOKUP(E21,'24'!$K$3:$L$16,2,FALSE)))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IF(D22="X",0,IF(E22="X",0,VLOOKUP(E22,'24'!$K$3:$L$16,2,FALSE)))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IF(D23="X",0,IF(E23="X",0,VLOOKUP(E23,'24'!$K$3:$L$16,2,FALSE)))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IF(D24="X",0,IF(E24="X",0,VLOOKUP(E24,'24'!$K$3:$L$16,2,FALSE)))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IF(D25="X",0,IF(E25="X",0,VLOOKUP(E25,'24'!$K$3:$L$16,2,FALSE)))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IF(D26="X",0,IF(E26="X",0,VLOOKUP(E26,'24'!$K$3:$L$16,2,FALSE)))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IF(D27="X",0,IF(E27="X",0,VLOOKUP(E27,'24'!$K$3:$L$16,2,FALSE)))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IF(D28="X",0,IF(E28="X",0,VLOOKUP(E28,'24'!$K$3:$L$16,2,FALSE)))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IF(D29="X",0,IF(E29="X",0,VLOOKUP(E29,'24'!$K$3:$L$16,2,FALSE)))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IF(D30="X",0,IF(E30="X",0,VLOOKUP(E30,'24'!$K$3:$L$16,2,FALSE)))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IF(D31="X",0,IF(E31="X",0,VLOOKUP(E31,'24'!$K$3:$L$16,2,FALSE)))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IF(D32="X",0,IF(E32="X",0,VLOOKUP(E32,'24'!$K$3:$L$16,2,FALSE)))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IF(D33="X",0,IF(E33="X",0,VLOOKUP(E33,'24'!$K$3:$L$16,2,FALSE)))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IF(D34="X",0,IF(E34="X",0,VLOOKUP(E34,'24'!$K$3:$L$16,2,FALSE)))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IF(D35="X",0,IF(E35="X",0,VLOOKUP(E35,'24'!$K$3:$L$16,2,FALSE)))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IF(D36="X",0,IF(E36="X",0,VLOOKUP(E36,'24'!$K$3:$L$16,2,FALSE)))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IF(D37="X",0,IF(E37="X",0,VLOOKUP(E37,'24'!$K$3:$L$16,2,FALSE)))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IF(D38="X",0,IF(E38="X",0,VLOOKUP(E38,'24'!$K$3:$L$16,2,FALSE)))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IF(D39="X",0,IF(E39="X",0,VLOOKUP(E39,'24'!$K$3:$L$16,2,FALSE)))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IF(D40="X",0,IF(E40="X",0,VLOOKUP(E40,'24'!$K$3:$L$16,2,FALSE)))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IF(D41="X",0,IF(E41="X",0,VLOOKUP(E41,'24'!$K$3:$L$16,2,FALSE)))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IF(D42="X",0,IF(E42="X",0,VLOOKUP(E42,'24'!$K$3:$L$16,2,FALSE)))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IF(D43="X",0,IF(E43="X",0,VLOOKUP(E43,'24'!$K$3:$L$16,2,FALSE)))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IF(D44="X",0,IF(E44="X",0,VLOOKUP(E44,'24'!$K$3:$L$16,2,FALSE)))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IF(D45="X",0,IF(E45="X",0,VLOOKUP(E45,'24'!$K$3:$L$16,2,FALSE)))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IF(D46="X",0,IF(E46="X",0,VLOOKUP(E46,'24'!$K$3:$L$16,2,FALSE)))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IF(D47="X",0,IF(E47="X",0,VLOOKUP(E47,'24'!$K$3:$L$16,2,FALSE)))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IF(D48="X",0,IF(E48="X",0,VLOOKUP(E48,'24'!$K$3:$L$16,2,FALSE)))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IF(D49="X",0,IF(E49="X",0,VLOOKUP(E49,'24'!$K$3:$L$16,2,FALSE)))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IF(D50="X",0,IF(E50="X",0,VLOOKUP(E50,'24'!$K$3:$L$16,2,FALSE)))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IF(D51="X",0,IF(E51="X",0,VLOOKUP(E51,'24'!$K$3:$L$16,2,FALSE)))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IF(D52="X",0,IF(E52="X",0,VLOOKUP(E52,'24'!$K$3:$L$16,2,FALSE)))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IF(D53="X",0,IF(E53="X",0,VLOOKUP(E53,'24'!$K$3:$L$16,2,FALSE)))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IF(D54="X",0,IF(E54="X",0,VLOOKUP(E54,'24'!$K$3:$L$16,2,FALSE)))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IF(D55="X",0,IF(E55="X",0,VLOOKUP(E55,'24'!$K$3:$L$16,2,FALSE)))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IF(D56="X",0,IF(E56="X",0,VLOOKUP(E56,'24'!$K$3:$L$16,2,FALSE)))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IF(D57="X",0,IF(E57="X",0,VLOOKUP(E57,'24'!$K$3:$L$16,2,FALSE)))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IF(D58="X",0,IF(E58="X",0,VLOOKUP(E58,'24'!$K$3:$L$16,2,FALSE)))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IF(D59="X",0,IF(E59="X",0,VLOOKUP(E59,'24'!$K$3:$L$16,2,FALSE)))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IF(D60="X",0,IF(E60="X",0,VLOOKUP(E60,'24'!$K$3:$L$16,2,FALSE)))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IF(D61="X",0,IF(E61="X",0,VLOOKUP(E61,'24'!$K$3:$L$16,2,FALSE)))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IF(D62="X",0,IF(E62="X",0,VLOOKUP(E62,'24'!$K$3:$L$16,2,FALSE)))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IF(D63="X",0,IF(E63="X",0,VLOOKUP(E63,'24'!$K$3:$L$16,2,FALSE)))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IF(D64="X",0,IF(E64="X",0,VLOOKUP(E64,'24'!$K$3:$L$16,2,FALSE)))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IF(D65="X",0,IF(E65="X",0,VLOOKUP(E65,'24'!$K$3:$L$16,2,FALSE)))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IF(D66="X",0,IF(E66="X",0,VLOOKUP(E66,'24'!$K$3:$L$16,2,FALSE)))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IF(D67="X",0,IF(E67="X",0,VLOOKUP(E67,'24'!$K$3:$L$16,2,FALSE)))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IF(D68="X",0,IF(E68="X",0,VLOOKUP(E68,'24'!$K$3:$L$16,2,FALSE)))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IF(D69="X",0,IF(E69="X",0,VLOOKUP(E69,'24'!$K$3:$L$16,2,FALSE)))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IF(D70="X",0,IF(E70="X",0,VLOOKUP(E70,'24'!$K$3:$L$16,2,FALSE)))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IF(D71="X",0,IF(E71="X",0,VLOOKUP(E71,'24'!$K$3:$L$16,2,FALSE)))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IF(D72="X",0,IF(E72="X",0,VLOOKUP(E72,'24'!$K$3:$L$16,2,FALSE)))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IF(D73="X",0,IF(E73="X",0,VLOOKUP(E73,'24'!$K$3:$L$16,2,FALSE)))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IF(D74="X",0,IF(E74="X",0,VLOOKUP(E74,'24'!$K$3:$L$16,2,FALSE)))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IF(D75="X",0,IF(E75="X",0,VLOOKUP(E75,'24'!$K$3:$L$16,2,FALSE)))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IF(D76="X",0,IF(E76="X",0,VLOOKUP(E76,'24'!$K$3:$L$16,2,FALSE)))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IF(D77="X",0,IF(E77="X",0,VLOOKUP(E77,'24'!$K$3:$L$16,2,FALSE)))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IF(D78="X",0,IF(E78="X",0,VLOOKUP(E78,'24'!$K$3:$L$16,2,FALSE)))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IF(D79="X",0,IF(E79="X",0,VLOOKUP(E79,'24'!$K$3:$L$16,2,FALSE)))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IF(D80="X",0,IF(E80="X",0,VLOOKUP(E80,'24'!$K$3:$L$16,2,FALSE)))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IF(D81="X",0,IF(E81="X",0,VLOOKUP(E81,'24'!$K$3:$L$16,2,FALSE)))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IF(D82="X",0,IF(E82="X",0,VLOOKUP(E82,'24'!$K$3:$L$16,2,FALSE)))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IF(D83="X",0,IF(E83="X",0,VLOOKUP(E83,'24'!$K$3:$L$16,2,FALSE)))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IF(D84="X",0,IF(E84="X",0,VLOOKUP(E84,'24'!$K$3:$L$16,2,FALSE)))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IF(D85="X",0,IF(E85="X",0,VLOOKUP(E85,'24'!$K$3:$L$16,2,FALSE)))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IF(D86="X",0,IF(E86="X",0,VLOOKUP(E86,'24'!$K$3:$L$16,2,FALSE)))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IF(D87="X",0,IF(E87="X",0,VLOOKUP(E87,'24'!$K$3:$L$16,2,FALSE)))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IF(D88="X",0,IF(E88="X",0,VLOOKUP(E88,'24'!$K$3:$L$16,2,FALSE)))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IF(D89="X",0,IF(E89="X",0,VLOOKUP(E89,'24'!$K$3:$L$16,2,FALSE)))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IF(D90="X",0,IF(E90="X",0,VLOOKUP(E90,'24'!$K$3:$L$16,2,FALSE)))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IF(D91="X",0,IF(E91="X",0,VLOOKUP(E91,'24'!$K$3:$L$16,2,FALSE)))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IF(D92="X",0,IF(E92="X",0,VLOOKUP(E92,'24'!$K$3:$L$16,2,FALSE)))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IF(D93="X",0,IF(E93="X",0,VLOOKUP(E93,'24'!$K$3:$L$16,2,FALSE)))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IF(D94="X",0,IF(E94="X",0,VLOOKUP(E94,'24'!$K$3:$L$16,2,FALSE)))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IF(D95="X",0,IF(E95="X",0,VLOOKUP(E95,'24'!$K$3:$L$16,2,FALSE)))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IF(D96="X",0,IF(E96="X",0,VLOOKUP(E96,'24'!$K$3:$L$16,2,FALSE)))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IF(D97="X",0,IF(E97="X",0,VLOOKUP(E97,'24'!$K$3:$L$16,2,FALSE)))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IF(D98="X",0,IF(E98="X",0,VLOOKUP(E98,'24'!$K$3:$L$16,2,FALSE)))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IF(D99="X",0,IF(E99="X",0,VLOOKUP(E99,'24'!$K$3:$L$16,2,FALSE)))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IF(D100="X",0,IF(E100="X",0,VLOOKUP(E100,'24'!$K$3:$L$16,2,FALSE)))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IF(D101="X",0,IF(E101="X",0,VLOOKUP(E101,'24'!$K$3:$L$16,2,FALSE)))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IF(D102="X",0,IF(E102="X",0,VLOOKUP(E102,'24'!$K$3:$L$16,2,FALSE)))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IF(D103="X",0,IF(E103="X",0,VLOOKUP(E103,'24'!$K$3:$L$16,2,FALSE)))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IF(D104="X",0,IF(E104="X",0,VLOOKUP(E104,'24'!$K$3:$L$16,2,FALSE)))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IF(D105="X",0,IF(E105="X",0,VLOOKUP(E105,'24'!$K$3:$L$16,2,FALSE)))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IF(D106="X",0,IF(E106="X",0,VLOOKUP(E106,'24'!$K$3:$L$16,2,FALSE)))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IF(D107="X",0,IF(E107="X",0,VLOOKUP(E107,'24'!$K$3:$L$16,2,FALSE)))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IF(D108="X",0,IF(E108="X",0,VLOOKUP(E108,'24'!$K$3:$L$16,2,FALSE)))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IF(D109="X",0,IF(E109="X",0,VLOOKUP(E109,'24'!$K$3:$L$16,2,FALSE)))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IF(D110="X",0,IF(E110="X",0,VLOOKUP(E110,'24'!$K$3:$L$16,2,FALSE)))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IF(D111="X",0,IF(E111="X",0,VLOOKUP(E111,'24'!$K$3:$L$16,2,FALSE)))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IF(D112="X",0,IF(E112="X",0,VLOOKUP(E112,'24'!$K$3:$L$16,2,FALSE)))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IF(D113="X",0,IF(E113="X",0,VLOOKUP(E113,'24'!$K$3:$L$16,2,FALSE)))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IF(D114="X",0,IF(E114="X",0,VLOOKUP(E114,'24'!$K$3:$L$16,2,FALSE)))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IF(D115="X",0,IF(E115="X",0,VLOOKUP(E115,'24'!$K$3:$L$16,2,FALSE)))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IF(D116="X",0,IF(E116="X",0,VLOOKUP(E116,'24'!$K$3:$L$16,2,FALSE)))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IF(D117="X",0,IF(E117="X",0,VLOOKUP(E117,'24'!$K$3:$L$16,2,FALSE)))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IF(D118="X",0,IF(E118="X",0,VLOOKUP(E118,'24'!$K$3:$L$16,2,FALSE)))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IF(D119="X",0,IF(E119="X",0,VLOOKUP(E119,'24'!$K$3:$L$16,2,FALSE)))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IF(D120="X",0,IF(E120="X",0,VLOOKUP(E120,'24'!$K$3:$L$16,2,FALSE)))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IF(D121="X",0,IF(E121="X",0,VLOOKUP(E121,'24'!$K$3:$L$16,2,FALSE)))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IF(D122="X",0,IF(E122="X",0,VLOOKUP(E122,'24'!$K$3:$L$16,2,FALSE)))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IF(D123="X",0,IF(E123="X",0,VLOOKUP(E123,'24'!$K$3:$L$16,2,FALSE)))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IF(D124="X",0,IF(E124="X",0,VLOOKUP(E124,'24'!$K$3:$L$16,2,FALSE)))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IF(D125="X",0,IF(E125="X",0,VLOOKUP(E125,'24'!$K$3:$L$16,2,FALSE)))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IF(D126="X",0,IF(E126="X",0,VLOOKUP(E126,'24'!$K$3:$L$16,2,FALSE)))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IF(D127="X",0,IF(E127="X",0,VLOOKUP(E127,'24'!$K$3:$L$16,2,FALSE)))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IF(D128="X",0,IF(E128="X",0,VLOOKUP(E128,'24'!$K$3:$L$16,2,FALSE)))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IF(D129="X",0,IF(E129="X",0,VLOOKUP(E129,'24'!$K$3:$L$16,2,FALSE)))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IF(D130="X",0,IF(E130="X",0,VLOOKUP(E130,'24'!$K$3:$L$16,2,FALSE)))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IF(D131="X",0,IF(E131="X",0,VLOOKUP(E131,'24'!$K$3:$L$16,2,FALSE)))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IF(D132="X",0,IF(E132="X",0,VLOOKUP(E132,'24'!$K$3:$L$16,2,FALSE)))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IF(D133="X",0,IF(E133="X",0,VLOOKUP(E133,'24'!$K$3:$L$16,2,FALSE)))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IF(D134="X",0,IF(E134="X",0,VLOOKUP(E134,'24'!$K$3:$L$16,2,FALSE)))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IF(D135="X",0,IF(E135="X",0,VLOOKUP(E135,'24'!$K$3:$L$16,2,FALSE)))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IF(D136="X",0,IF(E136="X",0,VLOOKUP(E136,'24'!$K$3:$L$16,2,FALSE)))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IF(D137="X",0,IF(E137="X",0,VLOOKUP(E137,'24'!$K$3:$L$16,2,FALSE)))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IF(D138="X",0,IF(E138="X",0,VLOOKUP(E138,'24'!$K$3:$L$16,2,FALSE)))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IF(D139="X",0,IF(E139="X",0,VLOOKUP(E139,'24'!$K$3:$L$16,2,FALSE)))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IF(D140="X",0,IF(E140="X",0,VLOOKUP(E140,'24'!$K$3:$L$16,2,FALSE)))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IF(D141="X",0,IF(E141="X",0,VLOOKUP(E141,'24'!$K$3:$L$16,2,FALSE)))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IF(D142="X",0,IF(E142="X",0,VLOOKUP(E142,'24'!$K$3:$L$16,2,FALSE)))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IF(D143="X",0,IF(E143="X",0,VLOOKUP(E143,'24'!$K$3:$L$16,2,FALSE)))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IF(D144="X",0,IF(E144="X",0,VLOOKUP(E144,'24'!$K$3:$L$16,2,FALSE)))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IF(D145="X",0,IF(E145="X",0,VLOOKUP(E145,'24'!$K$3:$L$16,2,FALSE)))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IF(D146="X",0,IF(E146="X",0,VLOOKUP(E146,'24'!$K$3:$L$16,2,FALSE)))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IF(D147="X",0,IF(E147="X",0,VLOOKUP(E147,'24'!$K$3:$L$16,2,FALSE)))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IF(D148="X",0,IF(E148="X",0,VLOOKUP(E148,'24'!$K$3:$L$16,2,FALSE)))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IF(D149="X",0,IF(E149="X",0,VLOOKUP(E149,'24'!$K$3:$L$16,2,FALSE)))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IF(D150="X",0,IF(E150="X",0,VLOOKUP(E150,'24'!$K$3:$L$16,2,FALSE)))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IF(D151="X",0,IF(E151="X",0,VLOOKUP(E151,'24'!$K$3:$L$16,2,FALSE)))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IF(D152="X",0,IF(E152="X",0,VLOOKUP(E152,'24'!$K$3:$L$16,2,FALSE)))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IF(D153="X",0,IF(E153="X",0,VLOOKUP(E153,'24'!$K$3:$L$16,2,FALSE)))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IF(D154="X",0,IF(E154="X",0,VLOOKUP(E154,'24'!$K$3:$L$16,2,FALSE)))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IF(D155="X",0,IF(E155="X",0,VLOOKUP(E155,'24'!$K$3:$L$16,2,FALSE)))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IF(D156="X",0,IF(E156="X",0,VLOOKUP(E156,'24'!$K$3:$L$16,2,FALSE)))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IF(D157="X",0,IF(E157="X",0,VLOOKUP(E157,'24'!$K$3:$L$16,2,FALSE)))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IF(D158="X",0,IF(E158="X",0,VLOOKUP(E158,'24'!$K$3:$L$16,2,FALSE)))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IF(D159="X",0,IF(E159="X",0,VLOOKUP(E159,'24'!$K$3:$L$16,2,FALSE)))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IF(D160="X",0,IF(E160="X",0,VLOOKUP(E160,'24'!$K$3:$L$16,2,FALSE)))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IF(D161="X",0,IF(E161="X",0,VLOOKUP(E161,'24'!$K$3:$L$16,2,FALSE)))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IF(D162="X",0,IF(E162="X",0,VLOOKUP(E162,'24'!$K$3:$L$16,2,FALSE)))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IF(D163="X",0,IF(E163="X",0,VLOOKUP(E163,'24'!$K$3:$L$16,2,FALSE)))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IF(D164="X",0,IF(E164="X",0,VLOOKUP(E164,'24'!$K$3:$L$16,2,FALSE)))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IF(D165="X",0,IF(E165="X",0,VLOOKUP(E165,'24'!$K$3:$L$16,2,FALSE)))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IF(D166="X",0,IF(E166="X",0,VLOOKUP(E166,'24'!$K$3:$L$16,2,FALSE)))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IF(D167="X",0,IF(E167="X",0,VLOOKUP(E167,'24'!$K$3:$L$16,2,FALSE)))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IF(D168="X",0,IF(E168="X",0,VLOOKUP(E168,'24'!$K$3:$L$16,2,FALSE)))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IF(D169="X",0,IF(E169="X",0,VLOOKUP(E169,'24'!$K$3:$L$16,2,FALSE)))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IF(D170="X",0,IF(E170="X",0,VLOOKUP(E170,'24'!$K$3:$L$16,2,FALSE)))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IF(D171="X",0,IF(E171="X",0,VLOOKUP(E171,'24'!$K$3:$L$16,2,FALSE)))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IF(D172="X",0,IF(E172="X",0,VLOOKUP(E172,'24'!$K$3:$L$16,2,FALSE)))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IF(D173="X",0,IF(E173="X",0,VLOOKUP(E173,'24'!$K$3:$L$16,2,FALSE)))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IF(D174="X",0,IF(E174="X",0,VLOOKUP(E174,'24'!$K$3:$L$16,2,FALSE)))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IF(D175="X",0,IF(E175="X",0,VLOOKUP(E175,'24'!$K$3:$L$16,2,FALSE)))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IF(D176="X",0,IF(E176="X",0,VLOOKUP(E176,'24'!$K$3:$L$16,2,FALSE)))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IF(D177="X",0,IF(E177="X",0,VLOOKUP(E177,'24'!$K$3:$L$16,2,FALSE)))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IF(D178="X",0,IF(E178="X",0,VLOOKUP(E178,'24'!$K$3:$L$16,2,FALSE)))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IF(D179="X",0,IF(E179="X",0,VLOOKUP(E179,'24'!$K$3:$L$16,2,FALSE)))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IF(D180="X",0,IF(E180="X",0,VLOOKUP(E180,'24'!$K$3:$L$16,2,FALSE)))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IF(D181="X",0,IF(E181="X",0,VLOOKUP(E181,'24'!$K$3:$L$16,2,FALSE)))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IF(D182="X",0,IF(E182="X",0,VLOOKUP(E182,'24'!$K$3:$L$16,2,FALSE)))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IF(D183="X",0,IF(E183="X",0,VLOOKUP(E183,'24'!$K$3:$L$16,2,FALSE)))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IF(D184="X",0,IF(E184="X",0,VLOOKUP(E184,'24'!$K$3:$L$16,2,FALSE)))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IF(D185="X",0,IF(E185="X",0,VLOOKUP(E185,'24'!$K$3:$L$16,2,FALSE)))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IF(D186="X",0,IF(E186="X",0,VLOOKUP(E186,'24'!$K$3:$L$16,2,FALSE)))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IF(D187="X",0,IF(E187="X",0,VLOOKUP(E187,'24'!$K$3:$L$16,2,FALSE)))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IF(D188="X",0,IF(E188="X",0,VLOOKUP(E188,'24'!$K$3:$L$16,2,FALSE)))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IF(D189="X",0,IF(E189="X",0,VLOOKUP(E189,'24'!$K$3:$L$16,2,FALSE)))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IF(D190="X",0,IF(E190="X",0,VLOOKUP(E190,'24'!$K$3:$L$16,2,FALSE)))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IF(D191="X",0,IF(E191="X",0,VLOOKUP(E191,'24'!$K$3:$L$16,2,FALSE)))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IF(D192="X",0,IF(E192="X",0,VLOOKUP(E192,'24'!$K$3:$L$16,2,FALSE)))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IF(D193="X",0,IF(E193="X",0,VLOOKUP(E193,'24'!$K$3:$L$16,2,FALSE)))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IF(D194="X",0,IF(E194="X",0,VLOOKUP(E194,'24'!$K$3:$L$16,2,FALSE)))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IF(D195="X",0,IF(E195="X",0,VLOOKUP(E195,'24'!$K$3:$L$16,2,FALSE)))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IF(D196="X",0,IF(E196="X",0,VLOOKUP(E196,'24'!$K$3:$L$16,2,FALSE)))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IF(D197="X",0,IF(E197="X",0,VLOOKUP(E197,'24'!$K$3:$L$16,2,FALSE)))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IF(D198="X",0,IF(E198="X",0,VLOOKUP(E198,'24'!$K$3:$L$16,2,FALSE)))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IF(D199="X",0,IF(E199="X",0,VLOOKUP(E199,'24'!$K$3:$L$16,2,FALSE)))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IF(D200="X",0,IF(E200="X",0,VLOOKUP(E200,'24'!$K$3:$L$16,2,FALSE)))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IF(D201="X",0,IF(E201="X",0,VLOOKUP(E201,'24'!$K$3:$L$16,2,FALSE)))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IF(D202="X",0,IF(E202="X",0,VLOOKUP(E202,'24'!$K$3:$L$16,2,FALSE)))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IF(D203="X",0,IF(E203="X",0,VLOOKUP(E203,'24'!$K$3:$L$16,2,FALSE)))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IF(D204="X",0,IF(E204="X",0,VLOOKUP(E204,'24'!$K$3:$L$16,2,FALSE)))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IF(D205="X",0,IF(E205="X",0,VLOOKUP(E205,'24'!$K$3:$L$16,2,FALSE)))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IF(D206="X",0,IF(E206="X",0,VLOOKUP(E206,'24'!$K$3:$L$16,2,FALSE)))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IF(D207="X",0,IF(E207="X",0,VLOOKUP(E207,'24'!$K$3:$L$16,2,FALSE)))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IF(D208="X",0,IF(E208="X",0,VLOOKUP(E208,'24'!$K$3:$L$16,2,FALSE)))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IF(D209="X",0,IF(E209="X",0,VLOOKUP(E209,'24'!$K$3:$L$16,2,FALSE)))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IF(D210="X",0,IF(E210="X",0,VLOOKUP(E210,'24'!$K$3:$L$16,2,FALSE)))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IF(D211="X",0,IF(E211="X",0,VLOOKUP(E211,'24'!$K$3:$L$16,2,FALSE)))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IF(D212="X",0,IF(E212="X",0,VLOOKUP(E212,'24'!$K$3:$L$16,2,FALSE)))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IF(D213="X",0,IF(E213="X",0,VLOOKUP(E213,'24'!$K$3:$L$16,2,FALSE)))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IF(D214="X",0,IF(E214="X",0,VLOOKUP(E214,'24'!$K$3:$L$16,2,FALSE)))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IF(D215="X",0,IF(E215="X",0,VLOOKUP(E215,'24'!$K$3:$L$16,2,FALSE)))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IF(D216="X",0,IF(E216="X",0,VLOOKUP(E216,'24'!$K$3:$L$16,2,FALSE)))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IF(D217="X",0,IF(E217="X",0,VLOOKUP(E217,'24'!$K$3:$L$16,2,FALSE)))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IF(D218="X",0,IF(E218="X",0,VLOOKUP(E218,'24'!$K$3:$L$16,2,FALSE)))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IF(D219="X",0,IF(E219="X",0,VLOOKUP(E219,'24'!$K$3:$L$16,2,FALSE)))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IF(D220="X",0,IF(E220="X",0,VLOOKUP(E220,'24'!$K$3:$L$16,2,FALSE)))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IF(D221="X",0,IF(E221="X",0,VLOOKUP(E221,'24'!$K$3:$L$16,2,FALSE)))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IF(D222="X",0,IF(E222="X",0,VLOOKUP(E222,'24'!$K$3:$L$16,2,FALSE)))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IF(D223="X",0,IF(E223="X",0,VLOOKUP(E223,'24'!$K$3:$L$16,2,FALSE)))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IF(D224="X",0,IF(E224="X",0,VLOOKUP(E224,'24'!$K$3:$L$16,2,FALSE)))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IF(D225="X",0,IF(E225="X",0,VLOOKUP(E225,'24'!$K$3:$L$16,2,FALSE)))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IF(D226="X",0,IF(E226="X",0,VLOOKUP(E226,'24'!$K$3:$L$16,2,FALSE)))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IF(D227="X",0,IF(E227="X",0,VLOOKUP(E227,'24'!$K$3:$L$16,2,FALSE)))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IF(D228="X",0,IF(E228="X",0,VLOOKUP(E228,'24'!$K$3:$L$16,2,FALSE)))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IF(D229="X",0,IF(E229="X",0,VLOOKUP(E229,'24'!$K$3:$L$16,2,FALSE)))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IF(D230="X",0,IF(E230="X",0,VLOOKUP(E230,'24'!$K$3:$L$16,2,FALSE)))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IF(D231="X",0,IF(E231="X",0,VLOOKUP(E231,'24'!$K$3:$L$16,2,FALSE)))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IF(D232="X",0,IF(E232="X",0,VLOOKUP(E232,'24'!$K$3:$L$16,2,FALSE)))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IF(D233="X",0,IF(E233="X",0,VLOOKUP(E233,'24'!$K$3:$L$16,2,FALSE)))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IF(D234="X",0,IF(E234="X",0,VLOOKUP(E234,'24'!$K$3:$L$16,2,FALSE)))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IF(D235="X",0,IF(E235="X",0,VLOOKUP(E235,'24'!$K$3:$L$16,2,FALSE)))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IF(D236="X",0,IF(E236="X",0,VLOOKUP(E236,'24'!$K$3:$L$16,2,FALSE)))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IF(D237="X",0,IF(E237="X",0,VLOOKUP(E237,'24'!$K$3:$L$16,2,FALSE)))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IF(D238="X",0,IF(E238="X",0,VLOOKUP(E238,'24'!$K$3:$L$16,2,FALSE)))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IF(D239="X",0,IF(E239="X",0,VLOOKUP(E239,'24'!$K$3:$L$16,2,FALSE)))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IF(D240="X",0,IF(E240="X",0,VLOOKUP(E240,'24'!$K$3:$L$16,2,FALSE)))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IF(D241="X",0,IF(E241="X",0,VLOOKUP(E241,'24'!$K$3:$L$16,2,FALSE)))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IF(D242="X",0,IF(E242="X",0,VLOOKUP(E242,'24'!$K$3:$L$16,2,FALSE)))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IF(D243="X",0,IF(E243="X",0,VLOOKUP(E243,'24'!$K$3:$L$16,2,FALSE)))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IF(D244="X",0,IF(E244="X",0,VLOOKUP(E244,'24'!$K$3:$L$16,2,FALSE)))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IF(D245="X",0,IF(E245="X",0,VLOOKUP(E245,'24'!$K$3:$L$16,2,FALSE)))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IF(D246="X",0,IF(E246="X",0,VLOOKUP(E246,'24'!$K$3:$L$16,2,FALSE)))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IF(D247="X",0,IF(E247="X",0,VLOOKUP(E247,'24'!$K$3:$L$16,2,FALSE)))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IF(D248="X",0,IF(E248="X",0,VLOOKUP(E248,'24'!$K$3:$L$16,2,FALSE)))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IF(D249="X",0,IF(E249="X",0,VLOOKUP(E249,'24'!$K$3:$L$16,2,FALSE)))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IF(D250="X",0,IF(E250="X",0,VLOOKUP(E250,'24'!$K$3:$L$16,2,FALSE)))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IF(D251="X",0,IF(E251="X",0,VLOOKUP(E251,'24'!$K$3:$L$16,2,FALSE)))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IF(D252="X",0,IF(E252="X",0,VLOOKUP(E252,'24'!$K$3:$L$16,2,FALSE)))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IF(D253="X",0,IF(E253="X",0,VLOOKUP(E253,'24'!$K$3:$L$16,2,FALSE)))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IF(D254="X",0,IF(E254="X",0,VLOOKUP(E254,'24'!$K$3:$L$16,2,FALSE)))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IF(D255="X",0,IF(E255="X",0,VLOOKUP(E255,'24'!$K$3:$L$16,2,FALSE)))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IF(D256="X",0,IF(E256="X",0,VLOOKUP(E256,'24'!$K$3:$L$16,2,FALSE)))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IF(D257="X",0,IF(E257="X",0,VLOOKUP(E257,'24'!$K$3:$L$16,2,FALSE)))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IF(D258="X",0,IF(E258="X",0,VLOOKUP(E258,'24'!$K$3:$L$16,2,FALSE)))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IF(D259="X",0,IF(E259="X",0,VLOOKUP(E259,'24'!$K$3:$L$16,2,FALSE)))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IF(D260="X",0,IF(E260="X",0,VLOOKUP(E260,'24'!$K$3:$L$16,2,FALSE)))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IF(D261="X",0,IF(E261="X",0,VLOOKUP(E261,'24'!$K$3:$L$16,2,FALSE)))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IF(D262="X",0,IF(E262="X",0,VLOOKUP(E262,'24'!$K$3:$L$16,2,FALSE)))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IF(D263="X",0,IF(E263="X",0,VLOOKUP(E263,'24'!$K$3:$L$16,2,FALSE)))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IF(D264="X",0,IF(E264="X",0,VLOOKUP(E264,'24'!$K$3:$L$16,2,FALSE)))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IF(D265="X",0,IF(E265="X",0,VLOOKUP(E265,'24'!$K$3:$L$16,2,FALSE)))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IF(D266="X",0,IF(E266="X",0,VLOOKUP(E266,'24'!$K$3:$L$16,2,FALSE)))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IF(D267="X",0,IF(E267="X",0,VLOOKUP(E267,'24'!$K$3:$L$16,2,FALSE)))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IF(D268="X",0,IF(E268="X",0,VLOOKUP(E268,'24'!$K$3:$L$16,2,FALSE)))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IF(D269="X",0,IF(E269="X",0,VLOOKUP(E269,'24'!$K$3:$L$16,2,FALSE)))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IF(D270="X",0,IF(E270="X",0,VLOOKUP(E270,'24'!$K$3:$L$16,2,FALSE)))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IF(D271="X",0,IF(E271="X",0,VLOOKUP(E271,'24'!$K$3:$L$16,2,FALSE)))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IF(D272="X",0,IF(E272="X",0,VLOOKUP(E272,'24'!$K$3:$L$16,2,FALSE)))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IF(D273="X",0,IF(E273="X",0,VLOOKUP(E273,'24'!$K$3:$L$16,2,FALSE)))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IF(D274="X",0,IF(E274="X",0,VLOOKUP(E274,'24'!$K$3:$L$16,2,FALSE)))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IF(D275="X",0,IF(E275="X",0,VLOOKUP(E275,'24'!$K$3:$L$16,2,FALSE)))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IF(D276="X",0,IF(E276="X",0,VLOOKUP(E276,'24'!$K$3:$L$16,2,FALSE)))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IF(D277="X",0,IF(E277="X",0,VLOOKUP(E277,'24'!$K$3:$L$16,2,FALSE)))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IF(D278="X",0,IF(E278="X",0,VLOOKUP(E278,'24'!$K$3:$L$16,2,FALSE)))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IF(D279="X",0,IF(E279="X",0,VLOOKUP(E279,'24'!$K$3:$L$16,2,FALSE)))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IF(D280="X",0,IF(E280="X",0,VLOOKUP(E280,'24'!$K$3:$L$16,2,FALSE)))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IF(D281="X",0,IF(E281="X",0,VLOOKUP(E281,'24'!$K$3:$L$16,2,FALSE)))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IF(D282="X",0,IF(E282="X",0,VLOOKUP(E282,'24'!$K$3:$L$16,2,FALSE)))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IF(D283="X",0,IF(E283="X",0,VLOOKUP(E283,'24'!$K$3:$L$16,2,FALSE)))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IF(D284="X",0,IF(E284="X",0,VLOOKUP(E284,'24'!$K$3:$L$16,2,FALSE)))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IF(D285="X",0,IF(E285="X",0,VLOOKUP(E285,'24'!$K$3:$L$16,2,FALSE)))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IF(D286="X",0,IF(E286="X",0,VLOOKUP(E286,'24'!$K$3:$L$16,2,FALSE)))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IF(D287="X",0,IF(E287="X",0,VLOOKUP(E287,'24'!$K$3:$L$16,2,FALSE)))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IF(D288="X",0,IF(E288="X",0,VLOOKUP(E288,'24'!$K$3:$L$16,2,FALSE)))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IF(D289="X",0,IF(E289="X",0,VLOOKUP(E289,'24'!$K$3:$L$16,2,FALSE)))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IF(D290="X",0,IF(E290="X",0,VLOOKUP(E290,'24'!$K$3:$L$16,2,FALSE)))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IF(D291="X",0,IF(E291="X",0,VLOOKUP(E291,'24'!$K$3:$L$16,2,FALSE)))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IF(D292="X",0,IF(E292="X",0,VLOOKUP(E292,'24'!$K$3:$L$16,2,FALSE)))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IF(D293="X",0,IF(E293="X",0,VLOOKUP(E293,'24'!$K$3:$L$16,2,FALSE)))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IF(D294="X",0,IF(E294="X",0,VLOOKUP(E294,'24'!$K$3:$L$16,2,FALSE)))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IF(D295="X",0,IF(E295="X",0,VLOOKUP(E295,'24'!$K$3:$L$16,2,FALSE)))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IF(D296="X",0,IF(E296="X",0,VLOOKUP(E296,'24'!$K$3:$L$16,2,FALSE)))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IF(D297="X",0,IF(E297="X",0,VLOOKUP(E297,'24'!$K$3:$L$16,2,FALSE)))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IF(D298="X",0,IF(E298="X",0,VLOOKUP(E298,'24'!$K$3:$L$16,2,FALSE)))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IF(D299="X",0,IF(E299="X",0,VLOOKUP(E299,'24'!$K$3:$L$16,2,FALSE)))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IF(D300="X",0,IF(E300="X",0,VLOOKUP(E300,'24'!$K$3:$L$16,2,FALSE)))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IF(D301="X",0,IF(E301="X",0,VLOOKUP(E301,'24'!$K$3:$L$16,2,FALSE)))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IF(D302="X",0,IF(E302="X",0,VLOOKUP(E302,'24'!$K$3:$L$16,2,FALSE)))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IF(D303="X",0,IF(E303="X",0,VLOOKUP(E303,'24'!$K$3:$L$16,2,FALSE)))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IF(D304="X",0,IF(E304="X",0,VLOOKUP(E304,'24'!$K$3:$L$16,2,FALSE)))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IF(D305="X",0,IF(E305="X",0,VLOOKUP(E305,'24'!$K$3:$L$16,2,FALSE)))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IF(D306="X",0,IF(E306="X",0,VLOOKUP(E306,'24'!$K$3:$L$16,2,FALSE)))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IF(D307="X",0,IF(E307="X",0,VLOOKUP(E307,'24'!$K$3:$L$16,2,FALSE)))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IF(D308="X",0,IF(E308="X",0,VLOOKUP(E308,'24'!$K$3:$L$16,2,FALSE)))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IF(D309="X",0,IF(E309="X",0,VLOOKUP(E309,'24'!$K$3:$L$16,2,FALSE)))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IF(D310="X",0,IF(E310="X",0,VLOOKUP(E310,'24'!$K$3:$L$16,2,FALSE)))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IF(D311="X",0,IF(E311="X",0,VLOOKUP(E311,'24'!$K$3:$L$16,2,FALSE)))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IF(D312="X",0,IF(E312="X",0,VLOOKUP(E312,'24'!$K$3:$L$16,2,FALSE)))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IF(D313="X",0,IF(E313="X",0,VLOOKUP(E313,'24'!$K$3:$L$16,2,FALSE)))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IF(D314="X",0,IF(E314="X",0,VLOOKUP(E314,'24'!$K$3:$L$16,2,FALSE)))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IF(D315="X",0,IF(E315="X",0,VLOOKUP(E315,'24'!$K$3:$L$16,2,FALSE)))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IF(D316="X",0,IF(E316="X",0,VLOOKUP(E316,'24'!$K$3:$L$16,2,FALSE)))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IF(D317="X",0,IF(E317="X",0,VLOOKUP(E317,'24'!$K$3:$L$16,2,FALSE)))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IF(D318="X",0,IF(E318="X",0,VLOOKUP(E318,'24'!$K$3:$L$16,2,FALSE)))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IF(D319="X",0,IF(E319="X",0,VLOOKUP(E319,'24'!$K$3:$L$16,2,FALSE)))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IF(D320="X",0,IF(E320="X",0,VLOOKUP(E320,'24'!$K$3:$L$16,2,FALSE)))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IF(D321="X",0,IF(E321="X",0,VLOOKUP(E321,'24'!$K$3:$L$16,2,FALSE)))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IF(D322="X",0,IF(E322="X",0,VLOOKUP(E322,'24'!$K$3:$L$16,2,FALSE)))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IF(D323="X",0,IF(E323="X",0,VLOOKUP(E323,'24'!$K$3:$L$16,2,FALSE)))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IF(D324="X",0,IF(E324="X",0,VLOOKUP(E324,'24'!$K$3:$L$16,2,FALSE)))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IF(D325="X",0,IF(E325="X",0,VLOOKUP(E325,'24'!$K$3:$L$16,2,FALSE)))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IF(D326="X",0,IF(E326="X",0,VLOOKUP(E326,'24'!$K$3:$L$16,2,FALSE)))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IF(D327="X",0,IF(E327="X",0,VLOOKUP(E327,'24'!$K$3:$L$16,2,FALSE)))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IF(D328="X",0,IF(E328="X",0,VLOOKUP(E328,'24'!$K$3:$L$16,2,FALSE)))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IF(D329="X",0,IF(E329="X",0,VLOOKUP(E329,'24'!$K$3:$L$16,2,FALSE)))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IF(D330="X",0,IF(E330="X",0,VLOOKUP(E330,'24'!$K$3:$L$16,2,FALSE)))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IF(D331="X",0,IF(E331="X",0,VLOOKUP(E331,'24'!$K$3:$L$16,2,FALSE)))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IF(D332="X",0,IF(E332="X",0,VLOOKUP(E332,'24'!$K$3:$L$16,2,FALSE)))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IF(D333="X",0,IF(E333="X",0,VLOOKUP(E333,'24'!$K$3:$L$16,2,FALSE)))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IF(D334="X",0,IF(E334="X",0,VLOOKUP(E334,'24'!$K$3:$L$16,2,FALSE)))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IF(D335="X",0,IF(E335="X",0,VLOOKUP(E335,'24'!$K$3:$L$16,2,FALSE)))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IF(D336="X",0,IF(E336="X",0,VLOOKUP(E336,'24'!$K$3:$L$16,2,FALSE)))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IF(D337="X",0,IF(E337="X",0,VLOOKUP(E337,'24'!$K$3:$L$16,2,FALSE)))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IF(D338="X",0,IF(E338="X",0,VLOOKUP(E338,'24'!$K$3:$L$16,2,FALSE)))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IF(D339="X",0,IF(E339="X",0,VLOOKUP(E339,'24'!$K$3:$L$16,2,FALSE)))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IF(D340="X",0,IF(E340="X",0,VLOOKUP(E340,'24'!$K$3:$L$16,2,FALSE)))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IF(D341="X",0,IF(E341="X",0,VLOOKUP(E341,'24'!$K$3:$L$16,2,FALSE)))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IF(D342="X",0,IF(E342="X",0,VLOOKUP(E342,'24'!$K$3:$L$16,2,FALSE)))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IF(D343="X",0,IF(E343="X",0,VLOOKUP(E343,'24'!$K$3:$L$16,2,FALSE)))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IF(D344="X",0,IF(E344="X",0,VLOOKUP(E344,'24'!$K$3:$L$16,2,FALSE)))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IF(D345="X",0,IF(E345="X",0,VLOOKUP(E345,'24'!$K$3:$L$16,2,FALSE)))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IF(D346="X",0,IF(E346="X",0,VLOOKUP(E346,'24'!$K$3:$L$16,2,FALSE)))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IF(D347="X",0,IF(E347="X",0,VLOOKUP(E347,'24'!$K$3:$L$16,2,FALSE)))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IF(D348="X",0,IF(E348="X",0,VLOOKUP(E348,'24'!$K$3:$L$16,2,FALSE)))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IF(D349="X",0,IF(E349="X",0,VLOOKUP(E349,'24'!$K$3:$L$16,2,FALSE)))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IF(D350="X",0,IF(E350="X",0,VLOOKUP(E350,'24'!$K$3:$L$16,2,FALSE)))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IF(D351="X",0,IF(E351="X",0,VLOOKUP(E351,'24'!$K$3:$L$16,2,FALSE)))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IF(D352="X",0,IF(E352="X",0,VLOOKUP(E352,'24'!$K$3:$L$16,2,FALSE)))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IF(D353="X",0,IF(E353="X",0,VLOOKUP(E353,'24'!$K$3:$L$16,2,FALSE)))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IF(D354="X",0,IF(E354="X",0,VLOOKUP(E354,'24'!$K$3:$L$16,2,FALSE)))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IF(D355="X",0,IF(E355="X",0,VLOOKUP(E355,'24'!$K$3:$L$16,2,FALSE)))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IF(D356="X",0,IF(E356="X",0,VLOOKUP(E356,'24'!$K$3:$L$16,2,FALSE)))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IF(D357="X",0,IF(E357="X",0,VLOOKUP(E357,'24'!$K$3:$L$16,2,FALSE)))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IF(D358="X",0,IF(E358="X",0,VLOOKUP(E358,'24'!$K$3:$L$16,2,FALSE)))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IF(D359="X",0,IF(E359="X",0,VLOOKUP(E359,'24'!$K$3:$L$16,2,FALSE)))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IF(D360="X",0,IF(E360="X",0,VLOOKUP(E360,'24'!$K$3:$L$16,2,FALSE)))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IF(D361="X",0,IF(E361="X",0,VLOOKUP(E361,'24'!$K$3:$L$16,2,FALSE)))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IF(D362="X",0,IF(E362="X",0,VLOOKUP(E362,'24'!$K$3:$L$16,2,FALSE)))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IF(D363="X",0,IF(E363="X",0,VLOOKUP(E363,'24'!$K$3:$L$16,2,FALSE)))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IF(D364="X",0,IF(E364="X",0,VLOOKUP(E364,'24'!$K$3:$L$16,2,FALSE)))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IF(D365="X",0,IF(E365="X",0,VLOOKUP(E365,'24'!$K$3:$L$16,2,FALSE)))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IF(D366="X",0,IF(E366="X",0,VLOOKUP(E366,'24'!$K$3:$L$16,2,FALSE)))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IF(D367="X",0,IF(E367="X",0,VLOOKUP(E367,'24'!$K$3:$L$16,2,FALSE)))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IF(D368="X",0,IF(E368="X",0,VLOOKUP(E368,'24'!$K$3:$L$16,2,FALSE)))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IF(D369="X",0,IF(E369="X",0,VLOOKUP(E369,'24'!$K$3:$L$16,2,FALSE)))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IF(D370="X",0,IF(E370="X",0,VLOOKUP(E370,'24'!$K$3:$L$16,2,FALSE)))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IF(D371="X",0,IF(E371="X",0,VLOOKUP(E371,'24'!$K$3:$L$16,2,FALSE)))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IF(D372="X",0,IF(E372="X",0,VLOOKUP(E372,'24'!$K$3:$L$16,2,FALSE)))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IF(D373="X",0,IF(E373="X",0,VLOOKUP(E373,'24'!$K$3:$L$16,2,FALSE)))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IF(D374="X",0,IF(E374="X",0,VLOOKUP(E374,'24'!$K$3:$L$16,2,FALSE)))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IF(D375="X",0,IF(E375="X",0,VLOOKUP(E375,'24'!$K$3:$L$16,2,FALSE)))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IF(D376="X",0,IF(E376="X",0,VLOOKUP(E376,'24'!$K$3:$L$16,2,FALSE)))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IF(D377="X",0,IF(E377="X",0,VLOOKUP(E377,'24'!$K$3:$L$16,2,FALSE)))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IF(D378="X",0,IF(E378="X",0,VLOOKUP(E378,'24'!$K$3:$L$16,2,FALSE)))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IF(D379="X",0,IF(E379="X",0,VLOOKUP(E379,'24'!$K$3:$L$16,2,FALSE)))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IF(D380="X",0,IF(E380="X",0,VLOOKUP(E380,'24'!$K$3:$L$16,2,FALSE)))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IF(D381="X",0,IF(E381="X",0,VLOOKUP(E381,'24'!$K$3:$L$16,2,FALSE)))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IF(D382="X",0,IF(E382="X",0,VLOOKUP(E382,'24'!$K$3:$L$16,2,FALSE)))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IF(D383="X",0,IF(E383="X",0,VLOOKUP(E383,'24'!$K$3:$L$16,2,FALSE)))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IF(D384="X",0,IF(E384="X",0,VLOOKUP(E384,'24'!$K$3:$L$16,2,FALSE)))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IF(D385="X",0,IF(E385="X",0,VLOOKUP(E385,'24'!$K$3:$L$16,2,FALSE)))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IF(D386="X",0,IF(E386="X",0,VLOOKUP(E386,'24'!$K$3:$L$16,2,FALSE)))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IF(D387="X",0,IF(E387="X",0,VLOOKUP(E387,'24'!$K$3:$L$16,2,FALSE)))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IF(D388="X",0,IF(E388="X",0,VLOOKUP(E388,'24'!$K$3:$L$16,2,FALSE)))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IF(D389="X",0,IF(E389="X",0,VLOOKUP(E389,'24'!$K$3:$L$16,2,FALSE)))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IF(D390="X",0,IF(E390="X",0,VLOOKUP(E390,'24'!$K$3:$L$16,2,FALSE)))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IF(D391="X",0,IF(E391="X",0,VLOOKUP(E391,'24'!$K$3:$L$16,2,FALSE)))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IF(D392="X",0,IF(E392="X",0,VLOOKUP(E392,'24'!$K$3:$L$16,2,FALSE)))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IF(D393="X",0,IF(E393="X",0,VLOOKUP(E393,'24'!$K$3:$L$16,2,FALSE)))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IF(D394="X",0,IF(E394="X",0,VLOOKUP(E394,'24'!$K$3:$L$16,2,FALSE)))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IF(D395="X",0,IF(E395="X",0,VLOOKUP(E395,'24'!$K$3:$L$16,2,FALSE)))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IF(D396="X",0,IF(E396="X",0,VLOOKUP(E396,'24'!$K$3:$L$16,2,FALSE)))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IF(D397="X",0,IF(E397="X",0,VLOOKUP(E397,'24'!$K$3:$L$16,2,FALSE)))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IF(D398="X",0,IF(E398="X",0,VLOOKUP(E398,'24'!$K$3:$L$16,2,FALSE)))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IF(D399="X",0,IF(E399="X",0,VLOOKUP(E399,'24'!$K$3:$L$16,2,FALSE)))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IF(D400="X",0,IF(E400="X",0,VLOOKUP(E400,'24'!$K$3:$L$16,2,FALSE)))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IF(D401="X",0,IF(E401="X",0,VLOOKUP(E401,'24'!$K$3:$L$16,2,FALSE)))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IF(D402="X",0,IF(E402="X",0,VLOOKUP(E402,'24'!$K$3:$L$16,2,FALSE)))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IF(D403="X",0,IF(E403="X",0,VLOOKUP(E403,'24'!$K$3:$L$16,2,FALSE)))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IF(D404="X",0,IF(E404="X",0,VLOOKUP(E404,'24'!$K$3:$L$16,2,FALSE)))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IF(D405="X",0,IF(E405="X",0,VLOOKUP(E405,'24'!$K$3:$L$16,2,FALSE)))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IF(D406="X",0,IF(E406="X",0,VLOOKUP(E406,'24'!$K$3:$L$16,2,FALSE)))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IF(D407="X",0,IF(E407="X",0,VLOOKUP(E407,'24'!$K$3:$L$16,2,FALSE)))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IF(D408="X",0,IF(E408="X",0,VLOOKUP(E408,'24'!$K$3:$L$16,2,FALSE)))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IF(D409="X",0,IF(E409="X",0,VLOOKUP(E409,'24'!$K$3:$L$16,2,FALSE)))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IF(D410="X",0,IF(E410="X",0,VLOOKUP(E410,'24'!$K$3:$L$16,2,FALSE)))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IF(D411="X",0,IF(E411="X",0,VLOOKUP(E411,'24'!$K$3:$L$16,2,FALSE)))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IF(D412="X",0,IF(E412="X",0,VLOOKUP(E412,'24'!$K$3:$L$16,2,FALSE)))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IF(D413="X",0,IF(E413="X",0,VLOOKUP(E413,'24'!$K$3:$L$16,2,FALSE)))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IF(D414="X",0,IF(E414="X",0,VLOOKUP(E414,'24'!$K$3:$L$16,2,FALSE)))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IF(D415="X",0,IF(E415="X",0,VLOOKUP(E415,'24'!$K$3:$L$16,2,FALSE)))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IF(D416="X",0,IF(E416="X",0,VLOOKUP(E416,'24'!$K$3:$L$16,2,FALSE)))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IF(D417="X",0,IF(E417="X",0,VLOOKUP(E417,'24'!$K$3:$L$16,2,FALSE)))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IF(D418="X",0,IF(E418="X",0,VLOOKUP(E418,'24'!$K$3:$L$16,2,FALSE)))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IF(D419="X",0,IF(E419="X",0,VLOOKUP(E419,'24'!$K$3:$L$16,2,FALSE)))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IF(D420="X",0,IF(E420="X",0,VLOOKUP(E420,'24'!$K$3:$L$16,2,FALSE)))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IF(D421="X",0,IF(E421="X",0,VLOOKUP(E421,'24'!$K$3:$L$16,2,FALSE)))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IF(D422="X",0,IF(E422="X",0,VLOOKUP(E422,'24'!$K$3:$L$16,2,FALSE)))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IF(D423="X",0,IF(E423="X",0,VLOOKUP(E423,'24'!$K$3:$L$16,2,FALSE)))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IF(D424="X",0,IF(E424="X",0,VLOOKUP(E424,'24'!$K$3:$L$16,2,FALSE)))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IF(D425="X",0,IF(E425="X",0,VLOOKUP(E425,'24'!$K$3:$L$16,2,FALSE)))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IF(D426="X",0,IF(E426="X",0,VLOOKUP(E426,'24'!$K$3:$L$16,2,FALSE)))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IF(D427="X",0,IF(E427="X",0,VLOOKUP(E427,'24'!$K$3:$L$16,2,FALSE)))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IF(D428="X",0,IF(E428="X",0,VLOOKUP(E428,'24'!$K$3:$L$16,2,FALSE)))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IF(D429="X",0,IF(E429="X",0,VLOOKUP(E429,'24'!$K$3:$L$16,2,FALSE)))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IF(D430="X",0,IF(E430="X",0,VLOOKUP(E430,'24'!$K$3:$L$16,2,FALSE)))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IF(D431="X",0,IF(E431="X",0,VLOOKUP(E431,'24'!$K$3:$L$16,2,FALSE)))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IF(D432="X",0,IF(E432="X",0,VLOOKUP(E432,'24'!$K$3:$L$16,2,FALSE)))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IF(D433="X",0,IF(E433="X",0,VLOOKUP(E433,'24'!$K$3:$L$16,2,FALSE)))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IF(D434="X",0,IF(E434="X",0,VLOOKUP(E434,'24'!$K$3:$L$16,2,FALSE)))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IF(D435="X",0,IF(E435="X",0,VLOOKUP(E435,'24'!$K$3:$L$16,2,FALSE)))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IF(D436="X",0,IF(E436="X",0,VLOOKUP(E436,'24'!$K$3:$L$16,2,FALSE)))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IF(D437="X",0,IF(E437="X",0,VLOOKUP(E437,'24'!$K$3:$L$16,2,FALSE)))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IF(D438="X",0,IF(E438="X",0,VLOOKUP(E438,'24'!$K$3:$L$16,2,FALSE)))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IF(D439="X",0,IF(E439="X",0,VLOOKUP(E439,'24'!$K$3:$L$16,2,FALSE)))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IF(D440="X",0,IF(E440="X",0,VLOOKUP(E440,'24'!$K$3:$L$16,2,FALSE)))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IF(D441="X",0,IF(E441="X",0,VLOOKUP(E441,'24'!$K$3:$L$16,2,FALSE)))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IF(D442="X",0,IF(E442="X",0,VLOOKUP(E442,'24'!$K$3:$L$16,2,FALSE)))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IF(D443="X",0,IF(E443="X",0,VLOOKUP(E443,'24'!$K$3:$L$16,2,FALSE)))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IF(D444="X",0,IF(E444="X",0,VLOOKUP(E444,'24'!$K$3:$L$16,2,FALSE)))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IF(D445="X",0,IF(E445="X",0,VLOOKUP(E445,'24'!$K$3:$L$16,2,FALSE)))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IF(D446="X",0,IF(E446="X",0,VLOOKUP(E446,'24'!$K$3:$L$16,2,FALSE)))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IF(D447="X",0,IF(E447="X",0,VLOOKUP(E447,'24'!$K$3:$L$16,2,FALSE)))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IF(D448="X",0,IF(E448="X",0,VLOOKUP(E448,'24'!$K$3:$L$16,2,FALSE)))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IF(D449="X",0,IF(E449="X",0,VLOOKUP(E449,'24'!$K$3:$L$16,2,FALSE)))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IF(D450="X",0,IF(E450="X",0,VLOOKUP(E450,'24'!$K$3:$L$16,2,FALSE)))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IF(D451="X",0,IF(E451="X",0,VLOOKUP(E451,'24'!$K$3:$L$16,2,FALSE)))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IF(D452="X",0,IF(E452="X",0,VLOOKUP(E452,'24'!$K$3:$L$16,2,FALSE)))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IF(D453="X",0,IF(E453="X",0,VLOOKUP(E453,'24'!$K$3:$L$16,2,FALSE)))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IF(D454="X",0,IF(E454="X",0,VLOOKUP(E454,'24'!$K$3:$L$16,2,FALSE)))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IF(D455="X",0,IF(E455="X",0,VLOOKUP(E455,'24'!$K$3:$L$16,2,FALSE)))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IF(D456="X",0,IF(E456="X",0,VLOOKUP(E456,'24'!$K$3:$L$16,2,FALSE)))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IF(D457="X",0,IF(E457="X",0,VLOOKUP(E457,'24'!$K$3:$L$16,2,FALSE)))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IF(D458="X",0,IF(E458="X",0,VLOOKUP(E458,'24'!$K$3:$L$16,2,FALSE)))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IF(D459="X",0,IF(E459="X",0,VLOOKUP(E459,'24'!$K$3:$L$16,2,FALSE)))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IF(D460="X",0,IF(E460="X",0,VLOOKUP(E460,'24'!$K$3:$L$16,2,FALSE)))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IF(D461="X",0,IF(E461="X",0,VLOOKUP(E461,'24'!$K$3:$L$16,2,FALSE)))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IF(D462="X",0,IF(E462="X",0,VLOOKUP(E462,'24'!$K$3:$L$16,2,FALSE)))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IF(D463="X",0,IF(E463="X",0,VLOOKUP(E463,'24'!$K$3:$L$16,2,FALSE)))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IF(D464="X",0,IF(E464="X",0,VLOOKUP(E464,'24'!$K$3:$L$16,2,FALSE)))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IF(D465="X",0,IF(E465="X",0,VLOOKUP(E465,'24'!$K$3:$L$16,2,FALSE)))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IF(D466="X",0,IF(E466="X",0,VLOOKUP(E466,'24'!$K$3:$L$16,2,FALSE)))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IF(D467="X",0,IF(E467="X",0,VLOOKUP(E467,'24'!$K$3:$L$16,2,FALSE)))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IF(D468="X",0,IF(E468="X",0,VLOOKUP(E468,'24'!$K$3:$L$16,2,FALSE)))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IF(D469="X",0,IF(E469="X",0,VLOOKUP(E469,'24'!$K$3:$L$16,2,FALSE)))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IF(D470="X",0,IF(E470="X",0,VLOOKUP(E470,'24'!$K$3:$L$16,2,FALSE)))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IF(D471="X",0,IF(E471="X",0,VLOOKUP(E471,'24'!$K$3:$L$16,2,FALSE)))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IF(D472="X",0,IF(E472="X",0,VLOOKUP(E472,'24'!$K$3:$L$16,2,FALSE)))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IF(D473="X",0,IF(E473="X",0,VLOOKUP(E473,'24'!$K$3:$L$16,2,FALSE)))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IF(D474="X",0,IF(E474="X",0,VLOOKUP(E474,'24'!$K$3:$L$16,2,FALSE)))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IF(D475="X",0,IF(E475="X",0,VLOOKUP(E475,'24'!$K$3:$L$16,2,FALSE)))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IF(D476="X",0,IF(E476="X",0,VLOOKUP(E476,'24'!$K$3:$L$16,2,FALSE)))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IF(D477="X",0,IF(E477="X",0,VLOOKUP(E477,'24'!$K$3:$L$16,2,FALSE)))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IF(D478="X",0,IF(E478="X",0,VLOOKUP(E478,'24'!$K$3:$L$16,2,FALSE)))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IF(D479="X",0,IF(E479="X",0,VLOOKUP(E479,'24'!$K$3:$L$16,2,FALSE)))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IF(D480="X",0,IF(E480="X",0,VLOOKUP(E480,'24'!$K$3:$L$16,2,FALSE)))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IF(D481="X",0,IF(E481="X",0,VLOOKUP(E481,'24'!$K$3:$L$16,2,FALSE)))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IF(D482="X",0,IF(E482="X",0,VLOOKUP(E482,'24'!$K$3:$L$16,2,FALSE)))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IF(D483="X",0,IF(E483="X",0,VLOOKUP(E483,'24'!$K$3:$L$16,2,FALSE)))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IF(D484="X",0,IF(E484="X",0,VLOOKUP(E484,'24'!$K$3:$L$16,2,FALSE)))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IF(D485="X",0,IF(E485="X",0,VLOOKUP(E485,'24'!$K$3:$L$16,2,FALSE)))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IF(D486="X",0,IF(E486="X",0,VLOOKUP(E486,'24'!$K$3:$L$16,2,FALSE)))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IF(D487="X",0,IF(E487="X",0,VLOOKUP(E487,'24'!$K$3:$L$16,2,FALSE)))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IF(D488="X",0,IF(E488="X",0,VLOOKUP(E488,'24'!$K$3:$L$16,2,FALSE)))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IF(D489="X",0,IF(E489="X",0,VLOOKUP(E489,'24'!$K$3:$L$16,2,FALSE)))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IF(D490="X",0,IF(E490="X",0,VLOOKUP(E490,'24'!$K$3:$L$16,2,FALSE)))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IF(D491="X",0,IF(E491="X",0,VLOOKUP(E491,'24'!$K$3:$L$16,2,FALSE)))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IF(D492="X",0,IF(E492="X",0,VLOOKUP(E492,'24'!$K$3:$L$16,2,FALSE)))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IF(D493="X",0,IF(E493="X",0,VLOOKUP(E493,'24'!$K$3:$L$16,2,FALSE)))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IF(D494="X",0,IF(E494="X",0,VLOOKUP(E494,'24'!$K$3:$L$16,2,FALSE)))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IF('24'!K3="", "Vrije categorie",'24'!K3)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IF('24'!K4="", "Vrije categorie",'24'!K4)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IF('24'!K5="", "Vrije categorie",'24'!K5)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IF('24'!K6="", "Vrije categorie",'24'!K6)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IF('24'!K7="", "Vrije categorie",'24'!K7)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IF('24'!K8="", "Vrije categorie",'24'!K8)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IF('24'!K9="", "Vrije categorie",'24'!K9)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IF('24'!K10="", "Vrije categorie",'24'!K10)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IF('24'!K11="", "Vrije categorie",'24'!K11)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IF('24'!K12="", "Vrije categorie",'24'!K12)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IF('24'!K13="", "Vrije categorie",'24'!K13)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IF('24'!K14="", "Vrije categorie",'24'!K14)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IF('24'!K15="", "Vrije categorie",'24'!K15)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CdEzya7S8XlNIfdr4UEKNihDwtA35VbtYFT7sBv57lk1p+gs+XRN1wrACV0GRc95gGZm9F0aIgvdMctuIjuORQ==" saltValue="/H2dWpY8H03D8fMdnO+bt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'39a'!P499/M3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'39a'!P500/M4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(her)controles'!A39</f>
        <v>0</v>
      </c>
      <c r="K5" s="34" t="s">
        <v>48</v>
      </c>
      <c r="L5" s="46"/>
      <c r="M5" s="104"/>
      <c r="N5" s="86" t="e">
        <f>'39a'!P501/M5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'39a'!P502/M6</f>
        <v>#N/A</v>
      </c>
    </row>
    <row r="7" spans="1:14">
      <c r="K7" s="34" t="s">
        <v>45</v>
      </c>
      <c r="L7" s="46"/>
      <c r="M7" s="104"/>
      <c r="N7" s="86" t="e">
        <f>'39a'!P503/M7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'39a'!P504/M8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'39a'!P505/M9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'39a'!P506/M10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'39a'!P507/M11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'39a'!P508/M12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'39a'!N512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'39a'!P509/M13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'39a'!P512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'39a'!G512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'39a'!F512-E27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'39a'!S495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'39a'!R495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'39a'!T495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'39a'!U495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'39a'!V495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'39a'!W495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'39a'!N505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oiamn/o38Q/YF5BVl1navLNzmSyV6h9sa0+hupnDbvObm/e/44Zoe4LhzUk7xcIGdkEmw6VeKe0ix0yvnDUzJg==" saltValue="g2c6VtmUUmo+Wh3d00BKS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Z532"/>
  <sheetViews>
    <sheetView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'39'!H5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IF(D4="X",0,IF(E4="X",0,VLOOKUP(E4,'39'!$K$3:$L$16,2,FALSE)))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IF(D5="X",0,IF(E5="X",0,VLOOKUP(E5,'39'!$K$3:$L$16,2,FALSE)))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IF(D6="X",0,IF(E6="X",0,VLOOKUP(E6,'39'!$K$3:$L$16,2,FALSE)))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IF(D7="X",0,IF(E7="X",0,VLOOKUP(E7,'39'!$K$3:$L$16,2,FALSE)))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IF(D8="X",0,IF(E8="X",0,VLOOKUP(E8,'39'!$K$3:$L$16,2,FALSE)))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IF(D9="X",0,IF(E9="X",0,VLOOKUP(E9,'39'!$K$3:$L$16,2,FALSE)))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IF(D10="X",0,IF(E10="X",0,VLOOKUP(E10,'39'!$K$3:$L$16,2,FALSE)))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IF(D11="X",0,IF(E11="X",0,VLOOKUP(E11,'39'!$K$3:$L$16,2,FALSE)))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IF(D12="X",0,IF(E12="X",0,VLOOKUP(E12,'39'!$K$3:$L$16,2,FALSE)))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IF(D13="X",0,IF(E13="X",0,VLOOKUP(E13,'39'!$K$3:$L$16,2,FALSE)))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IF(D14="X",0,IF(E14="X",0,VLOOKUP(E14,'39'!$K$3:$L$16,2,FALSE)))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IF(D15="X",0,IF(E15="X",0,VLOOKUP(E15,'39'!$K$3:$L$16,2,FALSE)))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IF(D16="X",0,IF(E16="X",0,VLOOKUP(E16,'39'!$K$3:$L$16,2,FALSE)))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IF(D17="X",0,IF(E17="X",0,VLOOKUP(E17,'39'!$K$3:$L$16,2,FALSE)))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IF(D18="X",0,IF(E18="X",0,VLOOKUP(E18,'39'!$K$3:$L$16,2,FALSE)))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IF(D19="X",0,IF(E19="X",0,VLOOKUP(E19,'39'!$K$3:$L$16,2,FALSE)))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IF(D20="X",0,IF(E20="X",0,VLOOKUP(E20,'39'!$K$3:$L$16,2,FALSE)))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IF(D21="X",0,IF(E21="X",0,VLOOKUP(E21,'39'!$K$3:$L$16,2,FALSE)))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IF(D22="X",0,IF(E22="X",0,VLOOKUP(E22,'39'!$K$3:$L$16,2,FALSE)))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IF(D23="X",0,IF(E23="X",0,VLOOKUP(E23,'39'!$K$3:$L$16,2,FALSE)))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IF(D24="X",0,IF(E24="X",0,VLOOKUP(E24,'39'!$K$3:$L$16,2,FALSE)))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IF(D25="X",0,IF(E25="X",0,VLOOKUP(E25,'39'!$K$3:$L$16,2,FALSE)))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IF(D26="X",0,IF(E26="X",0,VLOOKUP(E26,'39'!$K$3:$L$16,2,FALSE)))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IF(D27="X",0,IF(E27="X",0,VLOOKUP(E27,'39'!$K$3:$L$16,2,FALSE)))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IF(D28="X",0,IF(E28="X",0,VLOOKUP(E28,'39'!$K$3:$L$16,2,FALSE)))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IF(D29="X",0,IF(E29="X",0,VLOOKUP(E29,'39'!$K$3:$L$16,2,FALSE)))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IF(D30="X",0,IF(E30="X",0,VLOOKUP(E30,'39'!$K$3:$L$16,2,FALSE)))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IF(D31="X",0,IF(E31="X",0,VLOOKUP(E31,'39'!$K$3:$L$16,2,FALSE)))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IF(D32="X",0,IF(E32="X",0,VLOOKUP(E32,'39'!$K$3:$L$16,2,FALSE)))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IF(D33="X",0,IF(E33="X",0,VLOOKUP(E33,'39'!$K$3:$L$16,2,FALSE)))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IF(D34="X",0,IF(E34="X",0,VLOOKUP(E34,'39'!$K$3:$L$16,2,FALSE)))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IF(D35="X",0,IF(E35="X",0,VLOOKUP(E35,'39'!$K$3:$L$16,2,FALSE)))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IF(D36="X",0,IF(E36="X",0,VLOOKUP(E36,'39'!$K$3:$L$16,2,FALSE)))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IF(D37="X",0,IF(E37="X",0,VLOOKUP(E37,'39'!$K$3:$L$16,2,FALSE)))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IF(D38="X",0,IF(E38="X",0,VLOOKUP(E38,'39'!$K$3:$L$16,2,FALSE)))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IF(D39="X",0,IF(E39="X",0,VLOOKUP(E39,'39'!$K$3:$L$16,2,FALSE)))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IF(D40="X",0,IF(E40="X",0,VLOOKUP(E40,'39'!$K$3:$L$16,2,FALSE)))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IF(D41="X",0,IF(E41="X",0,VLOOKUP(E41,'39'!$K$3:$L$16,2,FALSE)))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IF(D42="X",0,IF(E42="X",0,VLOOKUP(E42,'39'!$K$3:$L$16,2,FALSE)))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IF(D43="X",0,IF(E43="X",0,VLOOKUP(E43,'39'!$K$3:$L$16,2,FALSE)))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IF(D44="X",0,IF(E44="X",0,VLOOKUP(E44,'39'!$K$3:$L$16,2,FALSE)))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IF(D45="X",0,IF(E45="X",0,VLOOKUP(E45,'39'!$K$3:$L$16,2,FALSE)))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IF(D46="X",0,IF(E46="X",0,VLOOKUP(E46,'39'!$K$3:$L$16,2,FALSE)))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IF(D47="X",0,IF(E47="X",0,VLOOKUP(E47,'39'!$K$3:$L$16,2,FALSE)))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IF(D48="X",0,IF(E48="X",0,VLOOKUP(E48,'39'!$K$3:$L$16,2,FALSE)))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IF(D49="X",0,IF(E49="X",0,VLOOKUP(E49,'39'!$K$3:$L$16,2,FALSE)))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IF(D50="X",0,IF(E50="X",0,VLOOKUP(E50,'39'!$K$3:$L$16,2,FALSE)))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IF(D51="X",0,IF(E51="X",0,VLOOKUP(E51,'39'!$K$3:$L$16,2,FALSE)))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IF(D52="X",0,IF(E52="X",0,VLOOKUP(E52,'39'!$K$3:$L$16,2,FALSE)))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IF(D53="X",0,IF(E53="X",0,VLOOKUP(E53,'39'!$K$3:$L$16,2,FALSE)))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IF(D54="X",0,IF(E54="X",0,VLOOKUP(E54,'39'!$K$3:$L$16,2,FALSE)))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IF(D55="X",0,IF(E55="X",0,VLOOKUP(E55,'39'!$K$3:$L$16,2,FALSE)))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IF(D56="X",0,IF(E56="X",0,VLOOKUP(E56,'39'!$K$3:$L$16,2,FALSE)))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IF(D57="X",0,IF(E57="X",0,VLOOKUP(E57,'39'!$K$3:$L$16,2,FALSE)))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IF(D58="X",0,IF(E58="X",0,VLOOKUP(E58,'39'!$K$3:$L$16,2,FALSE)))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IF(D59="X",0,IF(E59="X",0,VLOOKUP(E59,'39'!$K$3:$L$16,2,FALSE)))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IF(D60="X",0,IF(E60="X",0,VLOOKUP(E60,'39'!$K$3:$L$16,2,FALSE)))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IF(D61="X",0,IF(E61="X",0,VLOOKUP(E61,'39'!$K$3:$L$16,2,FALSE)))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IF(D62="X",0,IF(E62="X",0,VLOOKUP(E62,'39'!$K$3:$L$16,2,FALSE)))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IF(D63="X",0,IF(E63="X",0,VLOOKUP(E63,'39'!$K$3:$L$16,2,FALSE)))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IF(D64="X",0,IF(E64="X",0,VLOOKUP(E64,'39'!$K$3:$L$16,2,FALSE)))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IF(D65="X",0,IF(E65="X",0,VLOOKUP(E65,'39'!$K$3:$L$16,2,FALSE)))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IF(D66="X",0,IF(E66="X",0,VLOOKUP(E66,'39'!$K$3:$L$16,2,FALSE)))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IF(D67="X",0,IF(E67="X",0,VLOOKUP(E67,'39'!$K$3:$L$16,2,FALSE)))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IF(D68="X",0,IF(E68="X",0,VLOOKUP(E68,'39'!$K$3:$L$16,2,FALSE)))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IF(D69="X",0,IF(E69="X",0,VLOOKUP(E69,'39'!$K$3:$L$16,2,FALSE)))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IF(D70="X",0,IF(E70="X",0,VLOOKUP(E70,'39'!$K$3:$L$16,2,FALSE)))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IF(D71="X",0,IF(E71="X",0,VLOOKUP(E71,'39'!$K$3:$L$16,2,FALSE)))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IF(D72="X",0,IF(E72="X",0,VLOOKUP(E72,'39'!$K$3:$L$16,2,FALSE)))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IF(D73="X",0,IF(E73="X",0,VLOOKUP(E73,'39'!$K$3:$L$16,2,FALSE)))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IF(D74="X",0,IF(E74="X",0,VLOOKUP(E74,'39'!$K$3:$L$16,2,FALSE)))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IF(D75="X",0,IF(E75="X",0,VLOOKUP(E75,'39'!$K$3:$L$16,2,FALSE)))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IF(D76="X",0,IF(E76="X",0,VLOOKUP(E76,'39'!$K$3:$L$16,2,FALSE)))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IF(D77="X",0,IF(E77="X",0,VLOOKUP(E77,'39'!$K$3:$L$16,2,FALSE)))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IF(D78="X",0,IF(E78="X",0,VLOOKUP(E78,'39'!$K$3:$L$16,2,FALSE)))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IF(D79="X",0,IF(E79="X",0,VLOOKUP(E79,'39'!$K$3:$L$16,2,FALSE)))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IF(D80="X",0,IF(E80="X",0,VLOOKUP(E80,'39'!$K$3:$L$16,2,FALSE)))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IF(D81="X",0,IF(E81="X",0,VLOOKUP(E81,'39'!$K$3:$L$16,2,FALSE)))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IF(D82="X",0,IF(E82="X",0,VLOOKUP(E82,'39'!$K$3:$L$16,2,FALSE)))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IF(D83="X",0,IF(E83="X",0,VLOOKUP(E83,'39'!$K$3:$L$16,2,FALSE)))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IF(D84="X",0,IF(E84="X",0,VLOOKUP(E84,'39'!$K$3:$L$16,2,FALSE)))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IF(D85="X",0,IF(E85="X",0,VLOOKUP(E85,'39'!$K$3:$L$16,2,FALSE)))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IF(D86="X",0,IF(E86="X",0,VLOOKUP(E86,'39'!$K$3:$L$16,2,FALSE)))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IF(D87="X",0,IF(E87="X",0,VLOOKUP(E87,'39'!$K$3:$L$16,2,FALSE)))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IF(D88="X",0,IF(E88="X",0,VLOOKUP(E88,'39'!$K$3:$L$16,2,FALSE)))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IF(D89="X",0,IF(E89="X",0,VLOOKUP(E89,'39'!$K$3:$L$16,2,FALSE)))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IF(D90="X",0,IF(E90="X",0,VLOOKUP(E90,'39'!$K$3:$L$16,2,FALSE)))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IF(D91="X",0,IF(E91="X",0,VLOOKUP(E91,'39'!$K$3:$L$16,2,FALSE)))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IF(D92="X",0,IF(E92="X",0,VLOOKUP(E92,'39'!$K$3:$L$16,2,FALSE)))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IF(D93="X",0,IF(E93="X",0,VLOOKUP(E93,'39'!$K$3:$L$16,2,FALSE)))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IF(D94="X",0,IF(E94="X",0,VLOOKUP(E94,'39'!$K$3:$L$16,2,FALSE)))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IF(D95="X",0,IF(E95="X",0,VLOOKUP(E95,'39'!$K$3:$L$16,2,FALSE)))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IF(D96="X",0,IF(E96="X",0,VLOOKUP(E96,'39'!$K$3:$L$16,2,FALSE)))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IF(D97="X",0,IF(E97="X",0,VLOOKUP(E97,'39'!$K$3:$L$16,2,FALSE)))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IF(D98="X",0,IF(E98="X",0,VLOOKUP(E98,'39'!$K$3:$L$16,2,FALSE)))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IF(D99="X",0,IF(E99="X",0,VLOOKUP(E99,'39'!$K$3:$L$16,2,FALSE)))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IF(D100="X",0,IF(E100="X",0,VLOOKUP(E100,'39'!$K$3:$L$16,2,FALSE)))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IF(D101="X",0,IF(E101="X",0,VLOOKUP(E101,'39'!$K$3:$L$16,2,FALSE)))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IF(D102="X",0,IF(E102="X",0,VLOOKUP(E102,'39'!$K$3:$L$16,2,FALSE)))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IF(D103="X",0,IF(E103="X",0,VLOOKUP(E103,'39'!$K$3:$L$16,2,FALSE)))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IF(D104="X",0,IF(E104="X",0,VLOOKUP(E104,'39'!$K$3:$L$16,2,FALSE)))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IF(D105="X",0,IF(E105="X",0,VLOOKUP(E105,'39'!$K$3:$L$16,2,FALSE)))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IF(D106="X",0,IF(E106="X",0,VLOOKUP(E106,'39'!$K$3:$L$16,2,FALSE)))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IF(D107="X",0,IF(E107="X",0,VLOOKUP(E107,'39'!$K$3:$L$16,2,FALSE)))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IF(D108="X",0,IF(E108="X",0,VLOOKUP(E108,'39'!$K$3:$L$16,2,FALSE)))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IF(D109="X",0,IF(E109="X",0,VLOOKUP(E109,'39'!$K$3:$L$16,2,FALSE)))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IF(D110="X",0,IF(E110="X",0,VLOOKUP(E110,'39'!$K$3:$L$16,2,FALSE)))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IF(D111="X",0,IF(E111="X",0,VLOOKUP(E111,'39'!$K$3:$L$16,2,FALSE)))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IF(D112="X",0,IF(E112="X",0,VLOOKUP(E112,'39'!$K$3:$L$16,2,FALSE)))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IF(D113="X",0,IF(E113="X",0,VLOOKUP(E113,'39'!$K$3:$L$16,2,FALSE)))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IF(D114="X",0,IF(E114="X",0,VLOOKUP(E114,'39'!$K$3:$L$16,2,FALSE)))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IF(D115="X",0,IF(E115="X",0,VLOOKUP(E115,'39'!$K$3:$L$16,2,FALSE)))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IF(D116="X",0,IF(E116="X",0,VLOOKUP(E116,'39'!$K$3:$L$16,2,FALSE)))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IF(D117="X",0,IF(E117="X",0,VLOOKUP(E117,'39'!$K$3:$L$16,2,FALSE)))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IF(D118="X",0,IF(E118="X",0,VLOOKUP(E118,'39'!$K$3:$L$16,2,FALSE)))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IF(D119="X",0,IF(E119="X",0,VLOOKUP(E119,'39'!$K$3:$L$16,2,FALSE)))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IF(D120="X",0,IF(E120="X",0,VLOOKUP(E120,'39'!$K$3:$L$16,2,FALSE)))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IF(D121="X",0,IF(E121="X",0,VLOOKUP(E121,'39'!$K$3:$L$16,2,FALSE)))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IF(D122="X",0,IF(E122="X",0,VLOOKUP(E122,'39'!$K$3:$L$16,2,FALSE)))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IF(D123="X",0,IF(E123="X",0,VLOOKUP(E123,'39'!$K$3:$L$16,2,FALSE)))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IF(D124="X",0,IF(E124="X",0,VLOOKUP(E124,'39'!$K$3:$L$16,2,FALSE)))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IF(D125="X",0,IF(E125="X",0,VLOOKUP(E125,'39'!$K$3:$L$16,2,FALSE)))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IF(D126="X",0,IF(E126="X",0,VLOOKUP(E126,'39'!$K$3:$L$16,2,FALSE)))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IF(D127="X",0,IF(E127="X",0,VLOOKUP(E127,'39'!$K$3:$L$16,2,FALSE)))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IF(D128="X",0,IF(E128="X",0,VLOOKUP(E128,'39'!$K$3:$L$16,2,FALSE)))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IF(D129="X",0,IF(E129="X",0,VLOOKUP(E129,'39'!$K$3:$L$16,2,FALSE)))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IF(D130="X",0,IF(E130="X",0,VLOOKUP(E130,'39'!$K$3:$L$16,2,FALSE)))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IF(D131="X",0,IF(E131="X",0,VLOOKUP(E131,'39'!$K$3:$L$16,2,FALSE)))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IF(D132="X",0,IF(E132="X",0,VLOOKUP(E132,'39'!$K$3:$L$16,2,FALSE)))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IF(D133="X",0,IF(E133="X",0,VLOOKUP(E133,'39'!$K$3:$L$16,2,FALSE)))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IF(D134="X",0,IF(E134="X",0,VLOOKUP(E134,'39'!$K$3:$L$16,2,FALSE)))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IF(D135="X",0,IF(E135="X",0,VLOOKUP(E135,'39'!$K$3:$L$16,2,FALSE)))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IF(D136="X",0,IF(E136="X",0,VLOOKUP(E136,'39'!$K$3:$L$16,2,FALSE)))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IF(D137="X",0,IF(E137="X",0,VLOOKUP(E137,'39'!$K$3:$L$16,2,FALSE)))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IF(D138="X",0,IF(E138="X",0,VLOOKUP(E138,'39'!$K$3:$L$16,2,FALSE)))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IF(D139="X",0,IF(E139="X",0,VLOOKUP(E139,'39'!$K$3:$L$16,2,FALSE)))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IF(D140="X",0,IF(E140="X",0,VLOOKUP(E140,'39'!$K$3:$L$16,2,FALSE)))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IF(D141="X",0,IF(E141="X",0,VLOOKUP(E141,'39'!$K$3:$L$16,2,FALSE)))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IF(D142="X",0,IF(E142="X",0,VLOOKUP(E142,'39'!$K$3:$L$16,2,FALSE)))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IF(D143="X",0,IF(E143="X",0,VLOOKUP(E143,'39'!$K$3:$L$16,2,FALSE)))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IF(D144="X",0,IF(E144="X",0,VLOOKUP(E144,'39'!$K$3:$L$16,2,FALSE)))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IF(D145="X",0,IF(E145="X",0,VLOOKUP(E145,'39'!$K$3:$L$16,2,FALSE)))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IF(D146="X",0,IF(E146="X",0,VLOOKUP(E146,'39'!$K$3:$L$16,2,FALSE)))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IF(D147="X",0,IF(E147="X",0,VLOOKUP(E147,'39'!$K$3:$L$16,2,FALSE)))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IF(D148="X",0,IF(E148="X",0,VLOOKUP(E148,'39'!$K$3:$L$16,2,FALSE)))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IF(D149="X",0,IF(E149="X",0,VLOOKUP(E149,'39'!$K$3:$L$16,2,FALSE)))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IF(D150="X",0,IF(E150="X",0,VLOOKUP(E150,'39'!$K$3:$L$16,2,FALSE)))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IF(D151="X",0,IF(E151="X",0,VLOOKUP(E151,'39'!$K$3:$L$16,2,FALSE)))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IF(D152="X",0,IF(E152="X",0,VLOOKUP(E152,'39'!$K$3:$L$16,2,FALSE)))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IF(D153="X",0,IF(E153="X",0,VLOOKUP(E153,'39'!$K$3:$L$16,2,FALSE)))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IF(D154="X",0,IF(E154="X",0,VLOOKUP(E154,'39'!$K$3:$L$16,2,FALSE)))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IF(D155="X",0,IF(E155="X",0,VLOOKUP(E155,'39'!$K$3:$L$16,2,FALSE)))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IF(D156="X",0,IF(E156="X",0,VLOOKUP(E156,'39'!$K$3:$L$16,2,FALSE)))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IF(D157="X",0,IF(E157="X",0,VLOOKUP(E157,'39'!$K$3:$L$16,2,FALSE)))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IF(D158="X",0,IF(E158="X",0,VLOOKUP(E158,'39'!$K$3:$L$16,2,FALSE)))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IF(D159="X",0,IF(E159="X",0,VLOOKUP(E159,'39'!$K$3:$L$16,2,FALSE)))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IF(D160="X",0,IF(E160="X",0,VLOOKUP(E160,'39'!$K$3:$L$16,2,FALSE)))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IF(D161="X",0,IF(E161="X",0,VLOOKUP(E161,'39'!$K$3:$L$16,2,FALSE)))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IF(D162="X",0,IF(E162="X",0,VLOOKUP(E162,'39'!$K$3:$L$16,2,FALSE)))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IF(D163="X",0,IF(E163="X",0,VLOOKUP(E163,'39'!$K$3:$L$16,2,FALSE)))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IF(D164="X",0,IF(E164="X",0,VLOOKUP(E164,'39'!$K$3:$L$16,2,FALSE)))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IF(D165="X",0,IF(E165="X",0,VLOOKUP(E165,'39'!$K$3:$L$16,2,FALSE)))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IF(D166="X",0,IF(E166="X",0,VLOOKUP(E166,'39'!$K$3:$L$16,2,FALSE)))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IF(D167="X",0,IF(E167="X",0,VLOOKUP(E167,'39'!$K$3:$L$16,2,FALSE)))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IF(D168="X",0,IF(E168="X",0,VLOOKUP(E168,'39'!$K$3:$L$16,2,FALSE)))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IF(D169="X",0,IF(E169="X",0,VLOOKUP(E169,'39'!$K$3:$L$16,2,FALSE)))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IF(D170="X",0,IF(E170="X",0,VLOOKUP(E170,'39'!$K$3:$L$16,2,FALSE)))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IF(D171="X",0,IF(E171="X",0,VLOOKUP(E171,'39'!$K$3:$L$16,2,FALSE)))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IF(D172="X",0,IF(E172="X",0,VLOOKUP(E172,'39'!$K$3:$L$16,2,FALSE)))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IF(D173="X",0,IF(E173="X",0,VLOOKUP(E173,'39'!$K$3:$L$16,2,FALSE)))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IF(D174="X",0,IF(E174="X",0,VLOOKUP(E174,'39'!$K$3:$L$16,2,FALSE)))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IF(D175="X",0,IF(E175="X",0,VLOOKUP(E175,'39'!$K$3:$L$16,2,FALSE)))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IF(D176="X",0,IF(E176="X",0,VLOOKUP(E176,'39'!$K$3:$L$16,2,FALSE)))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IF(D177="X",0,IF(E177="X",0,VLOOKUP(E177,'39'!$K$3:$L$16,2,FALSE)))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IF(D178="X",0,IF(E178="X",0,VLOOKUP(E178,'39'!$K$3:$L$16,2,FALSE)))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IF(D179="X",0,IF(E179="X",0,VLOOKUP(E179,'39'!$K$3:$L$16,2,FALSE)))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IF(D180="X",0,IF(E180="X",0,VLOOKUP(E180,'39'!$K$3:$L$16,2,FALSE)))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IF(D181="X",0,IF(E181="X",0,VLOOKUP(E181,'39'!$K$3:$L$16,2,FALSE)))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IF(D182="X",0,IF(E182="X",0,VLOOKUP(E182,'39'!$K$3:$L$16,2,FALSE)))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IF(D183="X",0,IF(E183="X",0,VLOOKUP(E183,'39'!$K$3:$L$16,2,FALSE)))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IF(D184="X",0,IF(E184="X",0,VLOOKUP(E184,'39'!$K$3:$L$16,2,FALSE)))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IF(D185="X",0,IF(E185="X",0,VLOOKUP(E185,'39'!$K$3:$L$16,2,FALSE)))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IF(D186="X",0,IF(E186="X",0,VLOOKUP(E186,'39'!$K$3:$L$16,2,FALSE)))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IF(D187="X",0,IF(E187="X",0,VLOOKUP(E187,'39'!$K$3:$L$16,2,FALSE)))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IF(D188="X",0,IF(E188="X",0,VLOOKUP(E188,'39'!$K$3:$L$16,2,FALSE)))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IF(D189="X",0,IF(E189="X",0,VLOOKUP(E189,'39'!$K$3:$L$16,2,FALSE)))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IF(D190="X",0,IF(E190="X",0,VLOOKUP(E190,'39'!$K$3:$L$16,2,FALSE)))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IF(D191="X",0,IF(E191="X",0,VLOOKUP(E191,'39'!$K$3:$L$16,2,FALSE)))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IF(D192="X",0,IF(E192="X",0,VLOOKUP(E192,'39'!$K$3:$L$16,2,FALSE)))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IF(D193="X",0,IF(E193="X",0,VLOOKUP(E193,'39'!$K$3:$L$16,2,FALSE)))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IF(D194="X",0,IF(E194="X",0,VLOOKUP(E194,'39'!$K$3:$L$16,2,FALSE)))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IF(D195="X",0,IF(E195="X",0,VLOOKUP(E195,'39'!$K$3:$L$16,2,FALSE)))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IF(D196="X",0,IF(E196="X",0,VLOOKUP(E196,'39'!$K$3:$L$16,2,FALSE)))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IF(D197="X",0,IF(E197="X",0,VLOOKUP(E197,'39'!$K$3:$L$16,2,FALSE)))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IF(D198="X",0,IF(E198="X",0,VLOOKUP(E198,'39'!$K$3:$L$16,2,FALSE)))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IF(D199="X",0,IF(E199="X",0,VLOOKUP(E199,'39'!$K$3:$L$16,2,FALSE)))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IF(D200="X",0,IF(E200="X",0,VLOOKUP(E200,'39'!$K$3:$L$16,2,FALSE)))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IF(D201="X",0,IF(E201="X",0,VLOOKUP(E201,'39'!$K$3:$L$16,2,FALSE)))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IF(D202="X",0,IF(E202="X",0,VLOOKUP(E202,'39'!$K$3:$L$16,2,FALSE)))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IF(D203="X",0,IF(E203="X",0,VLOOKUP(E203,'39'!$K$3:$L$16,2,FALSE)))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IF(D204="X",0,IF(E204="X",0,VLOOKUP(E204,'39'!$K$3:$L$16,2,FALSE)))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IF(D205="X",0,IF(E205="X",0,VLOOKUP(E205,'39'!$K$3:$L$16,2,FALSE)))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IF(D206="X",0,IF(E206="X",0,VLOOKUP(E206,'39'!$K$3:$L$16,2,FALSE)))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IF(D207="X",0,IF(E207="X",0,VLOOKUP(E207,'39'!$K$3:$L$16,2,FALSE)))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IF(D208="X",0,IF(E208="X",0,VLOOKUP(E208,'39'!$K$3:$L$16,2,FALSE)))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IF(D209="X",0,IF(E209="X",0,VLOOKUP(E209,'39'!$K$3:$L$16,2,FALSE)))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IF(D210="X",0,IF(E210="X",0,VLOOKUP(E210,'39'!$K$3:$L$16,2,FALSE)))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IF(D211="X",0,IF(E211="X",0,VLOOKUP(E211,'39'!$K$3:$L$16,2,FALSE)))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IF(D212="X",0,IF(E212="X",0,VLOOKUP(E212,'39'!$K$3:$L$16,2,FALSE)))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IF(D213="X",0,IF(E213="X",0,VLOOKUP(E213,'39'!$K$3:$L$16,2,FALSE)))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IF(D214="X",0,IF(E214="X",0,VLOOKUP(E214,'39'!$K$3:$L$16,2,FALSE)))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IF(D215="X",0,IF(E215="X",0,VLOOKUP(E215,'39'!$K$3:$L$16,2,FALSE)))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IF(D216="X",0,IF(E216="X",0,VLOOKUP(E216,'39'!$K$3:$L$16,2,FALSE)))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IF(D217="X",0,IF(E217="X",0,VLOOKUP(E217,'39'!$K$3:$L$16,2,FALSE)))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IF(D218="X",0,IF(E218="X",0,VLOOKUP(E218,'39'!$K$3:$L$16,2,FALSE)))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IF(D219="X",0,IF(E219="X",0,VLOOKUP(E219,'39'!$K$3:$L$16,2,FALSE)))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IF(D220="X",0,IF(E220="X",0,VLOOKUP(E220,'39'!$K$3:$L$16,2,FALSE)))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IF(D221="X",0,IF(E221="X",0,VLOOKUP(E221,'39'!$K$3:$L$16,2,FALSE)))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IF(D222="X",0,IF(E222="X",0,VLOOKUP(E222,'39'!$K$3:$L$16,2,FALSE)))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IF(D223="X",0,IF(E223="X",0,VLOOKUP(E223,'39'!$K$3:$L$16,2,FALSE)))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IF(D224="X",0,IF(E224="X",0,VLOOKUP(E224,'39'!$K$3:$L$16,2,FALSE)))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IF(D225="X",0,IF(E225="X",0,VLOOKUP(E225,'39'!$K$3:$L$16,2,FALSE)))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IF(D226="X",0,IF(E226="X",0,VLOOKUP(E226,'39'!$K$3:$L$16,2,FALSE)))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IF(D227="X",0,IF(E227="X",0,VLOOKUP(E227,'39'!$K$3:$L$16,2,FALSE)))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IF(D228="X",0,IF(E228="X",0,VLOOKUP(E228,'39'!$K$3:$L$16,2,FALSE)))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IF(D229="X",0,IF(E229="X",0,VLOOKUP(E229,'39'!$K$3:$L$16,2,FALSE)))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IF(D230="X",0,IF(E230="X",0,VLOOKUP(E230,'39'!$K$3:$L$16,2,FALSE)))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IF(D231="X",0,IF(E231="X",0,VLOOKUP(E231,'39'!$K$3:$L$16,2,FALSE)))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IF(D232="X",0,IF(E232="X",0,VLOOKUP(E232,'39'!$K$3:$L$16,2,FALSE)))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IF(D233="X",0,IF(E233="X",0,VLOOKUP(E233,'39'!$K$3:$L$16,2,FALSE)))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IF(D234="X",0,IF(E234="X",0,VLOOKUP(E234,'39'!$K$3:$L$16,2,FALSE)))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IF(D235="X",0,IF(E235="X",0,VLOOKUP(E235,'39'!$K$3:$L$16,2,FALSE)))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IF(D236="X",0,IF(E236="X",0,VLOOKUP(E236,'39'!$K$3:$L$16,2,FALSE)))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IF(D237="X",0,IF(E237="X",0,VLOOKUP(E237,'39'!$K$3:$L$16,2,FALSE)))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IF(D238="X",0,IF(E238="X",0,VLOOKUP(E238,'39'!$K$3:$L$16,2,FALSE)))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IF(D239="X",0,IF(E239="X",0,VLOOKUP(E239,'39'!$K$3:$L$16,2,FALSE)))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IF(D240="X",0,IF(E240="X",0,VLOOKUP(E240,'39'!$K$3:$L$16,2,FALSE)))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IF(D241="X",0,IF(E241="X",0,VLOOKUP(E241,'39'!$K$3:$L$16,2,FALSE)))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IF(D242="X",0,IF(E242="X",0,VLOOKUP(E242,'39'!$K$3:$L$16,2,FALSE)))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IF(D243="X",0,IF(E243="X",0,VLOOKUP(E243,'39'!$K$3:$L$16,2,FALSE)))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IF(D244="X",0,IF(E244="X",0,VLOOKUP(E244,'39'!$K$3:$L$16,2,FALSE)))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IF(D245="X",0,IF(E245="X",0,VLOOKUP(E245,'39'!$K$3:$L$16,2,FALSE)))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IF(D246="X",0,IF(E246="X",0,VLOOKUP(E246,'39'!$K$3:$L$16,2,FALSE)))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IF(D247="X",0,IF(E247="X",0,VLOOKUP(E247,'39'!$K$3:$L$16,2,FALSE)))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IF(D248="X",0,IF(E248="X",0,VLOOKUP(E248,'39'!$K$3:$L$16,2,FALSE)))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IF(D249="X",0,IF(E249="X",0,VLOOKUP(E249,'39'!$K$3:$L$16,2,FALSE)))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IF(D250="X",0,IF(E250="X",0,VLOOKUP(E250,'39'!$K$3:$L$16,2,FALSE)))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IF(D251="X",0,IF(E251="X",0,VLOOKUP(E251,'39'!$K$3:$L$16,2,FALSE)))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IF(D252="X",0,IF(E252="X",0,VLOOKUP(E252,'39'!$K$3:$L$16,2,FALSE)))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IF(D253="X",0,IF(E253="X",0,VLOOKUP(E253,'39'!$K$3:$L$16,2,FALSE)))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IF(D254="X",0,IF(E254="X",0,VLOOKUP(E254,'39'!$K$3:$L$16,2,FALSE)))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IF(D255="X",0,IF(E255="X",0,VLOOKUP(E255,'39'!$K$3:$L$16,2,FALSE)))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IF(D256="X",0,IF(E256="X",0,VLOOKUP(E256,'39'!$K$3:$L$16,2,FALSE)))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IF(D257="X",0,IF(E257="X",0,VLOOKUP(E257,'39'!$K$3:$L$16,2,FALSE)))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IF(D258="X",0,IF(E258="X",0,VLOOKUP(E258,'39'!$K$3:$L$16,2,FALSE)))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IF(D259="X",0,IF(E259="X",0,VLOOKUP(E259,'39'!$K$3:$L$16,2,FALSE)))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IF(D260="X",0,IF(E260="X",0,VLOOKUP(E260,'39'!$K$3:$L$16,2,FALSE)))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IF(D261="X",0,IF(E261="X",0,VLOOKUP(E261,'39'!$K$3:$L$16,2,FALSE)))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IF(D262="X",0,IF(E262="X",0,VLOOKUP(E262,'39'!$K$3:$L$16,2,FALSE)))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IF(D263="X",0,IF(E263="X",0,VLOOKUP(E263,'39'!$K$3:$L$16,2,FALSE)))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IF(D264="X",0,IF(E264="X",0,VLOOKUP(E264,'39'!$K$3:$L$16,2,FALSE)))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IF(D265="X",0,IF(E265="X",0,VLOOKUP(E265,'39'!$K$3:$L$16,2,FALSE)))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IF(D266="X",0,IF(E266="X",0,VLOOKUP(E266,'39'!$K$3:$L$16,2,FALSE)))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IF(D267="X",0,IF(E267="X",0,VLOOKUP(E267,'39'!$K$3:$L$16,2,FALSE)))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IF(D268="X",0,IF(E268="X",0,VLOOKUP(E268,'39'!$K$3:$L$16,2,FALSE)))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IF(D269="X",0,IF(E269="X",0,VLOOKUP(E269,'39'!$K$3:$L$16,2,FALSE)))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IF(D270="X",0,IF(E270="X",0,VLOOKUP(E270,'39'!$K$3:$L$16,2,FALSE)))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IF(D271="X",0,IF(E271="X",0,VLOOKUP(E271,'39'!$K$3:$L$16,2,FALSE)))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IF(D272="X",0,IF(E272="X",0,VLOOKUP(E272,'39'!$K$3:$L$16,2,FALSE)))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IF(D273="X",0,IF(E273="X",0,VLOOKUP(E273,'39'!$K$3:$L$16,2,FALSE)))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IF(D274="X",0,IF(E274="X",0,VLOOKUP(E274,'39'!$K$3:$L$16,2,FALSE)))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IF(D275="X",0,IF(E275="X",0,VLOOKUP(E275,'39'!$K$3:$L$16,2,FALSE)))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IF(D276="X",0,IF(E276="X",0,VLOOKUP(E276,'39'!$K$3:$L$16,2,FALSE)))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IF(D277="X",0,IF(E277="X",0,VLOOKUP(E277,'39'!$K$3:$L$16,2,FALSE)))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IF(D278="X",0,IF(E278="X",0,VLOOKUP(E278,'39'!$K$3:$L$16,2,FALSE)))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IF(D279="X",0,IF(E279="X",0,VLOOKUP(E279,'39'!$K$3:$L$16,2,FALSE)))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IF(D280="X",0,IF(E280="X",0,VLOOKUP(E280,'39'!$K$3:$L$16,2,FALSE)))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IF(D281="X",0,IF(E281="X",0,VLOOKUP(E281,'39'!$K$3:$L$16,2,FALSE)))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IF(D282="X",0,IF(E282="X",0,VLOOKUP(E282,'39'!$K$3:$L$16,2,FALSE)))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IF(D283="X",0,IF(E283="X",0,VLOOKUP(E283,'39'!$K$3:$L$16,2,FALSE)))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IF(D284="X",0,IF(E284="X",0,VLOOKUP(E284,'39'!$K$3:$L$16,2,FALSE)))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IF(D285="X",0,IF(E285="X",0,VLOOKUP(E285,'39'!$K$3:$L$16,2,FALSE)))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IF(D286="X",0,IF(E286="X",0,VLOOKUP(E286,'39'!$K$3:$L$16,2,FALSE)))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IF(D287="X",0,IF(E287="X",0,VLOOKUP(E287,'39'!$K$3:$L$16,2,FALSE)))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IF(D288="X",0,IF(E288="X",0,VLOOKUP(E288,'39'!$K$3:$L$16,2,FALSE)))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IF(D289="X",0,IF(E289="X",0,VLOOKUP(E289,'39'!$K$3:$L$16,2,FALSE)))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IF(D290="X",0,IF(E290="X",0,VLOOKUP(E290,'39'!$K$3:$L$16,2,FALSE)))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IF(D291="X",0,IF(E291="X",0,VLOOKUP(E291,'39'!$K$3:$L$16,2,FALSE)))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IF(D292="X",0,IF(E292="X",0,VLOOKUP(E292,'39'!$K$3:$L$16,2,FALSE)))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IF(D293="X",0,IF(E293="X",0,VLOOKUP(E293,'39'!$K$3:$L$16,2,FALSE)))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IF(D294="X",0,IF(E294="X",0,VLOOKUP(E294,'39'!$K$3:$L$16,2,FALSE)))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IF(D295="X",0,IF(E295="X",0,VLOOKUP(E295,'39'!$K$3:$L$16,2,FALSE)))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IF(D296="X",0,IF(E296="X",0,VLOOKUP(E296,'39'!$K$3:$L$16,2,FALSE)))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IF(D297="X",0,IF(E297="X",0,VLOOKUP(E297,'39'!$K$3:$L$16,2,FALSE)))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IF(D298="X",0,IF(E298="X",0,VLOOKUP(E298,'39'!$K$3:$L$16,2,FALSE)))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IF(D299="X",0,IF(E299="X",0,VLOOKUP(E299,'39'!$K$3:$L$16,2,FALSE)))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IF(D300="X",0,IF(E300="X",0,VLOOKUP(E300,'39'!$K$3:$L$16,2,FALSE)))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IF(D301="X",0,IF(E301="X",0,VLOOKUP(E301,'39'!$K$3:$L$16,2,FALSE)))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IF(D302="X",0,IF(E302="X",0,VLOOKUP(E302,'39'!$K$3:$L$16,2,FALSE)))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IF(D303="X",0,IF(E303="X",0,VLOOKUP(E303,'39'!$K$3:$L$16,2,FALSE)))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IF(D304="X",0,IF(E304="X",0,VLOOKUP(E304,'39'!$K$3:$L$16,2,FALSE)))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IF(D305="X",0,IF(E305="X",0,VLOOKUP(E305,'39'!$K$3:$L$16,2,FALSE)))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IF(D306="X",0,IF(E306="X",0,VLOOKUP(E306,'39'!$K$3:$L$16,2,FALSE)))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IF(D307="X",0,IF(E307="X",0,VLOOKUP(E307,'39'!$K$3:$L$16,2,FALSE)))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IF(D308="X",0,IF(E308="X",0,VLOOKUP(E308,'39'!$K$3:$L$16,2,FALSE)))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IF(D309="X",0,IF(E309="X",0,VLOOKUP(E309,'39'!$K$3:$L$16,2,FALSE)))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IF(D310="X",0,IF(E310="X",0,VLOOKUP(E310,'39'!$K$3:$L$16,2,FALSE)))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IF(D311="X",0,IF(E311="X",0,VLOOKUP(E311,'39'!$K$3:$L$16,2,FALSE)))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IF(D312="X",0,IF(E312="X",0,VLOOKUP(E312,'39'!$K$3:$L$16,2,FALSE)))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IF(D313="X",0,IF(E313="X",0,VLOOKUP(E313,'39'!$K$3:$L$16,2,FALSE)))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IF(D314="X",0,IF(E314="X",0,VLOOKUP(E314,'39'!$K$3:$L$16,2,FALSE)))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IF(D315="X",0,IF(E315="X",0,VLOOKUP(E315,'39'!$K$3:$L$16,2,FALSE)))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IF(D316="X",0,IF(E316="X",0,VLOOKUP(E316,'39'!$K$3:$L$16,2,FALSE)))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IF(D317="X",0,IF(E317="X",0,VLOOKUP(E317,'39'!$K$3:$L$16,2,FALSE)))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IF(D318="X",0,IF(E318="X",0,VLOOKUP(E318,'39'!$K$3:$L$16,2,FALSE)))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IF(D319="X",0,IF(E319="X",0,VLOOKUP(E319,'39'!$K$3:$L$16,2,FALSE)))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IF(D320="X",0,IF(E320="X",0,VLOOKUP(E320,'39'!$K$3:$L$16,2,FALSE)))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IF(D321="X",0,IF(E321="X",0,VLOOKUP(E321,'39'!$K$3:$L$16,2,FALSE)))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IF(D322="X",0,IF(E322="X",0,VLOOKUP(E322,'39'!$K$3:$L$16,2,FALSE)))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IF(D323="X",0,IF(E323="X",0,VLOOKUP(E323,'39'!$K$3:$L$16,2,FALSE)))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IF(D324="X",0,IF(E324="X",0,VLOOKUP(E324,'39'!$K$3:$L$16,2,FALSE)))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IF(D325="X",0,IF(E325="X",0,VLOOKUP(E325,'39'!$K$3:$L$16,2,FALSE)))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IF(D326="X",0,IF(E326="X",0,VLOOKUP(E326,'39'!$K$3:$L$16,2,FALSE)))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IF(D327="X",0,IF(E327="X",0,VLOOKUP(E327,'39'!$K$3:$L$16,2,FALSE)))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IF(D328="X",0,IF(E328="X",0,VLOOKUP(E328,'39'!$K$3:$L$16,2,FALSE)))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IF(D329="X",0,IF(E329="X",0,VLOOKUP(E329,'39'!$K$3:$L$16,2,FALSE)))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IF(D330="X",0,IF(E330="X",0,VLOOKUP(E330,'39'!$K$3:$L$16,2,FALSE)))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IF(D331="X",0,IF(E331="X",0,VLOOKUP(E331,'39'!$K$3:$L$16,2,FALSE)))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IF(D332="X",0,IF(E332="X",0,VLOOKUP(E332,'39'!$K$3:$L$16,2,FALSE)))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IF(D333="X",0,IF(E333="X",0,VLOOKUP(E333,'39'!$K$3:$L$16,2,FALSE)))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IF(D334="X",0,IF(E334="X",0,VLOOKUP(E334,'39'!$K$3:$L$16,2,FALSE)))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IF(D335="X",0,IF(E335="X",0,VLOOKUP(E335,'39'!$K$3:$L$16,2,FALSE)))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IF(D336="X",0,IF(E336="X",0,VLOOKUP(E336,'39'!$K$3:$L$16,2,FALSE)))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IF(D337="X",0,IF(E337="X",0,VLOOKUP(E337,'39'!$K$3:$L$16,2,FALSE)))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IF(D338="X",0,IF(E338="X",0,VLOOKUP(E338,'39'!$K$3:$L$16,2,FALSE)))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IF(D339="X",0,IF(E339="X",0,VLOOKUP(E339,'39'!$K$3:$L$16,2,FALSE)))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IF(D340="X",0,IF(E340="X",0,VLOOKUP(E340,'39'!$K$3:$L$16,2,FALSE)))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IF(D341="X",0,IF(E341="X",0,VLOOKUP(E341,'39'!$K$3:$L$16,2,FALSE)))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IF(D342="X",0,IF(E342="X",0,VLOOKUP(E342,'39'!$K$3:$L$16,2,FALSE)))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IF(D343="X",0,IF(E343="X",0,VLOOKUP(E343,'39'!$K$3:$L$16,2,FALSE)))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IF(D344="X",0,IF(E344="X",0,VLOOKUP(E344,'39'!$K$3:$L$16,2,FALSE)))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IF(D345="X",0,IF(E345="X",0,VLOOKUP(E345,'39'!$K$3:$L$16,2,FALSE)))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IF(D346="X",0,IF(E346="X",0,VLOOKUP(E346,'39'!$K$3:$L$16,2,FALSE)))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IF(D347="X",0,IF(E347="X",0,VLOOKUP(E347,'39'!$K$3:$L$16,2,FALSE)))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IF(D348="X",0,IF(E348="X",0,VLOOKUP(E348,'39'!$K$3:$L$16,2,FALSE)))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IF(D349="X",0,IF(E349="X",0,VLOOKUP(E349,'39'!$K$3:$L$16,2,FALSE)))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IF(D350="X",0,IF(E350="X",0,VLOOKUP(E350,'39'!$K$3:$L$16,2,FALSE)))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IF(D351="X",0,IF(E351="X",0,VLOOKUP(E351,'39'!$K$3:$L$16,2,FALSE)))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IF(D352="X",0,IF(E352="X",0,VLOOKUP(E352,'39'!$K$3:$L$16,2,FALSE)))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IF(D353="X",0,IF(E353="X",0,VLOOKUP(E353,'39'!$K$3:$L$16,2,FALSE)))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IF(D354="X",0,IF(E354="X",0,VLOOKUP(E354,'39'!$K$3:$L$16,2,FALSE)))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IF(D355="X",0,IF(E355="X",0,VLOOKUP(E355,'39'!$K$3:$L$16,2,FALSE)))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IF(D356="X",0,IF(E356="X",0,VLOOKUP(E356,'39'!$K$3:$L$16,2,FALSE)))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IF(D357="X",0,IF(E357="X",0,VLOOKUP(E357,'39'!$K$3:$L$16,2,FALSE)))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IF(D358="X",0,IF(E358="X",0,VLOOKUP(E358,'39'!$K$3:$L$16,2,FALSE)))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IF(D359="X",0,IF(E359="X",0,VLOOKUP(E359,'39'!$K$3:$L$16,2,FALSE)))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IF(D360="X",0,IF(E360="X",0,VLOOKUP(E360,'39'!$K$3:$L$16,2,FALSE)))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IF(D361="X",0,IF(E361="X",0,VLOOKUP(E361,'39'!$K$3:$L$16,2,FALSE)))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IF(D362="X",0,IF(E362="X",0,VLOOKUP(E362,'39'!$K$3:$L$16,2,FALSE)))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IF(D363="X",0,IF(E363="X",0,VLOOKUP(E363,'39'!$K$3:$L$16,2,FALSE)))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IF(D364="X",0,IF(E364="X",0,VLOOKUP(E364,'39'!$K$3:$L$16,2,FALSE)))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IF(D365="X",0,IF(E365="X",0,VLOOKUP(E365,'39'!$K$3:$L$16,2,FALSE)))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IF(D366="X",0,IF(E366="X",0,VLOOKUP(E366,'39'!$K$3:$L$16,2,FALSE)))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IF(D367="X",0,IF(E367="X",0,VLOOKUP(E367,'39'!$K$3:$L$16,2,FALSE)))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IF(D368="X",0,IF(E368="X",0,VLOOKUP(E368,'39'!$K$3:$L$16,2,FALSE)))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IF(D369="X",0,IF(E369="X",0,VLOOKUP(E369,'39'!$K$3:$L$16,2,FALSE)))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IF(D370="X",0,IF(E370="X",0,VLOOKUP(E370,'39'!$K$3:$L$16,2,FALSE)))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IF(D371="X",0,IF(E371="X",0,VLOOKUP(E371,'39'!$K$3:$L$16,2,FALSE)))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IF(D372="X",0,IF(E372="X",0,VLOOKUP(E372,'39'!$K$3:$L$16,2,FALSE)))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IF(D373="X",0,IF(E373="X",0,VLOOKUP(E373,'39'!$K$3:$L$16,2,FALSE)))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IF(D374="X",0,IF(E374="X",0,VLOOKUP(E374,'39'!$K$3:$L$16,2,FALSE)))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IF(D375="X",0,IF(E375="X",0,VLOOKUP(E375,'39'!$K$3:$L$16,2,FALSE)))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IF(D376="X",0,IF(E376="X",0,VLOOKUP(E376,'39'!$K$3:$L$16,2,FALSE)))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IF(D377="X",0,IF(E377="X",0,VLOOKUP(E377,'39'!$K$3:$L$16,2,FALSE)))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IF(D378="X",0,IF(E378="X",0,VLOOKUP(E378,'39'!$K$3:$L$16,2,FALSE)))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IF(D379="X",0,IF(E379="X",0,VLOOKUP(E379,'39'!$K$3:$L$16,2,FALSE)))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IF(D380="X",0,IF(E380="X",0,VLOOKUP(E380,'39'!$K$3:$L$16,2,FALSE)))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IF(D381="X",0,IF(E381="X",0,VLOOKUP(E381,'39'!$K$3:$L$16,2,FALSE)))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IF(D382="X",0,IF(E382="X",0,VLOOKUP(E382,'39'!$K$3:$L$16,2,FALSE)))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IF(D383="X",0,IF(E383="X",0,VLOOKUP(E383,'39'!$K$3:$L$16,2,FALSE)))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IF(D384="X",0,IF(E384="X",0,VLOOKUP(E384,'39'!$K$3:$L$16,2,FALSE)))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IF(D385="X",0,IF(E385="X",0,VLOOKUP(E385,'39'!$K$3:$L$16,2,FALSE)))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IF(D386="X",0,IF(E386="X",0,VLOOKUP(E386,'39'!$K$3:$L$16,2,FALSE)))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IF(D387="X",0,IF(E387="X",0,VLOOKUP(E387,'39'!$K$3:$L$16,2,FALSE)))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IF(D388="X",0,IF(E388="X",0,VLOOKUP(E388,'39'!$K$3:$L$16,2,FALSE)))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IF(D389="X",0,IF(E389="X",0,VLOOKUP(E389,'39'!$K$3:$L$16,2,FALSE)))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IF(D390="X",0,IF(E390="X",0,VLOOKUP(E390,'39'!$K$3:$L$16,2,FALSE)))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IF(D391="X",0,IF(E391="X",0,VLOOKUP(E391,'39'!$K$3:$L$16,2,FALSE)))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IF(D392="X",0,IF(E392="X",0,VLOOKUP(E392,'39'!$K$3:$L$16,2,FALSE)))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IF(D393="X",0,IF(E393="X",0,VLOOKUP(E393,'39'!$K$3:$L$16,2,FALSE)))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IF(D394="X",0,IF(E394="X",0,VLOOKUP(E394,'39'!$K$3:$L$16,2,FALSE)))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IF(D395="X",0,IF(E395="X",0,VLOOKUP(E395,'39'!$K$3:$L$16,2,FALSE)))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IF(D396="X",0,IF(E396="X",0,VLOOKUP(E396,'39'!$K$3:$L$16,2,FALSE)))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IF(D397="X",0,IF(E397="X",0,VLOOKUP(E397,'39'!$K$3:$L$16,2,FALSE)))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IF(D398="X",0,IF(E398="X",0,VLOOKUP(E398,'39'!$K$3:$L$16,2,FALSE)))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IF(D399="X",0,IF(E399="X",0,VLOOKUP(E399,'39'!$K$3:$L$16,2,FALSE)))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IF(D400="X",0,IF(E400="X",0,VLOOKUP(E400,'39'!$K$3:$L$16,2,FALSE)))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IF(D401="X",0,IF(E401="X",0,VLOOKUP(E401,'39'!$K$3:$L$16,2,FALSE)))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IF(D402="X",0,IF(E402="X",0,VLOOKUP(E402,'39'!$K$3:$L$16,2,FALSE)))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IF(D403="X",0,IF(E403="X",0,VLOOKUP(E403,'39'!$K$3:$L$16,2,FALSE)))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IF(D404="X",0,IF(E404="X",0,VLOOKUP(E404,'39'!$K$3:$L$16,2,FALSE)))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IF(D405="X",0,IF(E405="X",0,VLOOKUP(E405,'39'!$K$3:$L$16,2,FALSE)))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IF(D406="X",0,IF(E406="X",0,VLOOKUP(E406,'39'!$K$3:$L$16,2,FALSE)))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IF(D407="X",0,IF(E407="X",0,VLOOKUP(E407,'39'!$K$3:$L$16,2,FALSE)))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IF(D408="X",0,IF(E408="X",0,VLOOKUP(E408,'39'!$K$3:$L$16,2,FALSE)))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IF(D409="X",0,IF(E409="X",0,VLOOKUP(E409,'39'!$K$3:$L$16,2,FALSE)))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IF(D410="X",0,IF(E410="X",0,VLOOKUP(E410,'39'!$K$3:$L$16,2,FALSE)))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IF(D411="X",0,IF(E411="X",0,VLOOKUP(E411,'39'!$K$3:$L$16,2,FALSE)))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IF(D412="X",0,IF(E412="X",0,VLOOKUP(E412,'39'!$K$3:$L$16,2,FALSE)))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IF(D413="X",0,IF(E413="X",0,VLOOKUP(E413,'39'!$K$3:$L$16,2,FALSE)))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IF(D414="X",0,IF(E414="X",0,VLOOKUP(E414,'39'!$K$3:$L$16,2,FALSE)))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IF(D415="X",0,IF(E415="X",0,VLOOKUP(E415,'39'!$K$3:$L$16,2,FALSE)))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IF(D416="X",0,IF(E416="X",0,VLOOKUP(E416,'39'!$K$3:$L$16,2,FALSE)))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IF(D417="X",0,IF(E417="X",0,VLOOKUP(E417,'39'!$K$3:$L$16,2,FALSE)))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IF(D418="X",0,IF(E418="X",0,VLOOKUP(E418,'39'!$K$3:$L$16,2,FALSE)))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IF(D419="X",0,IF(E419="X",0,VLOOKUP(E419,'39'!$K$3:$L$16,2,FALSE)))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IF(D420="X",0,IF(E420="X",0,VLOOKUP(E420,'39'!$K$3:$L$16,2,FALSE)))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IF(D421="X",0,IF(E421="X",0,VLOOKUP(E421,'39'!$K$3:$L$16,2,FALSE)))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IF(D422="X",0,IF(E422="X",0,VLOOKUP(E422,'39'!$K$3:$L$16,2,FALSE)))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IF(D423="X",0,IF(E423="X",0,VLOOKUP(E423,'39'!$K$3:$L$16,2,FALSE)))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IF(D424="X",0,IF(E424="X",0,VLOOKUP(E424,'39'!$K$3:$L$16,2,FALSE)))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IF(D425="X",0,IF(E425="X",0,VLOOKUP(E425,'39'!$K$3:$L$16,2,FALSE)))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IF(D426="X",0,IF(E426="X",0,VLOOKUP(E426,'39'!$K$3:$L$16,2,FALSE)))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IF(D427="X",0,IF(E427="X",0,VLOOKUP(E427,'39'!$K$3:$L$16,2,FALSE)))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IF(D428="X",0,IF(E428="X",0,VLOOKUP(E428,'39'!$K$3:$L$16,2,FALSE)))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IF(D429="X",0,IF(E429="X",0,VLOOKUP(E429,'39'!$K$3:$L$16,2,FALSE)))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IF(D430="X",0,IF(E430="X",0,VLOOKUP(E430,'39'!$K$3:$L$16,2,FALSE)))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IF(D431="X",0,IF(E431="X",0,VLOOKUP(E431,'39'!$K$3:$L$16,2,FALSE)))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IF(D432="X",0,IF(E432="X",0,VLOOKUP(E432,'39'!$K$3:$L$16,2,FALSE)))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IF(D433="X",0,IF(E433="X",0,VLOOKUP(E433,'39'!$K$3:$L$16,2,FALSE)))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IF(D434="X",0,IF(E434="X",0,VLOOKUP(E434,'39'!$K$3:$L$16,2,FALSE)))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IF(D435="X",0,IF(E435="X",0,VLOOKUP(E435,'39'!$K$3:$L$16,2,FALSE)))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IF(D436="X",0,IF(E436="X",0,VLOOKUP(E436,'39'!$K$3:$L$16,2,FALSE)))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IF(D437="X",0,IF(E437="X",0,VLOOKUP(E437,'39'!$K$3:$L$16,2,FALSE)))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IF(D438="X",0,IF(E438="X",0,VLOOKUP(E438,'39'!$K$3:$L$16,2,FALSE)))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IF(D439="X",0,IF(E439="X",0,VLOOKUP(E439,'39'!$K$3:$L$16,2,FALSE)))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IF(D440="X",0,IF(E440="X",0,VLOOKUP(E440,'39'!$K$3:$L$16,2,FALSE)))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IF(D441="X",0,IF(E441="X",0,VLOOKUP(E441,'39'!$K$3:$L$16,2,FALSE)))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IF(D442="X",0,IF(E442="X",0,VLOOKUP(E442,'39'!$K$3:$L$16,2,FALSE)))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IF(D443="X",0,IF(E443="X",0,VLOOKUP(E443,'39'!$K$3:$L$16,2,FALSE)))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IF(D444="X",0,IF(E444="X",0,VLOOKUP(E444,'39'!$K$3:$L$16,2,FALSE)))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IF(D445="X",0,IF(E445="X",0,VLOOKUP(E445,'39'!$K$3:$L$16,2,FALSE)))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IF(D446="X",0,IF(E446="X",0,VLOOKUP(E446,'39'!$K$3:$L$16,2,FALSE)))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IF(D447="X",0,IF(E447="X",0,VLOOKUP(E447,'39'!$K$3:$L$16,2,FALSE)))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IF(D448="X",0,IF(E448="X",0,VLOOKUP(E448,'39'!$K$3:$L$16,2,FALSE)))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IF(D449="X",0,IF(E449="X",0,VLOOKUP(E449,'39'!$K$3:$L$16,2,FALSE)))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IF(D450="X",0,IF(E450="X",0,VLOOKUP(E450,'39'!$K$3:$L$16,2,FALSE)))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IF(D451="X",0,IF(E451="X",0,VLOOKUP(E451,'39'!$K$3:$L$16,2,FALSE)))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IF(D452="X",0,IF(E452="X",0,VLOOKUP(E452,'39'!$K$3:$L$16,2,FALSE)))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IF(D453="X",0,IF(E453="X",0,VLOOKUP(E453,'39'!$K$3:$L$16,2,FALSE)))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IF(D454="X",0,IF(E454="X",0,VLOOKUP(E454,'39'!$K$3:$L$16,2,FALSE)))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IF(D455="X",0,IF(E455="X",0,VLOOKUP(E455,'39'!$K$3:$L$16,2,FALSE)))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IF(D456="X",0,IF(E456="X",0,VLOOKUP(E456,'39'!$K$3:$L$16,2,FALSE)))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IF(D457="X",0,IF(E457="X",0,VLOOKUP(E457,'39'!$K$3:$L$16,2,FALSE)))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IF(D458="X",0,IF(E458="X",0,VLOOKUP(E458,'39'!$K$3:$L$16,2,FALSE)))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IF(D459="X",0,IF(E459="X",0,VLOOKUP(E459,'39'!$K$3:$L$16,2,FALSE)))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IF(D460="X",0,IF(E460="X",0,VLOOKUP(E460,'39'!$K$3:$L$16,2,FALSE)))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IF(D461="X",0,IF(E461="X",0,VLOOKUP(E461,'39'!$K$3:$L$16,2,FALSE)))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IF(D462="X",0,IF(E462="X",0,VLOOKUP(E462,'39'!$K$3:$L$16,2,FALSE)))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IF(D463="X",0,IF(E463="X",0,VLOOKUP(E463,'39'!$K$3:$L$16,2,FALSE)))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IF(D464="X",0,IF(E464="X",0,VLOOKUP(E464,'39'!$K$3:$L$16,2,FALSE)))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IF(D465="X",0,IF(E465="X",0,VLOOKUP(E465,'39'!$K$3:$L$16,2,FALSE)))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IF(D466="X",0,IF(E466="X",0,VLOOKUP(E466,'39'!$K$3:$L$16,2,FALSE)))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IF(D467="X",0,IF(E467="X",0,VLOOKUP(E467,'39'!$K$3:$L$16,2,FALSE)))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IF(D468="X",0,IF(E468="X",0,VLOOKUP(E468,'39'!$K$3:$L$16,2,FALSE)))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IF(D469="X",0,IF(E469="X",0,VLOOKUP(E469,'39'!$K$3:$L$16,2,FALSE)))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IF(D470="X",0,IF(E470="X",0,VLOOKUP(E470,'39'!$K$3:$L$16,2,FALSE)))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IF(D471="X",0,IF(E471="X",0,VLOOKUP(E471,'39'!$K$3:$L$16,2,FALSE)))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IF(D472="X",0,IF(E472="X",0,VLOOKUP(E472,'39'!$K$3:$L$16,2,FALSE)))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IF(D473="X",0,IF(E473="X",0,VLOOKUP(E473,'39'!$K$3:$L$16,2,FALSE)))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IF(D474="X",0,IF(E474="X",0,VLOOKUP(E474,'39'!$K$3:$L$16,2,FALSE)))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IF(D475="X",0,IF(E475="X",0,VLOOKUP(E475,'39'!$K$3:$L$16,2,FALSE)))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IF(D476="X",0,IF(E476="X",0,VLOOKUP(E476,'39'!$K$3:$L$16,2,FALSE)))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IF(D477="X",0,IF(E477="X",0,VLOOKUP(E477,'39'!$K$3:$L$16,2,FALSE)))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IF(D478="X",0,IF(E478="X",0,VLOOKUP(E478,'39'!$K$3:$L$16,2,FALSE)))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IF(D479="X",0,IF(E479="X",0,VLOOKUP(E479,'39'!$K$3:$L$16,2,FALSE)))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IF(D480="X",0,IF(E480="X",0,VLOOKUP(E480,'39'!$K$3:$L$16,2,FALSE)))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IF(D481="X",0,IF(E481="X",0,VLOOKUP(E481,'39'!$K$3:$L$16,2,FALSE)))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IF(D482="X",0,IF(E482="X",0,VLOOKUP(E482,'39'!$K$3:$L$16,2,FALSE)))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IF(D483="X",0,IF(E483="X",0,VLOOKUP(E483,'39'!$K$3:$L$16,2,FALSE)))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IF(D484="X",0,IF(E484="X",0,VLOOKUP(E484,'39'!$K$3:$L$16,2,FALSE)))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IF(D485="X",0,IF(E485="X",0,VLOOKUP(E485,'39'!$K$3:$L$16,2,FALSE)))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IF(D486="X",0,IF(E486="X",0,VLOOKUP(E486,'39'!$K$3:$L$16,2,FALSE)))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IF(D487="X",0,IF(E487="X",0,VLOOKUP(E487,'39'!$K$3:$L$16,2,FALSE)))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IF(D488="X",0,IF(E488="X",0,VLOOKUP(E488,'39'!$K$3:$L$16,2,FALSE)))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IF(D489="X",0,IF(E489="X",0,VLOOKUP(E489,'39'!$K$3:$L$16,2,FALSE)))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IF(D490="X",0,IF(E490="X",0,VLOOKUP(E490,'39'!$K$3:$L$16,2,FALSE)))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IF(D491="X",0,IF(E491="X",0,VLOOKUP(E491,'39'!$K$3:$L$16,2,FALSE)))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IF(D492="X",0,IF(E492="X",0,VLOOKUP(E492,'39'!$K$3:$L$16,2,FALSE)))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IF(D493="X",0,IF(E493="X",0,VLOOKUP(E493,'39'!$K$3:$L$16,2,FALSE)))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IF(D494="X",0,IF(E494="X",0,VLOOKUP(E494,'39'!$K$3:$L$16,2,FALSE)))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IF('39'!K3="", "Vrije categorie",'39'!K3)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IF('39'!K4="", "Vrije categorie",'39'!K4)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IF('39'!K5="", "Vrije categorie",'39'!K5)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IF('39'!K6="", "Vrije categorie",'39'!K6)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IF('39'!K7="", "Vrije categorie",'39'!K7)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IF('39'!K8="", "Vrije categorie",'39'!K8)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IF('39'!K9="", "Vrije categorie",'39'!K9)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IF('39'!K10="", "Vrije categorie",'39'!K10)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IF('39'!K11="", "Vrije categorie",'39'!K11)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IF('39'!K12="", "Vrije categorie",'39'!K12)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IF('39'!K13="", "Vrije categorie",'39'!K13)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IF('39'!K14="", "Vrije categorie",'39'!K14)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IF('39'!K15="", "Vrije categorie",'39'!K15)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twdEbiEKugEobimGlVNWmdCeI0zfl3/h7JgmhvZYY2oUFQzNb55fTzBFQSEDsnA0bJ7HOo/+2INGnQDPKfJWpw==" saltValue="7AmTFgSoIOePpYNU2yjok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'40a'!P499/M3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'40a'!P500/M4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(her)controles'!A40</f>
        <v>0</v>
      </c>
      <c r="K5" s="34" t="s">
        <v>48</v>
      </c>
      <c r="L5" s="46"/>
      <c r="M5" s="104"/>
      <c r="N5" s="86" t="e">
        <f>'40a'!P501/M5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'40a'!P502/M6</f>
        <v>#N/A</v>
      </c>
    </row>
    <row r="7" spans="1:14">
      <c r="K7" s="34" t="s">
        <v>45</v>
      </c>
      <c r="L7" s="46"/>
      <c r="M7" s="104"/>
      <c r="N7" s="86" t="e">
        <f>'40a'!P503/M7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'40a'!P504/M8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'40a'!P505/M9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'40a'!P506/M10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'40a'!P507/M11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'40a'!P508/M12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'40a'!N512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'40a'!P509/M13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'40a'!P512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'40a'!G512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'40a'!F512-E27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'40a'!S495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'40a'!R495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'40a'!T495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'40a'!U495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'40a'!V495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'40a'!W495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'40a'!N505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ySm+ufawuChJioyQ91LlXhpO/MAcrSEEC3aUzZBRPGIBiWOYLDFDIwFvp7vgJ16zC+NiPVH6tu+984P6Ec3L3A==" saltValue="nPBPaGVuEHO1X/J1bPISC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Z532"/>
  <sheetViews>
    <sheetView topLeftCell="B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'40'!H5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IF(D4="X",0,IF(E4="X",0,VLOOKUP(E4,'40'!$K$3:$L$16,2,FALSE)))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IF(D5="X",0,IF(E5="X",0,VLOOKUP(E5,'40'!$K$3:$L$16,2,FALSE)))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IF(D6="X",0,IF(E6="X",0,VLOOKUP(E6,'40'!$K$3:$L$16,2,FALSE)))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IF(D7="X",0,IF(E7="X",0,VLOOKUP(E7,'40'!$K$3:$L$16,2,FALSE)))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IF(D8="X",0,IF(E8="X",0,VLOOKUP(E8,'40'!$K$3:$L$16,2,FALSE)))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IF(D9="X",0,IF(E9="X",0,VLOOKUP(E9,'40'!$K$3:$L$16,2,FALSE)))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IF(D10="X",0,IF(E10="X",0,VLOOKUP(E10,'40'!$K$3:$L$16,2,FALSE)))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IF(D11="X",0,IF(E11="X",0,VLOOKUP(E11,'40'!$K$3:$L$16,2,FALSE)))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IF(D12="X",0,IF(E12="X",0,VLOOKUP(E12,'40'!$K$3:$L$16,2,FALSE)))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IF(D13="X",0,IF(E13="X",0,VLOOKUP(E13,'40'!$K$3:$L$16,2,FALSE)))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IF(D14="X",0,IF(E14="X",0,VLOOKUP(E14,'40'!$K$3:$L$16,2,FALSE)))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IF(D15="X",0,IF(E15="X",0,VLOOKUP(E15,'40'!$K$3:$L$16,2,FALSE)))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IF(D16="X",0,IF(E16="X",0,VLOOKUP(E16,'40'!$K$3:$L$16,2,FALSE)))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IF(D17="X",0,IF(E17="X",0,VLOOKUP(E17,'40'!$K$3:$L$16,2,FALSE)))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IF(D18="X",0,IF(E18="X",0,VLOOKUP(E18,'40'!$K$3:$L$16,2,FALSE)))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IF(D19="X",0,IF(E19="X",0,VLOOKUP(E19,'40'!$K$3:$L$16,2,FALSE)))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IF(D20="X",0,IF(E20="X",0,VLOOKUP(E20,'40'!$K$3:$L$16,2,FALSE)))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IF(D21="X",0,IF(E21="X",0,VLOOKUP(E21,'40'!$K$3:$L$16,2,FALSE)))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IF(D22="X",0,IF(E22="X",0,VLOOKUP(E22,'40'!$K$3:$L$16,2,FALSE)))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IF(D23="X",0,IF(E23="X",0,VLOOKUP(E23,'40'!$K$3:$L$16,2,FALSE)))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IF(D24="X",0,IF(E24="X",0,VLOOKUP(E24,'40'!$K$3:$L$16,2,FALSE)))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IF(D25="X",0,IF(E25="X",0,VLOOKUP(E25,'40'!$K$3:$L$16,2,FALSE)))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IF(D26="X",0,IF(E26="X",0,VLOOKUP(E26,'40'!$K$3:$L$16,2,FALSE)))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IF(D27="X",0,IF(E27="X",0,VLOOKUP(E27,'40'!$K$3:$L$16,2,FALSE)))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IF(D28="X",0,IF(E28="X",0,VLOOKUP(E28,'40'!$K$3:$L$16,2,FALSE)))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IF(D29="X",0,IF(E29="X",0,VLOOKUP(E29,'40'!$K$3:$L$16,2,FALSE)))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IF(D30="X",0,IF(E30="X",0,VLOOKUP(E30,'40'!$K$3:$L$16,2,FALSE)))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IF(D31="X",0,IF(E31="X",0,VLOOKUP(E31,'40'!$K$3:$L$16,2,FALSE)))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IF(D32="X",0,IF(E32="X",0,VLOOKUP(E32,'40'!$K$3:$L$16,2,FALSE)))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IF(D33="X",0,IF(E33="X",0,VLOOKUP(E33,'40'!$K$3:$L$16,2,FALSE)))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IF(D34="X",0,IF(E34="X",0,VLOOKUP(E34,'40'!$K$3:$L$16,2,FALSE)))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IF(D35="X",0,IF(E35="X",0,VLOOKUP(E35,'40'!$K$3:$L$16,2,FALSE)))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IF(D36="X",0,IF(E36="X",0,VLOOKUP(E36,'40'!$K$3:$L$16,2,FALSE)))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IF(D37="X",0,IF(E37="X",0,VLOOKUP(E37,'40'!$K$3:$L$16,2,FALSE)))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IF(D38="X",0,IF(E38="X",0,VLOOKUP(E38,'40'!$K$3:$L$16,2,FALSE)))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IF(D39="X",0,IF(E39="X",0,VLOOKUP(E39,'40'!$K$3:$L$16,2,FALSE)))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IF(D40="X",0,IF(E40="X",0,VLOOKUP(E40,'40'!$K$3:$L$16,2,FALSE)))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IF(D41="X",0,IF(E41="X",0,VLOOKUP(E41,'40'!$K$3:$L$16,2,FALSE)))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IF(D42="X",0,IF(E42="X",0,VLOOKUP(E42,'40'!$K$3:$L$16,2,FALSE)))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IF(D43="X",0,IF(E43="X",0,VLOOKUP(E43,'40'!$K$3:$L$16,2,FALSE)))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IF(D44="X",0,IF(E44="X",0,VLOOKUP(E44,'40'!$K$3:$L$16,2,FALSE)))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IF(D45="X",0,IF(E45="X",0,VLOOKUP(E45,'40'!$K$3:$L$16,2,FALSE)))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IF(D46="X",0,IF(E46="X",0,VLOOKUP(E46,'40'!$K$3:$L$16,2,FALSE)))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IF(D47="X",0,IF(E47="X",0,VLOOKUP(E47,'40'!$K$3:$L$16,2,FALSE)))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IF(D48="X",0,IF(E48="X",0,VLOOKUP(E48,'40'!$K$3:$L$16,2,FALSE)))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IF(D49="X",0,IF(E49="X",0,VLOOKUP(E49,'40'!$K$3:$L$16,2,FALSE)))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IF(D50="X",0,IF(E50="X",0,VLOOKUP(E50,'40'!$K$3:$L$16,2,FALSE)))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IF(D51="X",0,IF(E51="X",0,VLOOKUP(E51,'40'!$K$3:$L$16,2,FALSE)))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IF(D52="X",0,IF(E52="X",0,VLOOKUP(E52,'40'!$K$3:$L$16,2,FALSE)))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IF(D53="X",0,IF(E53="X",0,VLOOKUP(E53,'40'!$K$3:$L$16,2,FALSE)))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IF(D54="X",0,IF(E54="X",0,VLOOKUP(E54,'40'!$K$3:$L$16,2,FALSE)))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IF(D55="X",0,IF(E55="X",0,VLOOKUP(E55,'40'!$K$3:$L$16,2,FALSE)))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IF(D56="X",0,IF(E56="X",0,VLOOKUP(E56,'40'!$K$3:$L$16,2,FALSE)))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IF(D57="X",0,IF(E57="X",0,VLOOKUP(E57,'40'!$K$3:$L$16,2,FALSE)))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IF(D58="X",0,IF(E58="X",0,VLOOKUP(E58,'40'!$K$3:$L$16,2,FALSE)))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IF(D59="X",0,IF(E59="X",0,VLOOKUP(E59,'40'!$K$3:$L$16,2,FALSE)))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IF(D60="X",0,IF(E60="X",0,VLOOKUP(E60,'40'!$K$3:$L$16,2,FALSE)))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IF(D61="X",0,IF(E61="X",0,VLOOKUP(E61,'40'!$K$3:$L$16,2,FALSE)))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IF(D62="X",0,IF(E62="X",0,VLOOKUP(E62,'40'!$K$3:$L$16,2,FALSE)))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IF(D63="X",0,IF(E63="X",0,VLOOKUP(E63,'40'!$K$3:$L$16,2,FALSE)))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IF(D64="X",0,IF(E64="X",0,VLOOKUP(E64,'40'!$K$3:$L$16,2,FALSE)))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IF(D65="X",0,IF(E65="X",0,VLOOKUP(E65,'40'!$K$3:$L$16,2,FALSE)))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IF(D66="X",0,IF(E66="X",0,VLOOKUP(E66,'40'!$K$3:$L$16,2,FALSE)))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IF(D67="X",0,IF(E67="X",0,VLOOKUP(E67,'40'!$K$3:$L$16,2,FALSE)))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IF(D68="X",0,IF(E68="X",0,VLOOKUP(E68,'40'!$K$3:$L$16,2,FALSE)))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IF(D69="X",0,IF(E69="X",0,VLOOKUP(E69,'40'!$K$3:$L$16,2,FALSE)))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IF(D70="X",0,IF(E70="X",0,VLOOKUP(E70,'40'!$K$3:$L$16,2,FALSE)))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IF(D71="X",0,IF(E71="X",0,VLOOKUP(E71,'40'!$K$3:$L$16,2,FALSE)))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IF(D72="X",0,IF(E72="X",0,VLOOKUP(E72,'40'!$K$3:$L$16,2,FALSE)))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IF(D73="X",0,IF(E73="X",0,VLOOKUP(E73,'40'!$K$3:$L$16,2,FALSE)))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IF(D74="X",0,IF(E74="X",0,VLOOKUP(E74,'40'!$K$3:$L$16,2,FALSE)))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IF(D75="X",0,IF(E75="X",0,VLOOKUP(E75,'40'!$K$3:$L$16,2,FALSE)))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IF(D76="X",0,IF(E76="X",0,VLOOKUP(E76,'40'!$K$3:$L$16,2,FALSE)))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IF(D77="X",0,IF(E77="X",0,VLOOKUP(E77,'40'!$K$3:$L$16,2,FALSE)))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IF(D78="X",0,IF(E78="X",0,VLOOKUP(E78,'40'!$K$3:$L$16,2,FALSE)))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IF(D79="X",0,IF(E79="X",0,VLOOKUP(E79,'40'!$K$3:$L$16,2,FALSE)))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IF(D80="X",0,IF(E80="X",0,VLOOKUP(E80,'40'!$K$3:$L$16,2,FALSE)))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IF(D81="X",0,IF(E81="X",0,VLOOKUP(E81,'40'!$K$3:$L$16,2,FALSE)))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IF(D82="X",0,IF(E82="X",0,VLOOKUP(E82,'40'!$K$3:$L$16,2,FALSE)))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IF(D83="X",0,IF(E83="X",0,VLOOKUP(E83,'40'!$K$3:$L$16,2,FALSE)))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IF(D84="X",0,IF(E84="X",0,VLOOKUP(E84,'40'!$K$3:$L$16,2,FALSE)))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IF(D85="X",0,IF(E85="X",0,VLOOKUP(E85,'40'!$K$3:$L$16,2,FALSE)))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IF(D86="X",0,IF(E86="X",0,VLOOKUP(E86,'40'!$K$3:$L$16,2,FALSE)))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IF(D87="X",0,IF(E87="X",0,VLOOKUP(E87,'40'!$K$3:$L$16,2,FALSE)))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IF(D88="X",0,IF(E88="X",0,VLOOKUP(E88,'40'!$K$3:$L$16,2,FALSE)))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IF(D89="X",0,IF(E89="X",0,VLOOKUP(E89,'40'!$K$3:$L$16,2,FALSE)))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IF(D90="X",0,IF(E90="X",0,VLOOKUP(E90,'40'!$K$3:$L$16,2,FALSE)))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IF(D91="X",0,IF(E91="X",0,VLOOKUP(E91,'40'!$K$3:$L$16,2,FALSE)))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IF(D92="X",0,IF(E92="X",0,VLOOKUP(E92,'40'!$K$3:$L$16,2,FALSE)))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IF(D93="X",0,IF(E93="X",0,VLOOKUP(E93,'40'!$K$3:$L$16,2,FALSE)))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IF(D94="X",0,IF(E94="X",0,VLOOKUP(E94,'40'!$K$3:$L$16,2,FALSE)))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IF(D95="X",0,IF(E95="X",0,VLOOKUP(E95,'40'!$K$3:$L$16,2,FALSE)))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IF(D96="X",0,IF(E96="X",0,VLOOKUP(E96,'40'!$K$3:$L$16,2,FALSE)))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IF(D97="X",0,IF(E97="X",0,VLOOKUP(E97,'40'!$K$3:$L$16,2,FALSE)))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IF(D98="X",0,IF(E98="X",0,VLOOKUP(E98,'40'!$K$3:$L$16,2,FALSE)))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IF(D99="X",0,IF(E99="X",0,VLOOKUP(E99,'40'!$K$3:$L$16,2,FALSE)))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IF(D100="X",0,IF(E100="X",0,VLOOKUP(E100,'40'!$K$3:$L$16,2,FALSE)))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IF(D101="X",0,IF(E101="X",0,VLOOKUP(E101,'40'!$K$3:$L$16,2,FALSE)))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IF(D102="X",0,IF(E102="X",0,VLOOKUP(E102,'40'!$K$3:$L$16,2,FALSE)))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IF(D103="X",0,IF(E103="X",0,VLOOKUP(E103,'40'!$K$3:$L$16,2,FALSE)))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IF(D104="X",0,IF(E104="X",0,VLOOKUP(E104,'40'!$K$3:$L$16,2,FALSE)))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IF(D105="X",0,IF(E105="X",0,VLOOKUP(E105,'40'!$K$3:$L$16,2,FALSE)))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IF(D106="X",0,IF(E106="X",0,VLOOKUP(E106,'40'!$K$3:$L$16,2,FALSE)))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IF(D107="X",0,IF(E107="X",0,VLOOKUP(E107,'40'!$K$3:$L$16,2,FALSE)))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IF(D108="X",0,IF(E108="X",0,VLOOKUP(E108,'40'!$K$3:$L$16,2,FALSE)))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IF(D109="X",0,IF(E109="X",0,VLOOKUP(E109,'40'!$K$3:$L$16,2,FALSE)))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IF(D110="X",0,IF(E110="X",0,VLOOKUP(E110,'40'!$K$3:$L$16,2,FALSE)))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IF(D111="X",0,IF(E111="X",0,VLOOKUP(E111,'40'!$K$3:$L$16,2,FALSE)))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IF(D112="X",0,IF(E112="X",0,VLOOKUP(E112,'40'!$K$3:$L$16,2,FALSE)))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IF(D113="X",0,IF(E113="X",0,VLOOKUP(E113,'40'!$K$3:$L$16,2,FALSE)))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IF(D114="X",0,IF(E114="X",0,VLOOKUP(E114,'40'!$K$3:$L$16,2,FALSE)))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IF(D115="X",0,IF(E115="X",0,VLOOKUP(E115,'40'!$K$3:$L$16,2,FALSE)))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IF(D116="X",0,IF(E116="X",0,VLOOKUP(E116,'40'!$K$3:$L$16,2,FALSE)))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IF(D117="X",0,IF(E117="X",0,VLOOKUP(E117,'40'!$K$3:$L$16,2,FALSE)))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IF(D118="X",0,IF(E118="X",0,VLOOKUP(E118,'40'!$K$3:$L$16,2,FALSE)))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IF(D119="X",0,IF(E119="X",0,VLOOKUP(E119,'40'!$K$3:$L$16,2,FALSE)))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IF(D120="X",0,IF(E120="X",0,VLOOKUP(E120,'40'!$K$3:$L$16,2,FALSE)))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IF(D121="X",0,IF(E121="X",0,VLOOKUP(E121,'40'!$K$3:$L$16,2,FALSE)))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IF(D122="X",0,IF(E122="X",0,VLOOKUP(E122,'40'!$K$3:$L$16,2,FALSE)))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IF(D123="X",0,IF(E123="X",0,VLOOKUP(E123,'40'!$K$3:$L$16,2,FALSE)))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IF(D124="X",0,IF(E124="X",0,VLOOKUP(E124,'40'!$K$3:$L$16,2,FALSE)))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IF(D125="X",0,IF(E125="X",0,VLOOKUP(E125,'40'!$K$3:$L$16,2,FALSE)))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IF(D126="X",0,IF(E126="X",0,VLOOKUP(E126,'40'!$K$3:$L$16,2,FALSE)))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IF(D127="X",0,IF(E127="X",0,VLOOKUP(E127,'40'!$K$3:$L$16,2,FALSE)))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IF(D128="X",0,IF(E128="X",0,VLOOKUP(E128,'40'!$K$3:$L$16,2,FALSE)))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IF(D129="X",0,IF(E129="X",0,VLOOKUP(E129,'40'!$K$3:$L$16,2,FALSE)))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IF(D130="X",0,IF(E130="X",0,VLOOKUP(E130,'40'!$K$3:$L$16,2,FALSE)))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IF(D131="X",0,IF(E131="X",0,VLOOKUP(E131,'40'!$K$3:$L$16,2,FALSE)))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IF(D132="X",0,IF(E132="X",0,VLOOKUP(E132,'40'!$K$3:$L$16,2,FALSE)))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IF(D133="X",0,IF(E133="X",0,VLOOKUP(E133,'40'!$K$3:$L$16,2,FALSE)))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IF(D134="X",0,IF(E134="X",0,VLOOKUP(E134,'40'!$K$3:$L$16,2,FALSE)))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IF(D135="X",0,IF(E135="X",0,VLOOKUP(E135,'40'!$K$3:$L$16,2,FALSE)))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IF(D136="X",0,IF(E136="X",0,VLOOKUP(E136,'40'!$K$3:$L$16,2,FALSE)))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IF(D137="X",0,IF(E137="X",0,VLOOKUP(E137,'40'!$K$3:$L$16,2,FALSE)))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IF(D138="X",0,IF(E138="X",0,VLOOKUP(E138,'40'!$K$3:$L$16,2,FALSE)))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IF(D139="X",0,IF(E139="X",0,VLOOKUP(E139,'40'!$K$3:$L$16,2,FALSE)))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IF(D140="X",0,IF(E140="X",0,VLOOKUP(E140,'40'!$K$3:$L$16,2,FALSE)))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IF(D141="X",0,IF(E141="X",0,VLOOKUP(E141,'40'!$K$3:$L$16,2,FALSE)))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IF(D142="X",0,IF(E142="X",0,VLOOKUP(E142,'40'!$K$3:$L$16,2,FALSE)))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IF(D143="X",0,IF(E143="X",0,VLOOKUP(E143,'40'!$K$3:$L$16,2,FALSE)))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IF(D144="X",0,IF(E144="X",0,VLOOKUP(E144,'40'!$K$3:$L$16,2,FALSE)))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IF(D145="X",0,IF(E145="X",0,VLOOKUP(E145,'40'!$K$3:$L$16,2,FALSE)))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IF(D146="X",0,IF(E146="X",0,VLOOKUP(E146,'40'!$K$3:$L$16,2,FALSE)))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IF(D147="X",0,IF(E147="X",0,VLOOKUP(E147,'40'!$K$3:$L$16,2,FALSE)))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IF(D148="X",0,IF(E148="X",0,VLOOKUP(E148,'40'!$K$3:$L$16,2,FALSE)))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IF(D149="X",0,IF(E149="X",0,VLOOKUP(E149,'40'!$K$3:$L$16,2,FALSE)))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IF(D150="X",0,IF(E150="X",0,VLOOKUP(E150,'40'!$K$3:$L$16,2,FALSE)))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IF(D151="X",0,IF(E151="X",0,VLOOKUP(E151,'40'!$K$3:$L$16,2,FALSE)))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IF(D152="X",0,IF(E152="X",0,VLOOKUP(E152,'40'!$K$3:$L$16,2,FALSE)))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IF(D153="X",0,IF(E153="X",0,VLOOKUP(E153,'40'!$K$3:$L$16,2,FALSE)))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IF(D154="X",0,IF(E154="X",0,VLOOKUP(E154,'40'!$K$3:$L$16,2,FALSE)))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IF(D155="X",0,IF(E155="X",0,VLOOKUP(E155,'40'!$K$3:$L$16,2,FALSE)))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IF(D156="X",0,IF(E156="X",0,VLOOKUP(E156,'40'!$K$3:$L$16,2,FALSE)))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IF(D157="X",0,IF(E157="X",0,VLOOKUP(E157,'40'!$K$3:$L$16,2,FALSE)))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IF(D158="X",0,IF(E158="X",0,VLOOKUP(E158,'40'!$K$3:$L$16,2,FALSE)))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IF(D159="X",0,IF(E159="X",0,VLOOKUP(E159,'40'!$K$3:$L$16,2,FALSE)))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IF(D160="X",0,IF(E160="X",0,VLOOKUP(E160,'40'!$K$3:$L$16,2,FALSE)))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IF(D161="X",0,IF(E161="X",0,VLOOKUP(E161,'40'!$K$3:$L$16,2,FALSE)))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IF(D162="X",0,IF(E162="X",0,VLOOKUP(E162,'40'!$K$3:$L$16,2,FALSE)))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IF(D163="X",0,IF(E163="X",0,VLOOKUP(E163,'40'!$K$3:$L$16,2,FALSE)))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IF(D164="X",0,IF(E164="X",0,VLOOKUP(E164,'40'!$K$3:$L$16,2,FALSE)))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IF(D165="X",0,IF(E165="X",0,VLOOKUP(E165,'40'!$K$3:$L$16,2,FALSE)))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IF(D166="X",0,IF(E166="X",0,VLOOKUP(E166,'40'!$K$3:$L$16,2,FALSE)))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IF(D167="X",0,IF(E167="X",0,VLOOKUP(E167,'40'!$K$3:$L$16,2,FALSE)))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IF(D168="X",0,IF(E168="X",0,VLOOKUP(E168,'40'!$K$3:$L$16,2,FALSE)))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IF(D169="X",0,IF(E169="X",0,VLOOKUP(E169,'40'!$K$3:$L$16,2,FALSE)))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IF(D170="X",0,IF(E170="X",0,VLOOKUP(E170,'40'!$K$3:$L$16,2,FALSE)))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IF(D171="X",0,IF(E171="X",0,VLOOKUP(E171,'40'!$K$3:$L$16,2,FALSE)))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IF(D172="X",0,IF(E172="X",0,VLOOKUP(E172,'40'!$K$3:$L$16,2,FALSE)))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IF(D173="X",0,IF(E173="X",0,VLOOKUP(E173,'40'!$K$3:$L$16,2,FALSE)))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IF(D174="X",0,IF(E174="X",0,VLOOKUP(E174,'40'!$K$3:$L$16,2,FALSE)))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IF(D175="X",0,IF(E175="X",0,VLOOKUP(E175,'40'!$K$3:$L$16,2,FALSE)))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IF(D176="X",0,IF(E176="X",0,VLOOKUP(E176,'40'!$K$3:$L$16,2,FALSE)))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IF(D177="X",0,IF(E177="X",0,VLOOKUP(E177,'40'!$K$3:$L$16,2,FALSE)))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IF(D178="X",0,IF(E178="X",0,VLOOKUP(E178,'40'!$K$3:$L$16,2,FALSE)))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IF(D179="X",0,IF(E179="X",0,VLOOKUP(E179,'40'!$K$3:$L$16,2,FALSE)))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IF(D180="X",0,IF(E180="X",0,VLOOKUP(E180,'40'!$K$3:$L$16,2,FALSE)))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IF(D181="X",0,IF(E181="X",0,VLOOKUP(E181,'40'!$K$3:$L$16,2,FALSE)))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IF(D182="X",0,IF(E182="X",0,VLOOKUP(E182,'40'!$K$3:$L$16,2,FALSE)))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IF(D183="X",0,IF(E183="X",0,VLOOKUP(E183,'40'!$K$3:$L$16,2,FALSE)))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IF(D184="X",0,IF(E184="X",0,VLOOKUP(E184,'40'!$K$3:$L$16,2,FALSE)))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IF(D185="X",0,IF(E185="X",0,VLOOKUP(E185,'40'!$K$3:$L$16,2,FALSE)))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IF(D186="X",0,IF(E186="X",0,VLOOKUP(E186,'40'!$K$3:$L$16,2,FALSE)))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IF(D187="X",0,IF(E187="X",0,VLOOKUP(E187,'40'!$K$3:$L$16,2,FALSE)))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IF(D188="X",0,IF(E188="X",0,VLOOKUP(E188,'40'!$K$3:$L$16,2,FALSE)))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IF(D189="X",0,IF(E189="X",0,VLOOKUP(E189,'40'!$K$3:$L$16,2,FALSE)))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IF(D190="X",0,IF(E190="X",0,VLOOKUP(E190,'40'!$K$3:$L$16,2,FALSE)))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IF(D191="X",0,IF(E191="X",0,VLOOKUP(E191,'40'!$K$3:$L$16,2,FALSE)))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IF(D192="X",0,IF(E192="X",0,VLOOKUP(E192,'40'!$K$3:$L$16,2,FALSE)))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IF(D193="X",0,IF(E193="X",0,VLOOKUP(E193,'40'!$K$3:$L$16,2,FALSE)))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IF(D194="X",0,IF(E194="X",0,VLOOKUP(E194,'40'!$K$3:$L$16,2,FALSE)))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IF(D195="X",0,IF(E195="X",0,VLOOKUP(E195,'40'!$K$3:$L$16,2,FALSE)))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IF(D196="X",0,IF(E196="X",0,VLOOKUP(E196,'40'!$K$3:$L$16,2,FALSE)))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IF(D197="X",0,IF(E197="X",0,VLOOKUP(E197,'40'!$K$3:$L$16,2,FALSE)))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IF(D198="X",0,IF(E198="X",0,VLOOKUP(E198,'40'!$K$3:$L$16,2,FALSE)))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IF(D199="X",0,IF(E199="X",0,VLOOKUP(E199,'40'!$K$3:$L$16,2,FALSE)))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IF(D200="X",0,IF(E200="X",0,VLOOKUP(E200,'40'!$K$3:$L$16,2,FALSE)))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IF(D201="X",0,IF(E201="X",0,VLOOKUP(E201,'40'!$K$3:$L$16,2,FALSE)))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IF(D202="X",0,IF(E202="X",0,VLOOKUP(E202,'40'!$K$3:$L$16,2,FALSE)))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IF(D203="X",0,IF(E203="X",0,VLOOKUP(E203,'40'!$K$3:$L$16,2,FALSE)))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IF(D204="X",0,IF(E204="X",0,VLOOKUP(E204,'40'!$K$3:$L$16,2,FALSE)))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IF(D205="X",0,IF(E205="X",0,VLOOKUP(E205,'40'!$K$3:$L$16,2,FALSE)))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IF(D206="X",0,IF(E206="X",0,VLOOKUP(E206,'40'!$K$3:$L$16,2,FALSE)))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IF(D207="X",0,IF(E207="X",0,VLOOKUP(E207,'40'!$K$3:$L$16,2,FALSE)))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IF(D208="X",0,IF(E208="X",0,VLOOKUP(E208,'40'!$K$3:$L$16,2,FALSE)))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IF(D209="X",0,IF(E209="X",0,VLOOKUP(E209,'40'!$K$3:$L$16,2,FALSE)))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IF(D210="X",0,IF(E210="X",0,VLOOKUP(E210,'40'!$K$3:$L$16,2,FALSE)))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IF(D211="X",0,IF(E211="X",0,VLOOKUP(E211,'40'!$K$3:$L$16,2,FALSE)))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IF(D212="X",0,IF(E212="X",0,VLOOKUP(E212,'40'!$K$3:$L$16,2,FALSE)))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IF(D213="X",0,IF(E213="X",0,VLOOKUP(E213,'40'!$K$3:$L$16,2,FALSE)))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IF(D214="X",0,IF(E214="X",0,VLOOKUP(E214,'40'!$K$3:$L$16,2,FALSE)))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IF(D215="X",0,IF(E215="X",0,VLOOKUP(E215,'40'!$K$3:$L$16,2,FALSE)))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IF(D216="X",0,IF(E216="X",0,VLOOKUP(E216,'40'!$K$3:$L$16,2,FALSE)))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IF(D217="X",0,IF(E217="X",0,VLOOKUP(E217,'40'!$K$3:$L$16,2,FALSE)))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IF(D218="X",0,IF(E218="X",0,VLOOKUP(E218,'40'!$K$3:$L$16,2,FALSE)))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IF(D219="X",0,IF(E219="X",0,VLOOKUP(E219,'40'!$K$3:$L$16,2,FALSE)))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IF(D220="X",0,IF(E220="X",0,VLOOKUP(E220,'40'!$K$3:$L$16,2,FALSE)))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IF(D221="X",0,IF(E221="X",0,VLOOKUP(E221,'40'!$K$3:$L$16,2,FALSE)))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IF(D222="X",0,IF(E222="X",0,VLOOKUP(E222,'40'!$K$3:$L$16,2,FALSE)))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IF(D223="X",0,IF(E223="X",0,VLOOKUP(E223,'40'!$K$3:$L$16,2,FALSE)))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IF(D224="X",0,IF(E224="X",0,VLOOKUP(E224,'40'!$K$3:$L$16,2,FALSE)))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IF(D225="X",0,IF(E225="X",0,VLOOKUP(E225,'40'!$K$3:$L$16,2,FALSE)))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IF(D226="X",0,IF(E226="X",0,VLOOKUP(E226,'40'!$K$3:$L$16,2,FALSE)))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IF(D227="X",0,IF(E227="X",0,VLOOKUP(E227,'40'!$K$3:$L$16,2,FALSE)))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IF(D228="X",0,IF(E228="X",0,VLOOKUP(E228,'40'!$K$3:$L$16,2,FALSE)))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IF(D229="X",0,IF(E229="X",0,VLOOKUP(E229,'40'!$K$3:$L$16,2,FALSE)))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IF(D230="X",0,IF(E230="X",0,VLOOKUP(E230,'40'!$K$3:$L$16,2,FALSE)))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IF(D231="X",0,IF(E231="X",0,VLOOKUP(E231,'40'!$K$3:$L$16,2,FALSE)))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IF(D232="X",0,IF(E232="X",0,VLOOKUP(E232,'40'!$K$3:$L$16,2,FALSE)))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IF(D233="X",0,IF(E233="X",0,VLOOKUP(E233,'40'!$K$3:$L$16,2,FALSE)))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IF(D234="X",0,IF(E234="X",0,VLOOKUP(E234,'40'!$K$3:$L$16,2,FALSE)))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IF(D235="X",0,IF(E235="X",0,VLOOKUP(E235,'40'!$K$3:$L$16,2,FALSE)))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IF(D236="X",0,IF(E236="X",0,VLOOKUP(E236,'40'!$K$3:$L$16,2,FALSE)))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IF(D237="X",0,IF(E237="X",0,VLOOKUP(E237,'40'!$K$3:$L$16,2,FALSE)))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IF(D238="X",0,IF(E238="X",0,VLOOKUP(E238,'40'!$K$3:$L$16,2,FALSE)))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IF(D239="X",0,IF(E239="X",0,VLOOKUP(E239,'40'!$K$3:$L$16,2,FALSE)))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IF(D240="X",0,IF(E240="X",0,VLOOKUP(E240,'40'!$K$3:$L$16,2,FALSE)))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IF(D241="X",0,IF(E241="X",0,VLOOKUP(E241,'40'!$K$3:$L$16,2,FALSE)))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IF(D242="X",0,IF(E242="X",0,VLOOKUP(E242,'40'!$K$3:$L$16,2,FALSE)))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IF(D243="X",0,IF(E243="X",0,VLOOKUP(E243,'40'!$K$3:$L$16,2,FALSE)))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IF(D244="X",0,IF(E244="X",0,VLOOKUP(E244,'40'!$K$3:$L$16,2,FALSE)))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IF(D245="X",0,IF(E245="X",0,VLOOKUP(E245,'40'!$K$3:$L$16,2,FALSE)))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IF(D246="X",0,IF(E246="X",0,VLOOKUP(E246,'40'!$K$3:$L$16,2,FALSE)))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IF(D247="X",0,IF(E247="X",0,VLOOKUP(E247,'40'!$K$3:$L$16,2,FALSE)))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IF(D248="X",0,IF(E248="X",0,VLOOKUP(E248,'40'!$K$3:$L$16,2,FALSE)))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IF(D249="X",0,IF(E249="X",0,VLOOKUP(E249,'40'!$K$3:$L$16,2,FALSE)))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IF(D250="X",0,IF(E250="X",0,VLOOKUP(E250,'40'!$K$3:$L$16,2,FALSE)))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IF(D251="X",0,IF(E251="X",0,VLOOKUP(E251,'40'!$K$3:$L$16,2,FALSE)))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IF(D252="X",0,IF(E252="X",0,VLOOKUP(E252,'40'!$K$3:$L$16,2,FALSE)))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IF(D253="X",0,IF(E253="X",0,VLOOKUP(E253,'40'!$K$3:$L$16,2,FALSE)))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IF(D254="X",0,IF(E254="X",0,VLOOKUP(E254,'40'!$K$3:$L$16,2,FALSE)))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IF(D255="X",0,IF(E255="X",0,VLOOKUP(E255,'40'!$K$3:$L$16,2,FALSE)))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IF(D256="X",0,IF(E256="X",0,VLOOKUP(E256,'40'!$K$3:$L$16,2,FALSE)))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IF(D257="X",0,IF(E257="X",0,VLOOKUP(E257,'40'!$K$3:$L$16,2,FALSE)))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IF(D258="X",0,IF(E258="X",0,VLOOKUP(E258,'40'!$K$3:$L$16,2,FALSE)))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IF(D259="X",0,IF(E259="X",0,VLOOKUP(E259,'40'!$K$3:$L$16,2,FALSE)))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IF(D260="X",0,IF(E260="X",0,VLOOKUP(E260,'40'!$K$3:$L$16,2,FALSE)))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IF(D261="X",0,IF(E261="X",0,VLOOKUP(E261,'40'!$K$3:$L$16,2,FALSE)))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IF(D262="X",0,IF(E262="X",0,VLOOKUP(E262,'40'!$K$3:$L$16,2,FALSE)))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IF(D263="X",0,IF(E263="X",0,VLOOKUP(E263,'40'!$K$3:$L$16,2,FALSE)))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IF(D264="X",0,IF(E264="X",0,VLOOKUP(E264,'40'!$K$3:$L$16,2,FALSE)))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IF(D265="X",0,IF(E265="X",0,VLOOKUP(E265,'40'!$K$3:$L$16,2,FALSE)))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IF(D266="X",0,IF(E266="X",0,VLOOKUP(E266,'40'!$K$3:$L$16,2,FALSE)))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IF(D267="X",0,IF(E267="X",0,VLOOKUP(E267,'40'!$K$3:$L$16,2,FALSE)))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IF(D268="X",0,IF(E268="X",0,VLOOKUP(E268,'40'!$K$3:$L$16,2,FALSE)))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IF(D269="X",0,IF(E269="X",0,VLOOKUP(E269,'40'!$K$3:$L$16,2,FALSE)))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IF(D270="X",0,IF(E270="X",0,VLOOKUP(E270,'40'!$K$3:$L$16,2,FALSE)))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IF(D271="X",0,IF(E271="X",0,VLOOKUP(E271,'40'!$K$3:$L$16,2,FALSE)))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IF(D272="X",0,IF(E272="X",0,VLOOKUP(E272,'40'!$K$3:$L$16,2,FALSE)))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IF(D273="X",0,IF(E273="X",0,VLOOKUP(E273,'40'!$K$3:$L$16,2,FALSE)))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IF(D274="X",0,IF(E274="X",0,VLOOKUP(E274,'40'!$K$3:$L$16,2,FALSE)))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IF(D275="X",0,IF(E275="X",0,VLOOKUP(E275,'40'!$K$3:$L$16,2,FALSE)))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IF(D276="X",0,IF(E276="X",0,VLOOKUP(E276,'40'!$K$3:$L$16,2,FALSE)))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IF(D277="X",0,IF(E277="X",0,VLOOKUP(E277,'40'!$K$3:$L$16,2,FALSE)))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IF(D278="X",0,IF(E278="X",0,VLOOKUP(E278,'40'!$K$3:$L$16,2,FALSE)))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IF(D279="X",0,IF(E279="X",0,VLOOKUP(E279,'40'!$K$3:$L$16,2,FALSE)))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IF(D280="X",0,IF(E280="X",0,VLOOKUP(E280,'40'!$K$3:$L$16,2,FALSE)))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IF(D281="X",0,IF(E281="X",0,VLOOKUP(E281,'40'!$K$3:$L$16,2,FALSE)))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IF(D282="X",0,IF(E282="X",0,VLOOKUP(E282,'40'!$K$3:$L$16,2,FALSE)))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IF(D283="X",0,IF(E283="X",0,VLOOKUP(E283,'40'!$K$3:$L$16,2,FALSE)))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IF(D284="X",0,IF(E284="X",0,VLOOKUP(E284,'40'!$K$3:$L$16,2,FALSE)))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IF(D285="X",0,IF(E285="X",0,VLOOKUP(E285,'40'!$K$3:$L$16,2,FALSE)))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IF(D286="X",0,IF(E286="X",0,VLOOKUP(E286,'40'!$K$3:$L$16,2,FALSE)))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IF(D287="X",0,IF(E287="X",0,VLOOKUP(E287,'40'!$K$3:$L$16,2,FALSE)))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IF(D288="X",0,IF(E288="X",0,VLOOKUP(E288,'40'!$K$3:$L$16,2,FALSE)))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IF(D289="X",0,IF(E289="X",0,VLOOKUP(E289,'40'!$K$3:$L$16,2,FALSE)))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IF(D290="X",0,IF(E290="X",0,VLOOKUP(E290,'40'!$K$3:$L$16,2,FALSE)))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IF(D291="X",0,IF(E291="X",0,VLOOKUP(E291,'40'!$K$3:$L$16,2,FALSE)))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IF(D292="X",0,IF(E292="X",0,VLOOKUP(E292,'40'!$K$3:$L$16,2,FALSE)))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IF(D293="X",0,IF(E293="X",0,VLOOKUP(E293,'40'!$K$3:$L$16,2,FALSE)))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IF(D294="X",0,IF(E294="X",0,VLOOKUP(E294,'40'!$K$3:$L$16,2,FALSE)))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IF(D295="X",0,IF(E295="X",0,VLOOKUP(E295,'40'!$K$3:$L$16,2,FALSE)))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IF(D296="X",0,IF(E296="X",0,VLOOKUP(E296,'40'!$K$3:$L$16,2,FALSE)))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IF(D297="X",0,IF(E297="X",0,VLOOKUP(E297,'40'!$K$3:$L$16,2,FALSE)))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IF(D298="X",0,IF(E298="X",0,VLOOKUP(E298,'40'!$K$3:$L$16,2,FALSE)))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IF(D299="X",0,IF(E299="X",0,VLOOKUP(E299,'40'!$K$3:$L$16,2,FALSE)))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IF(D300="X",0,IF(E300="X",0,VLOOKUP(E300,'40'!$K$3:$L$16,2,FALSE)))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IF(D301="X",0,IF(E301="X",0,VLOOKUP(E301,'40'!$K$3:$L$16,2,FALSE)))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IF(D302="X",0,IF(E302="X",0,VLOOKUP(E302,'40'!$K$3:$L$16,2,FALSE)))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IF(D303="X",0,IF(E303="X",0,VLOOKUP(E303,'40'!$K$3:$L$16,2,FALSE)))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IF(D304="X",0,IF(E304="X",0,VLOOKUP(E304,'40'!$K$3:$L$16,2,FALSE)))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IF(D305="X",0,IF(E305="X",0,VLOOKUP(E305,'40'!$K$3:$L$16,2,FALSE)))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IF(D306="X",0,IF(E306="X",0,VLOOKUP(E306,'40'!$K$3:$L$16,2,FALSE)))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IF(D307="X",0,IF(E307="X",0,VLOOKUP(E307,'40'!$K$3:$L$16,2,FALSE)))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IF(D308="X",0,IF(E308="X",0,VLOOKUP(E308,'40'!$K$3:$L$16,2,FALSE)))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IF(D309="X",0,IF(E309="X",0,VLOOKUP(E309,'40'!$K$3:$L$16,2,FALSE)))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IF(D310="X",0,IF(E310="X",0,VLOOKUP(E310,'40'!$K$3:$L$16,2,FALSE)))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IF(D311="X",0,IF(E311="X",0,VLOOKUP(E311,'40'!$K$3:$L$16,2,FALSE)))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IF(D312="X",0,IF(E312="X",0,VLOOKUP(E312,'40'!$K$3:$L$16,2,FALSE)))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IF(D313="X",0,IF(E313="X",0,VLOOKUP(E313,'40'!$K$3:$L$16,2,FALSE)))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IF(D314="X",0,IF(E314="X",0,VLOOKUP(E314,'40'!$K$3:$L$16,2,FALSE)))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IF(D315="X",0,IF(E315="X",0,VLOOKUP(E315,'40'!$K$3:$L$16,2,FALSE)))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IF(D316="X",0,IF(E316="X",0,VLOOKUP(E316,'40'!$K$3:$L$16,2,FALSE)))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IF(D317="X",0,IF(E317="X",0,VLOOKUP(E317,'40'!$K$3:$L$16,2,FALSE)))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IF(D318="X",0,IF(E318="X",0,VLOOKUP(E318,'40'!$K$3:$L$16,2,FALSE)))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IF(D319="X",0,IF(E319="X",0,VLOOKUP(E319,'40'!$K$3:$L$16,2,FALSE)))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IF(D320="X",0,IF(E320="X",0,VLOOKUP(E320,'40'!$K$3:$L$16,2,FALSE)))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IF(D321="X",0,IF(E321="X",0,VLOOKUP(E321,'40'!$K$3:$L$16,2,FALSE)))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IF(D322="X",0,IF(E322="X",0,VLOOKUP(E322,'40'!$K$3:$L$16,2,FALSE)))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IF(D323="X",0,IF(E323="X",0,VLOOKUP(E323,'40'!$K$3:$L$16,2,FALSE)))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IF(D324="X",0,IF(E324="X",0,VLOOKUP(E324,'40'!$K$3:$L$16,2,FALSE)))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IF(D325="X",0,IF(E325="X",0,VLOOKUP(E325,'40'!$K$3:$L$16,2,FALSE)))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IF(D326="X",0,IF(E326="X",0,VLOOKUP(E326,'40'!$K$3:$L$16,2,FALSE)))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IF(D327="X",0,IF(E327="X",0,VLOOKUP(E327,'40'!$K$3:$L$16,2,FALSE)))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IF(D328="X",0,IF(E328="X",0,VLOOKUP(E328,'40'!$K$3:$L$16,2,FALSE)))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IF(D329="X",0,IF(E329="X",0,VLOOKUP(E329,'40'!$K$3:$L$16,2,FALSE)))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IF(D330="X",0,IF(E330="X",0,VLOOKUP(E330,'40'!$K$3:$L$16,2,FALSE)))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IF(D331="X",0,IF(E331="X",0,VLOOKUP(E331,'40'!$K$3:$L$16,2,FALSE)))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IF(D332="X",0,IF(E332="X",0,VLOOKUP(E332,'40'!$K$3:$L$16,2,FALSE)))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IF(D333="X",0,IF(E333="X",0,VLOOKUP(E333,'40'!$K$3:$L$16,2,FALSE)))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IF(D334="X",0,IF(E334="X",0,VLOOKUP(E334,'40'!$K$3:$L$16,2,FALSE)))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IF(D335="X",0,IF(E335="X",0,VLOOKUP(E335,'40'!$K$3:$L$16,2,FALSE)))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IF(D336="X",0,IF(E336="X",0,VLOOKUP(E336,'40'!$K$3:$L$16,2,FALSE)))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IF(D337="X",0,IF(E337="X",0,VLOOKUP(E337,'40'!$K$3:$L$16,2,FALSE)))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IF(D338="X",0,IF(E338="X",0,VLOOKUP(E338,'40'!$K$3:$L$16,2,FALSE)))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IF(D339="X",0,IF(E339="X",0,VLOOKUP(E339,'40'!$K$3:$L$16,2,FALSE)))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IF(D340="X",0,IF(E340="X",0,VLOOKUP(E340,'40'!$K$3:$L$16,2,FALSE)))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IF(D341="X",0,IF(E341="X",0,VLOOKUP(E341,'40'!$K$3:$L$16,2,FALSE)))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IF(D342="X",0,IF(E342="X",0,VLOOKUP(E342,'40'!$K$3:$L$16,2,FALSE)))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IF(D343="X",0,IF(E343="X",0,VLOOKUP(E343,'40'!$K$3:$L$16,2,FALSE)))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IF(D344="X",0,IF(E344="X",0,VLOOKUP(E344,'40'!$K$3:$L$16,2,FALSE)))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IF(D345="X",0,IF(E345="X",0,VLOOKUP(E345,'40'!$K$3:$L$16,2,FALSE)))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IF(D346="X",0,IF(E346="X",0,VLOOKUP(E346,'40'!$K$3:$L$16,2,FALSE)))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IF(D347="X",0,IF(E347="X",0,VLOOKUP(E347,'40'!$K$3:$L$16,2,FALSE)))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IF(D348="X",0,IF(E348="X",0,VLOOKUP(E348,'40'!$K$3:$L$16,2,FALSE)))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IF(D349="X",0,IF(E349="X",0,VLOOKUP(E349,'40'!$K$3:$L$16,2,FALSE)))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IF(D350="X",0,IF(E350="X",0,VLOOKUP(E350,'40'!$K$3:$L$16,2,FALSE)))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IF(D351="X",0,IF(E351="X",0,VLOOKUP(E351,'40'!$K$3:$L$16,2,FALSE)))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IF(D352="X",0,IF(E352="X",0,VLOOKUP(E352,'40'!$K$3:$L$16,2,FALSE)))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IF(D353="X",0,IF(E353="X",0,VLOOKUP(E353,'40'!$K$3:$L$16,2,FALSE)))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IF(D354="X",0,IF(E354="X",0,VLOOKUP(E354,'40'!$K$3:$L$16,2,FALSE)))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IF(D355="X",0,IF(E355="X",0,VLOOKUP(E355,'40'!$K$3:$L$16,2,FALSE)))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IF(D356="X",0,IF(E356="X",0,VLOOKUP(E356,'40'!$K$3:$L$16,2,FALSE)))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IF(D357="X",0,IF(E357="X",0,VLOOKUP(E357,'40'!$K$3:$L$16,2,FALSE)))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IF(D358="X",0,IF(E358="X",0,VLOOKUP(E358,'40'!$K$3:$L$16,2,FALSE)))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IF(D359="X",0,IF(E359="X",0,VLOOKUP(E359,'40'!$K$3:$L$16,2,FALSE)))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IF(D360="X",0,IF(E360="X",0,VLOOKUP(E360,'40'!$K$3:$L$16,2,FALSE)))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IF(D361="X",0,IF(E361="X",0,VLOOKUP(E361,'40'!$K$3:$L$16,2,FALSE)))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IF(D362="X",0,IF(E362="X",0,VLOOKUP(E362,'40'!$K$3:$L$16,2,FALSE)))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IF(D363="X",0,IF(E363="X",0,VLOOKUP(E363,'40'!$K$3:$L$16,2,FALSE)))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IF(D364="X",0,IF(E364="X",0,VLOOKUP(E364,'40'!$K$3:$L$16,2,FALSE)))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IF(D365="X",0,IF(E365="X",0,VLOOKUP(E365,'40'!$K$3:$L$16,2,FALSE)))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IF(D366="X",0,IF(E366="X",0,VLOOKUP(E366,'40'!$K$3:$L$16,2,FALSE)))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IF(D367="X",0,IF(E367="X",0,VLOOKUP(E367,'40'!$K$3:$L$16,2,FALSE)))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IF(D368="X",0,IF(E368="X",0,VLOOKUP(E368,'40'!$K$3:$L$16,2,FALSE)))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IF(D369="X",0,IF(E369="X",0,VLOOKUP(E369,'40'!$K$3:$L$16,2,FALSE)))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IF(D370="X",0,IF(E370="X",0,VLOOKUP(E370,'40'!$K$3:$L$16,2,FALSE)))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IF(D371="X",0,IF(E371="X",0,VLOOKUP(E371,'40'!$K$3:$L$16,2,FALSE)))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IF(D372="X",0,IF(E372="X",0,VLOOKUP(E372,'40'!$K$3:$L$16,2,FALSE)))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IF(D373="X",0,IF(E373="X",0,VLOOKUP(E373,'40'!$K$3:$L$16,2,FALSE)))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IF(D374="X",0,IF(E374="X",0,VLOOKUP(E374,'40'!$K$3:$L$16,2,FALSE)))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IF(D375="X",0,IF(E375="X",0,VLOOKUP(E375,'40'!$K$3:$L$16,2,FALSE)))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IF(D376="X",0,IF(E376="X",0,VLOOKUP(E376,'40'!$K$3:$L$16,2,FALSE)))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IF(D377="X",0,IF(E377="X",0,VLOOKUP(E377,'40'!$K$3:$L$16,2,FALSE)))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IF(D378="X",0,IF(E378="X",0,VLOOKUP(E378,'40'!$K$3:$L$16,2,FALSE)))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IF(D379="X",0,IF(E379="X",0,VLOOKUP(E379,'40'!$K$3:$L$16,2,FALSE)))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IF(D380="X",0,IF(E380="X",0,VLOOKUP(E380,'40'!$K$3:$L$16,2,FALSE)))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IF(D381="X",0,IF(E381="X",0,VLOOKUP(E381,'40'!$K$3:$L$16,2,FALSE)))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IF(D382="X",0,IF(E382="X",0,VLOOKUP(E382,'40'!$K$3:$L$16,2,FALSE)))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IF(D383="X",0,IF(E383="X",0,VLOOKUP(E383,'40'!$K$3:$L$16,2,FALSE)))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IF(D384="X",0,IF(E384="X",0,VLOOKUP(E384,'40'!$K$3:$L$16,2,FALSE)))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IF(D385="X",0,IF(E385="X",0,VLOOKUP(E385,'40'!$K$3:$L$16,2,FALSE)))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IF(D386="X",0,IF(E386="X",0,VLOOKUP(E386,'40'!$K$3:$L$16,2,FALSE)))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IF(D387="X",0,IF(E387="X",0,VLOOKUP(E387,'40'!$K$3:$L$16,2,FALSE)))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IF(D388="X",0,IF(E388="X",0,VLOOKUP(E388,'40'!$K$3:$L$16,2,FALSE)))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IF(D389="X",0,IF(E389="X",0,VLOOKUP(E389,'40'!$K$3:$L$16,2,FALSE)))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IF(D390="X",0,IF(E390="X",0,VLOOKUP(E390,'40'!$K$3:$L$16,2,FALSE)))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IF(D391="X",0,IF(E391="X",0,VLOOKUP(E391,'40'!$K$3:$L$16,2,FALSE)))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IF(D392="X",0,IF(E392="X",0,VLOOKUP(E392,'40'!$K$3:$L$16,2,FALSE)))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IF(D393="X",0,IF(E393="X",0,VLOOKUP(E393,'40'!$K$3:$L$16,2,FALSE)))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IF(D394="X",0,IF(E394="X",0,VLOOKUP(E394,'40'!$K$3:$L$16,2,FALSE)))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IF(D395="X",0,IF(E395="X",0,VLOOKUP(E395,'40'!$K$3:$L$16,2,FALSE)))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IF(D396="X",0,IF(E396="X",0,VLOOKUP(E396,'40'!$K$3:$L$16,2,FALSE)))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IF(D397="X",0,IF(E397="X",0,VLOOKUP(E397,'40'!$K$3:$L$16,2,FALSE)))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IF(D398="X",0,IF(E398="X",0,VLOOKUP(E398,'40'!$K$3:$L$16,2,FALSE)))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IF(D399="X",0,IF(E399="X",0,VLOOKUP(E399,'40'!$K$3:$L$16,2,FALSE)))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IF(D400="X",0,IF(E400="X",0,VLOOKUP(E400,'40'!$K$3:$L$16,2,FALSE)))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IF(D401="X",0,IF(E401="X",0,VLOOKUP(E401,'40'!$K$3:$L$16,2,FALSE)))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IF(D402="X",0,IF(E402="X",0,VLOOKUP(E402,'40'!$K$3:$L$16,2,FALSE)))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IF(D403="X",0,IF(E403="X",0,VLOOKUP(E403,'40'!$K$3:$L$16,2,FALSE)))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IF(D404="X",0,IF(E404="X",0,VLOOKUP(E404,'40'!$K$3:$L$16,2,FALSE)))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IF(D405="X",0,IF(E405="X",0,VLOOKUP(E405,'40'!$K$3:$L$16,2,FALSE)))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IF(D406="X",0,IF(E406="X",0,VLOOKUP(E406,'40'!$K$3:$L$16,2,FALSE)))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IF(D407="X",0,IF(E407="X",0,VLOOKUP(E407,'40'!$K$3:$L$16,2,FALSE)))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IF(D408="X",0,IF(E408="X",0,VLOOKUP(E408,'40'!$K$3:$L$16,2,FALSE)))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IF(D409="X",0,IF(E409="X",0,VLOOKUP(E409,'40'!$K$3:$L$16,2,FALSE)))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IF(D410="X",0,IF(E410="X",0,VLOOKUP(E410,'40'!$K$3:$L$16,2,FALSE)))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IF(D411="X",0,IF(E411="X",0,VLOOKUP(E411,'40'!$K$3:$L$16,2,FALSE)))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IF(D412="X",0,IF(E412="X",0,VLOOKUP(E412,'40'!$K$3:$L$16,2,FALSE)))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IF(D413="X",0,IF(E413="X",0,VLOOKUP(E413,'40'!$K$3:$L$16,2,FALSE)))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IF(D414="X",0,IF(E414="X",0,VLOOKUP(E414,'40'!$K$3:$L$16,2,FALSE)))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IF(D415="X",0,IF(E415="X",0,VLOOKUP(E415,'40'!$K$3:$L$16,2,FALSE)))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IF(D416="X",0,IF(E416="X",0,VLOOKUP(E416,'40'!$K$3:$L$16,2,FALSE)))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IF(D417="X",0,IF(E417="X",0,VLOOKUP(E417,'40'!$K$3:$L$16,2,FALSE)))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IF(D418="X",0,IF(E418="X",0,VLOOKUP(E418,'40'!$K$3:$L$16,2,FALSE)))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IF(D419="X",0,IF(E419="X",0,VLOOKUP(E419,'40'!$K$3:$L$16,2,FALSE)))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IF(D420="X",0,IF(E420="X",0,VLOOKUP(E420,'40'!$K$3:$L$16,2,FALSE)))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IF(D421="X",0,IF(E421="X",0,VLOOKUP(E421,'40'!$K$3:$L$16,2,FALSE)))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IF(D422="X",0,IF(E422="X",0,VLOOKUP(E422,'40'!$K$3:$L$16,2,FALSE)))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IF(D423="X",0,IF(E423="X",0,VLOOKUP(E423,'40'!$K$3:$L$16,2,FALSE)))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IF(D424="X",0,IF(E424="X",0,VLOOKUP(E424,'40'!$K$3:$L$16,2,FALSE)))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IF(D425="X",0,IF(E425="X",0,VLOOKUP(E425,'40'!$K$3:$L$16,2,FALSE)))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IF(D426="X",0,IF(E426="X",0,VLOOKUP(E426,'40'!$K$3:$L$16,2,FALSE)))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IF(D427="X",0,IF(E427="X",0,VLOOKUP(E427,'40'!$K$3:$L$16,2,FALSE)))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IF(D428="X",0,IF(E428="X",0,VLOOKUP(E428,'40'!$K$3:$L$16,2,FALSE)))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IF(D429="X",0,IF(E429="X",0,VLOOKUP(E429,'40'!$K$3:$L$16,2,FALSE)))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IF(D430="X",0,IF(E430="X",0,VLOOKUP(E430,'40'!$K$3:$L$16,2,FALSE)))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IF(D431="X",0,IF(E431="X",0,VLOOKUP(E431,'40'!$K$3:$L$16,2,FALSE)))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IF(D432="X",0,IF(E432="X",0,VLOOKUP(E432,'40'!$K$3:$L$16,2,FALSE)))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IF(D433="X",0,IF(E433="X",0,VLOOKUP(E433,'40'!$K$3:$L$16,2,FALSE)))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IF(D434="X",0,IF(E434="X",0,VLOOKUP(E434,'40'!$K$3:$L$16,2,FALSE)))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IF(D435="X",0,IF(E435="X",0,VLOOKUP(E435,'40'!$K$3:$L$16,2,FALSE)))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IF(D436="X",0,IF(E436="X",0,VLOOKUP(E436,'40'!$K$3:$L$16,2,FALSE)))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IF(D437="X",0,IF(E437="X",0,VLOOKUP(E437,'40'!$K$3:$L$16,2,FALSE)))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IF(D438="X",0,IF(E438="X",0,VLOOKUP(E438,'40'!$K$3:$L$16,2,FALSE)))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IF(D439="X",0,IF(E439="X",0,VLOOKUP(E439,'40'!$K$3:$L$16,2,FALSE)))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IF(D440="X",0,IF(E440="X",0,VLOOKUP(E440,'40'!$K$3:$L$16,2,FALSE)))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IF(D441="X",0,IF(E441="X",0,VLOOKUP(E441,'40'!$K$3:$L$16,2,FALSE)))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IF(D442="X",0,IF(E442="X",0,VLOOKUP(E442,'40'!$K$3:$L$16,2,FALSE)))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IF(D443="X",0,IF(E443="X",0,VLOOKUP(E443,'40'!$K$3:$L$16,2,FALSE)))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IF(D444="X",0,IF(E444="X",0,VLOOKUP(E444,'40'!$K$3:$L$16,2,FALSE)))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IF(D445="X",0,IF(E445="X",0,VLOOKUP(E445,'40'!$K$3:$L$16,2,FALSE)))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IF(D446="X",0,IF(E446="X",0,VLOOKUP(E446,'40'!$K$3:$L$16,2,FALSE)))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IF(D447="X",0,IF(E447="X",0,VLOOKUP(E447,'40'!$K$3:$L$16,2,FALSE)))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IF(D448="X",0,IF(E448="X",0,VLOOKUP(E448,'40'!$K$3:$L$16,2,FALSE)))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IF(D449="X",0,IF(E449="X",0,VLOOKUP(E449,'40'!$K$3:$L$16,2,FALSE)))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IF(D450="X",0,IF(E450="X",0,VLOOKUP(E450,'40'!$K$3:$L$16,2,FALSE)))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IF(D451="X",0,IF(E451="X",0,VLOOKUP(E451,'40'!$K$3:$L$16,2,FALSE)))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IF(D452="X",0,IF(E452="X",0,VLOOKUP(E452,'40'!$K$3:$L$16,2,FALSE)))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IF(D453="X",0,IF(E453="X",0,VLOOKUP(E453,'40'!$K$3:$L$16,2,FALSE)))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IF(D454="X",0,IF(E454="X",0,VLOOKUP(E454,'40'!$K$3:$L$16,2,FALSE)))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IF(D455="X",0,IF(E455="X",0,VLOOKUP(E455,'40'!$K$3:$L$16,2,FALSE)))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IF(D456="X",0,IF(E456="X",0,VLOOKUP(E456,'40'!$K$3:$L$16,2,FALSE)))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IF(D457="X",0,IF(E457="X",0,VLOOKUP(E457,'40'!$K$3:$L$16,2,FALSE)))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IF(D458="X",0,IF(E458="X",0,VLOOKUP(E458,'40'!$K$3:$L$16,2,FALSE)))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IF(D459="X",0,IF(E459="X",0,VLOOKUP(E459,'40'!$K$3:$L$16,2,FALSE)))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IF(D460="X",0,IF(E460="X",0,VLOOKUP(E460,'40'!$K$3:$L$16,2,FALSE)))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IF(D461="X",0,IF(E461="X",0,VLOOKUP(E461,'40'!$K$3:$L$16,2,FALSE)))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IF(D462="X",0,IF(E462="X",0,VLOOKUP(E462,'40'!$K$3:$L$16,2,FALSE)))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IF(D463="X",0,IF(E463="X",0,VLOOKUP(E463,'40'!$K$3:$L$16,2,FALSE)))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IF(D464="X",0,IF(E464="X",0,VLOOKUP(E464,'40'!$K$3:$L$16,2,FALSE)))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IF(D465="X",0,IF(E465="X",0,VLOOKUP(E465,'40'!$K$3:$L$16,2,FALSE)))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IF(D466="X",0,IF(E466="X",0,VLOOKUP(E466,'40'!$K$3:$L$16,2,FALSE)))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IF(D467="X",0,IF(E467="X",0,VLOOKUP(E467,'40'!$K$3:$L$16,2,FALSE)))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IF(D468="X",0,IF(E468="X",0,VLOOKUP(E468,'40'!$K$3:$L$16,2,FALSE)))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IF(D469="X",0,IF(E469="X",0,VLOOKUP(E469,'40'!$K$3:$L$16,2,FALSE)))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IF(D470="X",0,IF(E470="X",0,VLOOKUP(E470,'40'!$K$3:$L$16,2,FALSE)))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IF(D471="X",0,IF(E471="X",0,VLOOKUP(E471,'40'!$K$3:$L$16,2,FALSE)))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IF(D472="X",0,IF(E472="X",0,VLOOKUP(E472,'40'!$K$3:$L$16,2,FALSE)))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IF(D473="X",0,IF(E473="X",0,VLOOKUP(E473,'40'!$K$3:$L$16,2,FALSE)))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IF(D474="X",0,IF(E474="X",0,VLOOKUP(E474,'40'!$K$3:$L$16,2,FALSE)))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IF(D475="X",0,IF(E475="X",0,VLOOKUP(E475,'40'!$K$3:$L$16,2,FALSE)))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IF(D476="X",0,IF(E476="X",0,VLOOKUP(E476,'40'!$K$3:$L$16,2,FALSE)))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IF(D477="X",0,IF(E477="X",0,VLOOKUP(E477,'40'!$K$3:$L$16,2,FALSE)))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IF(D478="X",0,IF(E478="X",0,VLOOKUP(E478,'40'!$K$3:$L$16,2,FALSE)))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IF(D479="X",0,IF(E479="X",0,VLOOKUP(E479,'40'!$K$3:$L$16,2,FALSE)))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IF(D480="X",0,IF(E480="X",0,VLOOKUP(E480,'40'!$K$3:$L$16,2,FALSE)))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IF(D481="X",0,IF(E481="X",0,VLOOKUP(E481,'40'!$K$3:$L$16,2,FALSE)))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IF(D482="X",0,IF(E482="X",0,VLOOKUP(E482,'40'!$K$3:$L$16,2,FALSE)))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IF(D483="X",0,IF(E483="X",0,VLOOKUP(E483,'40'!$K$3:$L$16,2,FALSE)))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IF(D484="X",0,IF(E484="X",0,VLOOKUP(E484,'40'!$K$3:$L$16,2,FALSE)))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IF(D485="X",0,IF(E485="X",0,VLOOKUP(E485,'40'!$K$3:$L$16,2,FALSE)))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IF(D486="X",0,IF(E486="X",0,VLOOKUP(E486,'40'!$K$3:$L$16,2,FALSE)))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IF(D487="X",0,IF(E487="X",0,VLOOKUP(E487,'40'!$K$3:$L$16,2,FALSE)))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IF(D488="X",0,IF(E488="X",0,VLOOKUP(E488,'40'!$K$3:$L$16,2,FALSE)))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IF(D489="X",0,IF(E489="X",0,VLOOKUP(E489,'40'!$K$3:$L$16,2,FALSE)))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IF(D490="X",0,IF(E490="X",0,VLOOKUP(E490,'40'!$K$3:$L$16,2,FALSE)))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IF(D491="X",0,IF(E491="X",0,VLOOKUP(E491,'40'!$K$3:$L$16,2,FALSE)))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IF(D492="X",0,IF(E492="X",0,VLOOKUP(E492,'40'!$K$3:$L$16,2,FALSE)))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IF(D493="X",0,IF(E493="X",0,VLOOKUP(E493,'40'!$K$3:$L$16,2,FALSE)))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IF(D494="X",0,IF(E494="X",0,VLOOKUP(E494,'40'!$K$3:$L$16,2,FALSE)))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IF('40'!K3="", "Vrije categorie",'40'!K3)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IF('40'!K4="", "Vrije categorie",'40'!K4)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IF('40'!K5="", "Vrije categorie",'40'!K5)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IF('40'!K6="", "Vrije categorie",'40'!K6)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IF('40'!K7="", "Vrije categorie",'40'!K7)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IF('40'!K8="", "Vrije categorie",'40'!K8)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IF('40'!K9="", "Vrije categorie",'40'!K9)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IF('40'!K10="", "Vrije categorie",'40'!K10)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IF('40'!K11="", "Vrije categorie",'40'!K11)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IF('40'!K12="", "Vrije categorie",'40'!K12)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IF('40'!K13="", "Vrije categorie",'40'!K13)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IF('40'!K14="", "Vrije categorie",'40'!K14)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IF('40'!K15="", "Vrije categorie",'40'!K15)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NJD03HETSyuEdqUXDvSCVQBNkqkTQ5GwOgkx9E/6N3WHTSd5qpAhFZI1n5kkZz8CBvKhv44bSNDI+uoXCevZbg==" saltValue="sGIvrze1XQaSFk83cQeVt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'41a'!P499/M3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'41a'!P500/M4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(her)controles'!A41</f>
        <v>0</v>
      </c>
      <c r="K5" s="34" t="s">
        <v>48</v>
      </c>
      <c r="L5" s="46"/>
      <c r="M5" s="104"/>
      <c r="N5" s="86" t="e">
        <f>'41a'!P501/M5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'41a'!P502/M6</f>
        <v>#N/A</v>
      </c>
    </row>
    <row r="7" spans="1:14">
      <c r="K7" s="34" t="s">
        <v>45</v>
      </c>
      <c r="L7" s="46"/>
      <c r="M7" s="104"/>
      <c r="N7" s="86" t="e">
        <f>'41a'!P503/M7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'41a'!P504/M8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'41a'!P505/M9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'41a'!P506/M10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'41a'!P507/M11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'41a'!P508/M12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'41a'!N512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'41a'!P509/M13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'41a'!P512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'41a'!G512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'41a'!F512-E27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'41a'!S495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'41a'!R495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'41a'!T495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'41a'!U495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'41a'!V495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'41a'!W495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'41a'!N505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zY+tOuULu2yHUrFm1F7J2POjzKqImAZWsuS5IhMZ913HW2R7Ze4jjvO6EG9Uf4oSDx3uKILldg5nhcEwqAqOjA==" saltValue="dFqdCp4jqBgKu1iG2uPDG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Z532"/>
  <sheetViews>
    <sheetView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'41'!H5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IF(D4="X",0,IF(E4="X",0,VLOOKUP(E4,'41'!$K$3:$L$16,2,FALSE)))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IF(D5="X",0,IF(E5="X",0,VLOOKUP(E5,'41'!$K$3:$L$16,2,FALSE)))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IF(D6="X",0,IF(E6="X",0,VLOOKUP(E6,'41'!$K$3:$L$16,2,FALSE)))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IF(D7="X",0,IF(E7="X",0,VLOOKUP(E7,'41'!$K$3:$L$16,2,FALSE)))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IF(D8="X",0,IF(E8="X",0,VLOOKUP(E8,'41'!$K$3:$L$16,2,FALSE)))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IF(D9="X",0,IF(E9="X",0,VLOOKUP(E9,'41'!$K$3:$L$16,2,FALSE)))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IF(D10="X",0,IF(E10="X",0,VLOOKUP(E10,'41'!$K$3:$L$16,2,FALSE)))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IF(D11="X",0,IF(E11="X",0,VLOOKUP(E11,'41'!$K$3:$L$16,2,FALSE)))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IF(D12="X",0,IF(E12="X",0,VLOOKUP(E12,'41'!$K$3:$L$16,2,FALSE)))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IF(D13="X",0,IF(E13="X",0,VLOOKUP(E13,'41'!$K$3:$L$16,2,FALSE)))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IF(D14="X",0,IF(E14="X",0,VLOOKUP(E14,'41'!$K$3:$L$16,2,FALSE)))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IF(D15="X",0,IF(E15="X",0,VLOOKUP(E15,'41'!$K$3:$L$16,2,FALSE)))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IF(D16="X",0,IF(E16="X",0,VLOOKUP(E16,'41'!$K$3:$L$16,2,FALSE)))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IF(D17="X",0,IF(E17="X",0,VLOOKUP(E17,'41'!$K$3:$L$16,2,FALSE)))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IF(D18="X",0,IF(E18="X",0,VLOOKUP(E18,'41'!$K$3:$L$16,2,FALSE)))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IF(D19="X",0,IF(E19="X",0,VLOOKUP(E19,'41'!$K$3:$L$16,2,FALSE)))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IF(D20="X",0,IF(E20="X",0,VLOOKUP(E20,'41'!$K$3:$L$16,2,FALSE)))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IF(D21="X",0,IF(E21="X",0,VLOOKUP(E21,'41'!$K$3:$L$16,2,FALSE)))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IF(D22="X",0,IF(E22="X",0,VLOOKUP(E22,'41'!$K$3:$L$16,2,FALSE)))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IF(D23="X",0,IF(E23="X",0,VLOOKUP(E23,'41'!$K$3:$L$16,2,FALSE)))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IF(D24="X",0,IF(E24="X",0,VLOOKUP(E24,'41'!$K$3:$L$16,2,FALSE)))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IF(D25="X",0,IF(E25="X",0,VLOOKUP(E25,'41'!$K$3:$L$16,2,FALSE)))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IF(D26="X",0,IF(E26="X",0,VLOOKUP(E26,'41'!$K$3:$L$16,2,FALSE)))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IF(D27="X",0,IF(E27="X",0,VLOOKUP(E27,'41'!$K$3:$L$16,2,FALSE)))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IF(D28="X",0,IF(E28="X",0,VLOOKUP(E28,'41'!$K$3:$L$16,2,FALSE)))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IF(D29="X",0,IF(E29="X",0,VLOOKUP(E29,'41'!$K$3:$L$16,2,FALSE)))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IF(D30="X",0,IF(E30="X",0,VLOOKUP(E30,'41'!$K$3:$L$16,2,FALSE)))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IF(D31="X",0,IF(E31="X",0,VLOOKUP(E31,'41'!$K$3:$L$16,2,FALSE)))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IF(D32="X",0,IF(E32="X",0,VLOOKUP(E32,'41'!$K$3:$L$16,2,FALSE)))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IF(D33="X",0,IF(E33="X",0,VLOOKUP(E33,'41'!$K$3:$L$16,2,FALSE)))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IF(D34="X",0,IF(E34="X",0,VLOOKUP(E34,'41'!$K$3:$L$16,2,FALSE)))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IF(D35="X",0,IF(E35="X",0,VLOOKUP(E35,'41'!$K$3:$L$16,2,FALSE)))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IF(D36="X",0,IF(E36="X",0,VLOOKUP(E36,'41'!$K$3:$L$16,2,FALSE)))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IF(D37="X",0,IF(E37="X",0,VLOOKUP(E37,'41'!$K$3:$L$16,2,FALSE)))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IF(D38="X",0,IF(E38="X",0,VLOOKUP(E38,'41'!$K$3:$L$16,2,FALSE)))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IF(D39="X",0,IF(E39="X",0,VLOOKUP(E39,'41'!$K$3:$L$16,2,FALSE)))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IF(D40="X",0,IF(E40="X",0,VLOOKUP(E40,'41'!$K$3:$L$16,2,FALSE)))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IF(D41="X",0,IF(E41="X",0,VLOOKUP(E41,'41'!$K$3:$L$16,2,FALSE)))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IF(D42="X",0,IF(E42="X",0,VLOOKUP(E42,'41'!$K$3:$L$16,2,FALSE)))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IF(D43="X",0,IF(E43="X",0,VLOOKUP(E43,'41'!$K$3:$L$16,2,FALSE)))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IF(D44="X",0,IF(E44="X",0,VLOOKUP(E44,'41'!$K$3:$L$16,2,FALSE)))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IF(D45="X",0,IF(E45="X",0,VLOOKUP(E45,'41'!$K$3:$L$16,2,FALSE)))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IF(D46="X",0,IF(E46="X",0,VLOOKUP(E46,'41'!$K$3:$L$16,2,FALSE)))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IF(D47="X",0,IF(E47="X",0,VLOOKUP(E47,'41'!$K$3:$L$16,2,FALSE)))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IF(D48="X",0,IF(E48="X",0,VLOOKUP(E48,'41'!$K$3:$L$16,2,FALSE)))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IF(D49="X",0,IF(E49="X",0,VLOOKUP(E49,'41'!$K$3:$L$16,2,FALSE)))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IF(D50="X",0,IF(E50="X",0,VLOOKUP(E50,'41'!$K$3:$L$16,2,FALSE)))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IF(D51="X",0,IF(E51="X",0,VLOOKUP(E51,'41'!$K$3:$L$16,2,FALSE)))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IF(D52="X",0,IF(E52="X",0,VLOOKUP(E52,'41'!$K$3:$L$16,2,FALSE)))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IF(D53="X",0,IF(E53="X",0,VLOOKUP(E53,'41'!$K$3:$L$16,2,FALSE)))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IF(D54="X",0,IF(E54="X",0,VLOOKUP(E54,'41'!$K$3:$L$16,2,FALSE)))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IF(D55="X",0,IF(E55="X",0,VLOOKUP(E55,'41'!$K$3:$L$16,2,FALSE)))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IF(D56="X",0,IF(E56="X",0,VLOOKUP(E56,'41'!$K$3:$L$16,2,FALSE)))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IF(D57="X",0,IF(E57="X",0,VLOOKUP(E57,'41'!$K$3:$L$16,2,FALSE)))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IF(D58="X",0,IF(E58="X",0,VLOOKUP(E58,'41'!$K$3:$L$16,2,FALSE)))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IF(D59="X",0,IF(E59="X",0,VLOOKUP(E59,'41'!$K$3:$L$16,2,FALSE)))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IF(D60="X",0,IF(E60="X",0,VLOOKUP(E60,'41'!$K$3:$L$16,2,FALSE)))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IF(D61="X",0,IF(E61="X",0,VLOOKUP(E61,'41'!$K$3:$L$16,2,FALSE)))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IF(D62="X",0,IF(E62="X",0,VLOOKUP(E62,'41'!$K$3:$L$16,2,FALSE)))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IF(D63="X",0,IF(E63="X",0,VLOOKUP(E63,'41'!$K$3:$L$16,2,FALSE)))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IF(D64="X",0,IF(E64="X",0,VLOOKUP(E64,'41'!$K$3:$L$16,2,FALSE)))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IF(D65="X",0,IF(E65="X",0,VLOOKUP(E65,'41'!$K$3:$L$16,2,FALSE)))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IF(D66="X",0,IF(E66="X",0,VLOOKUP(E66,'41'!$K$3:$L$16,2,FALSE)))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IF(D67="X",0,IF(E67="X",0,VLOOKUP(E67,'41'!$K$3:$L$16,2,FALSE)))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IF(D68="X",0,IF(E68="X",0,VLOOKUP(E68,'41'!$K$3:$L$16,2,FALSE)))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IF(D69="X",0,IF(E69="X",0,VLOOKUP(E69,'41'!$K$3:$L$16,2,FALSE)))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IF(D70="X",0,IF(E70="X",0,VLOOKUP(E70,'41'!$K$3:$L$16,2,FALSE)))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IF(D71="X",0,IF(E71="X",0,VLOOKUP(E71,'41'!$K$3:$L$16,2,FALSE)))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IF(D72="X",0,IF(E72="X",0,VLOOKUP(E72,'41'!$K$3:$L$16,2,FALSE)))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IF(D73="X",0,IF(E73="X",0,VLOOKUP(E73,'41'!$K$3:$L$16,2,FALSE)))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IF(D74="X",0,IF(E74="X",0,VLOOKUP(E74,'41'!$K$3:$L$16,2,FALSE)))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IF(D75="X",0,IF(E75="X",0,VLOOKUP(E75,'41'!$K$3:$L$16,2,FALSE)))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IF(D76="X",0,IF(E76="X",0,VLOOKUP(E76,'41'!$K$3:$L$16,2,FALSE)))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IF(D77="X",0,IF(E77="X",0,VLOOKUP(E77,'41'!$K$3:$L$16,2,FALSE)))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IF(D78="X",0,IF(E78="X",0,VLOOKUP(E78,'41'!$K$3:$L$16,2,FALSE)))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IF(D79="X",0,IF(E79="X",0,VLOOKUP(E79,'41'!$K$3:$L$16,2,FALSE)))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IF(D80="X",0,IF(E80="X",0,VLOOKUP(E80,'41'!$K$3:$L$16,2,FALSE)))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IF(D81="X",0,IF(E81="X",0,VLOOKUP(E81,'41'!$K$3:$L$16,2,FALSE)))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IF(D82="X",0,IF(E82="X",0,VLOOKUP(E82,'41'!$K$3:$L$16,2,FALSE)))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IF(D83="X",0,IF(E83="X",0,VLOOKUP(E83,'41'!$K$3:$L$16,2,FALSE)))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IF(D84="X",0,IF(E84="X",0,VLOOKUP(E84,'41'!$K$3:$L$16,2,FALSE)))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IF(D85="X",0,IF(E85="X",0,VLOOKUP(E85,'41'!$K$3:$L$16,2,FALSE)))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IF(D86="X",0,IF(E86="X",0,VLOOKUP(E86,'41'!$K$3:$L$16,2,FALSE)))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IF(D87="X",0,IF(E87="X",0,VLOOKUP(E87,'41'!$K$3:$L$16,2,FALSE)))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IF(D88="X",0,IF(E88="X",0,VLOOKUP(E88,'41'!$K$3:$L$16,2,FALSE)))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IF(D89="X",0,IF(E89="X",0,VLOOKUP(E89,'41'!$K$3:$L$16,2,FALSE)))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IF(D90="X",0,IF(E90="X",0,VLOOKUP(E90,'41'!$K$3:$L$16,2,FALSE)))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IF(D91="X",0,IF(E91="X",0,VLOOKUP(E91,'41'!$K$3:$L$16,2,FALSE)))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IF(D92="X",0,IF(E92="X",0,VLOOKUP(E92,'41'!$K$3:$L$16,2,FALSE)))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IF(D93="X",0,IF(E93="X",0,VLOOKUP(E93,'41'!$K$3:$L$16,2,FALSE)))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IF(D94="X",0,IF(E94="X",0,VLOOKUP(E94,'41'!$K$3:$L$16,2,FALSE)))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IF(D95="X",0,IF(E95="X",0,VLOOKUP(E95,'41'!$K$3:$L$16,2,FALSE)))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IF(D96="X",0,IF(E96="X",0,VLOOKUP(E96,'41'!$K$3:$L$16,2,FALSE)))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IF(D97="X",0,IF(E97="X",0,VLOOKUP(E97,'41'!$K$3:$L$16,2,FALSE)))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IF(D98="X",0,IF(E98="X",0,VLOOKUP(E98,'41'!$K$3:$L$16,2,FALSE)))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IF(D99="X",0,IF(E99="X",0,VLOOKUP(E99,'41'!$K$3:$L$16,2,FALSE)))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IF(D100="X",0,IF(E100="X",0,VLOOKUP(E100,'41'!$K$3:$L$16,2,FALSE)))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IF(D101="X",0,IF(E101="X",0,VLOOKUP(E101,'41'!$K$3:$L$16,2,FALSE)))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IF(D102="X",0,IF(E102="X",0,VLOOKUP(E102,'41'!$K$3:$L$16,2,FALSE)))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IF(D103="X",0,IF(E103="X",0,VLOOKUP(E103,'41'!$K$3:$L$16,2,FALSE)))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IF(D104="X",0,IF(E104="X",0,VLOOKUP(E104,'41'!$K$3:$L$16,2,FALSE)))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IF(D105="X",0,IF(E105="X",0,VLOOKUP(E105,'41'!$K$3:$L$16,2,FALSE)))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IF(D106="X",0,IF(E106="X",0,VLOOKUP(E106,'41'!$K$3:$L$16,2,FALSE)))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IF(D107="X",0,IF(E107="X",0,VLOOKUP(E107,'41'!$K$3:$L$16,2,FALSE)))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IF(D108="X",0,IF(E108="X",0,VLOOKUP(E108,'41'!$K$3:$L$16,2,FALSE)))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IF(D109="X",0,IF(E109="X",0,VLOOKUP(E109,'41'!$K$3:$L$16,2,FALSE)))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IF(D110="X",0,IF(E110="X",0,VLOOKUP(E110,'41'!$K$3:$L$16,2,FALSE)))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IF(D111="X",0,IF(E111="X",0,VLOOKUP(E111,'41'!$K$3:$L$16,2,FALSE)))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IF(D112="X",0,IF(E112="X",0,VLOOKUP(E112,'41'!$K$3:$L$16,2,FALSE)))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IF(D113="X",0,IF(E113="X",0,VLOOKUP(E113,'41'!$K$3:$L$16,2,FALSE)))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IF(D114="X",0,IF(E114="X",0,VLOOKUP(E114,'41'!$K$3:$L$16,2,FALSE)))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IF(D115="X",0,IF(E115="X",0,VLOOKUP(E115,'41'!$K$3:$L$16,2,FALSE)))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IF(D116="X",0,IF(E116="X",0,VLOOKUP(E116,'41'!$K$3:$L$16,2,FALSE)))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IF(D117="X",0,IF(E117="X",0,VLOOKUP(E117,'41'!$K$3:$L$16,2,FALSE)))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IF(D118="X",0,IF(E118="X",0,VLOOKUP(E118,'41'!$K$3:$L$16,2,FALSE)))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IF(D119="X",0,IF(E119="X",0,VLOOKUP(E119,'41'!$K$3:$L$16,2,FALSE)))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IF(D120="X",0,IF(E120="X",0,VLOOKUP(E120,'41'!$K$3:$L$16,2,FALSE)))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IF(D121="X",0,IF(E121="X",0,VLOOKUP(E121,'41'!$K$3:$L$16,2,FALSE)))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IF(D122="X",0,IF(E122="X",0,VLOOKUP(E122,'41'!$K$3:$L$16,2,FALSE)))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IF(D123="X",0,IF(E123="X",0,VLOOKUP(E123,'41'!$K$3:$L$16,2,FALSE)))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IF(D124="X",0,IF(E124="X",0,VLOOKUP(E124,'41'!$K$3:$L$16,2,FALSE)))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IF(D125="X",0,IF(E125="X",0,VLOOKUP(E125,'41'!$K$3:$L$16,2,FALSE)))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IF(D126="X",0,IF(E126="X",0,VLOOKUP(E126,'41'!$K$3:$L$16,2,FALSE)))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IF(D127="X",0,IF(E127="X",0,VLOOKUP(E127,'41'!$K$3:$L$16,2,FALSE)))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IF(D128="X",0,IF(E128="X",0,VLOOKUP(E128,'41'!$K$3:$L$16,2,FALSE)))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IF(D129="X",0,IF(E129="X",0,VLOOKUP(E129,'41'!$K$3:$L$16,2,FALSE)))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IF(D130="X",0,IF(E130="X",0,VLOOKUP(E130,'41'!$K$3:$L$16,2,FALSE)))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IF(D131="X",0,IF(E131="X",0,VLOOKUP(E131,'41'!$K$3:$L$16,2,FALSE)))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IF(D132="X",0,IF(E132="X",0,VLOOKUP(E132,'41'!$K$3:$L$16,2,FALSE)))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IF(D133="X",0,IF(E133="X",0,VLOOKUP(E133,'41'!$K$3:$L$16,2,FALSE)))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IF(D134="X",0,IF(E134="X",0,VLOOKUP(E134,'41'!$K$3:$L$16,2,FALSE)))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IF(D135="X",0,IF(E135="X",0,VLOOKUP(E135,'41'!$K$3:$L$16,2,FALSE)))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IF(D136="X",0,IF(E136="X",0,VLOOKUP(E136,'41'!$K$3:$L$16,2,FALSE)))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IF(D137="X",0,IF(E137="X",0,VLOOKUP(E137,'41'!$K$3:$L$16,2,FALSE)))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IF(D138="X",0,IF(E138="X",0,VLOOKUP(E138,'41'!$K$3:$L$16,2,FALSE)))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IF(D139="X",0,IF(E139="X",0,VLOOKUP(E139,'41'!$K$3:$L$16,2,FALSE)))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IF(D140="X",0,IF(E140="X",0,VLOOKUP(E140,'41'!$K$3:$L$16,2,FALSE)))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IF(D141="X",0,IF(E141="X",0,VLOOKUP(E141,'41'!$K$3:$L$16,2,FALSE)))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IF(D142="X",0,IF(E142="X",0,VLOOKUP(E142,'41'!$K$3:$L$16,2,FALSE)))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IF(D143="X",0,IF(E143="X",0,VLOOKUP(E143,'41'!$K$3:$L$16,2,FALSE)))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IF(D144="X",0,IF(E144="X",0,VLOOKUP(E144,'41'!$K$3:$L$16,2,FALSE)))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IF(D145="X",0,IF(E145="X",0,VLOOKUP(E145,'41'!$K$3:$L$16,2,FALSE)))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IF(D146="X",0,IF(E146="X",0,VLOOKUP(E146,'41'!$K$3:$L$16,2,FALSE)))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IF(D147="X",0,IF(E147="X",0,VLOOKUP(E147,'41'!$K$3:$L$16,2,FALSE)))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IF(D148="X",0,IF(E148="X",0,VLOOKUP(E148,'41'!$K$3:$L$16,2,FALSE)))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IF(D149="X",0,IF(E149="X",0,VLOOKUP(E149,'41'!$K$3:$L$16,2,FALSE)))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IF(D150="X",0,IF(E150="X",0,VLOOKUP(E150,'41'!$K$3:$L$16,2,FALSE)))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IF(D151="X",0,IF(E151="X",0,VLOOKUP(E151,'41'!$K$3:$L$16,2,FALSE)))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IF(D152="X",0,IF(E152="X",0,VLOOKUP(E152,'41'!$K$3:$L$16,2,FALSE)))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IF(D153="X",0,IF(E153="X",0,VLOOKUP(E153,'41'!$K$3:$L$16,2,FALSE)))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IF(D154="X",0,IF(E154="X",0,VLOOKUP(E154,'41'!$K$3:$L$16,2,FALSE)))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IF(D155="X",0,IF(E155="X",0,VLOOKUP(E155,'41'!$K$3:$L$16,2,FALSE)))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IF(D156="X",0,IF(E156="X",0,VLOOKUP(E156,'41'!$K$3:$L$16,2,FALSE)))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IF(D157="X",0,IF(E157="X",0,VLOOKUP(E157,'41'!$K$3:$L$16,2,FALSE)))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IF(D158="X",0,IF(E158="X",0,VLOOKUP(E158,'41'!$K$3:$L$16,2,FALSE)))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IF(D159="X",0,IF(E159="X",0,VLOOKUP(E159,'41'!$K$3:$L$16,2,FALSE)))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IF(D160="X",0,IF(E160="X",0,VLOOKUP(E160,'41'!$K$3:$L$16,2,FALSE)))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IF(D161="X",0,IF(E161="X",0,VLOOKUP(E161,'41'!$K$3:$L$16,2,FALSE)))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IF(D162="X",0,IF(E162="X",0,VLOOKUP(E162,'41'!$K$3:$L$16,2,FALSE)))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IF(D163="X",0,IF(E163="X",0,VLOOKUP(E163,'41'!$K$3:$L$16,2,FALSE)))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IF(D164="X",0,IF(E164="X",0,VLOOKUP(E164,'41'!$K$3:$L$16,2,FALSE)))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IF(D165="X",0,IF(E165="X",0,VLOOKUP(E165,'41'!$K$3:$L$16,2,FALSE)))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IF(D166="X",0,IF(E166="X",0,VLOOKUP(E166,'41'!$K$3:$L$16,2,FALSE)))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IF(D167="X",0,IF(E167="X",0,VLOOKUP(E167,'41'!$K$3:$L$16,2,FALSE)))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IF(D168="X",0,IF(E168="X",0,VLOOKUP(E168,'41'!$K$3:$L$16,2,FALSE)))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IF(D169="X",0,IF(E169="X",0,VLOOKUP(E169,'41'!$K$3:$L$16,2,FALSE)))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IF(D170="X",0,IF(E170="X",0,VLOOKUP(E170,'41'!$K$3:$L$16,2,FALSE)))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IF(D171="X",0,IF(E171="X",0,VLOOKUP(E171,'41'!$K$3:$L$16,2,FALSE)))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IF(D172="X",0,IF(E172="X",0,VLOOKUP(E172,'41'!$K$3:$L$16,2,FALSE)))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IF(D173="X",0,IF(E173="X",0,VLOOKUP(E173,'41'!$K$3:$L$16,2,FALSE)))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IF(D174="X",0,IF(E174="X",0,VLOOKUP(E174,'41'!$K$3:$L$16,2,FALSE)))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IF(D175="X",0,IF(E175="X",0,VLOOKUP(E175,'41'!$K$3:$L$16,2,FALSE)))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IF(D176="X",0,IF(E176="X",0,VLOOKUP(E176,'41'!$K$3:$L$16,2,FALSE)))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IF(D177="X",0,IF(E177="X",0,VLOOKUP(E177,'41'!$K$3:$L$16,2,FALSE)))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IF(D178="X",0,IF(E178="X",0,VLOOKUP(E178,'41'!$K$3:$L$16,2,FALSE)))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IF(D179="X",0,IF(E179="X",0,VLOOKUP(E179,'41'!$K$3:$L$16,2,FALSE)))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IF(D180="X",0,IF(E180="X",0,VLOOKUP(E180,'41'!$K$3:$L$16,2,FALSE)))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IF(D181="X",0,IF(E181="X",0,VLOOKUP(E181,'41'!$K$3:$L$16,2,FALSE)))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IF(D182="X",0,IF(E182="X",0,VLOOKUP(E182,'41'!$K$3:$L$16,2,FALSE)))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IF(D183="X",0,IF(E183="X",0,VLOOKUP(E183,'41'!$K$3:$L$16,2,FALSE)))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IF(D184="X",0,IF(E184="X",0,VLOOKUP(E184,'41'!$K$3:$L$16,2,FALSE)))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IF(D185="X",0,IF(E185="X",0,VLOOKUP(E185,'41'!$K$3:$L$16,2,FALSE)))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IF(D186="X",0,IF(E186="X",0,VLOOKUP(E186,'41'!$K$3:$L$16,2,FALSE)))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IF(D187="X",0,IF(E187="X",0,VLOOKUP(E187,'41'!$K$3:$L$16,2,FALSE)))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IF(D188="X",0,IF(E188="X",0,VLOOKUP(E188,'41'!$K$3:$L$16,2,FALSE)))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IF(D189="X",0,IF(E189="X",0,VLOOKUP(E189,'41'!$K$3:$L$16,2,FALSE)))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IF(D190="X",0,IF(E190="X",0,VLOOKUP(E190,'41'!$K$3:$L$16,2,FALSE)))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IF(D191="X",0,IF(E191="X",0,VLOOKUP(E191,'41'!$K$3:$L$16,2,FALSE)))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IF(D192="X",0,IF(E192="X",0,VLOOKUP(E192,'41'!$K$3:$L$16,2,FALSE)))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IF(D193="X",0,IF(E193="X",0,VLOOKUP(E193,'41'!$K$3:$L$16,2,FALSE)))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IF(D194="X",0,IF(E194="X",0,VLOOKUP(E194,'41'!$K$3:$L$16,2,FALSE)))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IF(D195="X",0,IF(E195="X",0,VLOOKUP(E195,'41'!$K$3:$L$16,2,FALSE)))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IF(D196="X",0,IF(E196="X",0,VLOOKUP(E196,'41'!$K$3:$L$16,2,FALSE)))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IF(D197="X",0,IF(E197="X",0,VLOOKUP(E197,'41'!$K$3:$L$16,2,FALSE)))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IF(D198="X",0,IF(E198="X",0,VLOOKUP(E198,'41'!$K$3:$L$16,2,FALSE)))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IF(D199="X",0,IF(E199="X",0,VLOOKUP(E199,'41'!$K$3:$L$16,2,FALSE)))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IF(D200="X",0,IF(E200="X",0,VLOOKUP(E200,'41'!$K$3:$L$16,2,FALSE)))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IF(D201="X",0,IF(E201="X",0,VLOOKUP(E201,'41'!$K$3:$L$16,2,FALSE)))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IF(D202="X",0,IF(E202="X",0,VLOOKUP(E202,'41'!$K$3:$L$16,2,FALSE)))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IF(D203="X",0,IF(E203="X",0,VLOOKUP(E203,'41'!$K$3:$L$16,2,FALSE)))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IF(D204="X",0,IF(E204="X",0,VLOOKUP(E204,'41'!$K$3:$L$16,2,FALSE)))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IF(D205="X",0,IF(E205="X",0,VLOOKUP(E205,'41'!$K$3:$L$16,2,FALSE)))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IF(D206="X",0,IF(E206="X",0,VLOOKUP(E206,'41'!$K$3:$L$16,2,FALSE)))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IF(D207="X",0,IF(E207="X",0,VLOOKUP(E207,'41'!$K$3:$L$16,2,FALSE)))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IF(D208="X",0,IF(E208="X",0,VLOOKUP(E208,'41'!$K$3:$L$16,2,FALSE)))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IF(D209="X",0,IF(E209="X",0,VLOOKUP(E209,'41'!$K$3:$L$16,2,FALSE)))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IF(D210="X",0,IF(E210="X",0,VLOOKUP(E210,'41'!$K$3:$L$16,2,FALSE)))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IF(D211="X",0,IF(E211="X",0,VLOOKUP(E211,'41'!$K$3:$L$16,2,FALSE)))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IF(D212="X",0,IF(E212="X",0,VLOOKUP(E212,'41'!$K$3:$L$16,2,FALSE)))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IF(D213="X",0,IF(E213="X",0,VLOOKUP(E213,'41'!$K$3:$L$16,2,FALSE)))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IF(D214="X",0,IF(E214="X",0,VLOOKUP(E214,'41'!$K$3:$L$16,2,FALSE)))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IF(D215="X",0,IF(E215="X",0,VLOOKUP(E215,'41'!$K$3:$L$16,2,FALSE)))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IF(D216="X",0,IF(E216="X",0,VLOOKUP(E216,'41'!$K$3:$L$16,2,FALSE)))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IF(D217="X",0,IF(E217="X",0,VLOOKUP(E217,'41'!$K$3:$L$16,2,FALSE)))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IF(D218="X",0,IF(E218="X",0,VLOOKUP(E218,'41'!$K$3:$L$16,2,FALSE)))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IF(D219="X",0,IF(E219="X",0,VLOOKUP(E219,'41'!$K$3:$L$16,2,FALSE)))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IF(D220="X",0,IF(E220="X",0,VLOOKUP(E220,'41'!$K$3:$L$16,2,FALSE)))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IF(D221="X",0,IF(E221="X",0,VLOOKUP(E221,'41'!$K$3:$L$16,2,FALSE)))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IF(D222="X",0,IF(E222="X",0,VLOOKUP(E222,'41'!$K$3:$L$16,2,FALSE)))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IF(D223="X",0,IF(E223="X",0,VLOOKUP(E223,'41'!$K$3:$L$16,2,FALSE)))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IF(D224="X",0,IF(E224="X",0,VLOOKUP(E224,'41'!$K$3:$L$16,2,FALSE)))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IF(D225="X",0,IF(E225="X",0,VLOOKUP(E225,'41'!$K$3:$L$16,2,FALSE)))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IF(D226="X",0,IF(E226="X",0,VLOOKUP(E226,'41'!$K$3:$L$16,2,FALSE)))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IF(D227="X",0,IF(E227="X",0,VLOOKUP(E227,'41'!$K$3:$L$16,2,FALSE)))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IF(D228="X",0,IF(E228="X",0,VLOOKUP(E228,'41'!$K$3:$L$16,2,FALSE)))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IF(D229="X",0,IF(E229="X",0,VLOOKUP(E229,'41'!$K$3:$L$16,2,FALSE)))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IF(D230="X",0,IF(E230="X",0,VLOOKUP(E230,'41'!$K$3:$L$16,2,FALSE)))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IF(D231="X",0,IF(E231="X",0,VLOOKUP(E231,'41'!$K$3:$L$16,2,FALSE)))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IF(D232="X",0,IF(E232="X",0,VLOOKUP(E232,'41'!$K$3:$L$16,2,FALSE)))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IF(D233="X",0,IF(E233="X",0,VLOOKUP(E233,'41'!$K$3:$L$16,2,FALSE)))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IF(D234="X",0,IF(E234="X",0,VLOOKUP(E234,'41'!$K$3:$L$16,2,FALSE)))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IF(D235="X",0,IF(E235="X",0,VLOOKUP(E235,'41'!$K$3:$L$16,2,FALSE)))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IF(D236="X",0,IF(E236="X",0,VLOOKUP(E236,'41'!$K$3:$L$16,2,FALSE)))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IF(D237="X",0,IF(E237="X",0,VLOOKUP(E237,'41'!$K$3:$L$16,2,FALSE)))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IF(D238="X",0,IF(E238="X",0,VLOOKUP(E238,'41'!$K$3:$L$16,2,FALSE)))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IF(D239="X",0,IF(E239="X",0,VLOOKUP(E239,'41'!$K$3:$L$16,2,FALSE)))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IF(D240="X",0,IF(E240="X",0,VLOOKUP(E240,'41'!$K$3:$L$16,2,FALSE)))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IF(D241="X",0,IF(E241="X",0,VLOOKUP(E241,'41'!$K$3:$L$16,2,FALSE)))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IF(D242="X",0,IF(E242="X",0,VLOOKUP(E242,'41'!$K$3:$L$16,2,FALSE)))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IF(D243="X",0,IF(E243="X",0,VLOOKUP(E243,'41'!$K$3:$L$16,2,FALSE)))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IF(D244="X",0,IF(E244="X",0,VLOOKUP(E244,'41'!$K$3:$L$16,2,FALSE)))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IF(D245="X",0,IF(E245="X",0,VLOOKUP(E245,'41'!$K$3:$L$16,2,FALSE)))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IF(D246="X",0,IF(E246="X",0,VLOOKUP(E246,'41'!$K$3:$L$16,2,FALSE)))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IF(D247="X",0,IF(E247="X",0,VLOOKUP(E247,'41'!$K$3:$L$16,2,FALSE)))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IF(D248="X",0,IF(E248="X",0,VLOOKUP(E248,'41'!$K$3:$L$16,2,FALSE)))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IF(D249="X",0,IF(E249="X",0,VLOOKUP(E249,'41'!$K$3:$L$16,2,FALSE)))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IF(D250="X",0,IF(E250="X",0,VLOOKUP(E250,'41'!$K$3:$L$16,2,FALSE)))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IF(D251="X",0,IF(E251="X",0,VLOOKUP(E251,'41'!$K$3:$L$16,2,FALSE)))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IF(D252="X",0,IF(E252="X",0,VLOOKUP(E252,'41'!$K$3:$L$16,2,FALSE)))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IF(D253="X",0,IF(E253="X",0,VLOOKUP(E253,'41'!$K$3:$L$16,2,FALSE)))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IF(D254="X",0,IF(E254="X",0,VLOOKUP(E254,'41'!$K$3:$L$16,2,FALSE)))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IF(D255="X",0,IF(E255="X",0,VLOOKUP(E255,'41'!$K$3:$L$16,2,FALSE)))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IF(D256="X",0,IF(E256="X",0,VLOOKUP(E256,'41'!$K$3:$L$16,2,FALSE)))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IF(D257="X",0,IF(E257="X",0,VLOOKUP(E257,'41'!$K$3:$L$16,2,FALSE)))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IF(D258="X",0,IF(E258="X",0,VLOOKUP(E258,'41'!$K$3:$L$16,2,FALSE)))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IF(D259="X",0,IF(E259="X",0,VLOOKUP(E259,'41'!$K$3:$L$16,2,FALSE)))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IF(D260="X",0,IF(E260="X",0,VLOOKUP(E260,'41'!$K$3:$L$16,2,FALSE)))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IF(D261="X",0,IF(E261="X",0,VLOOKUP(E261,'41'!$K$3:$L$16,2,FALSE)))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IF(D262="X",0,IF(E262="X",0,VLOOKUP(E262,'41'!$K$3:$L$16,2,FALSE)))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IF(D263="X",0,IF(E263="X",0,VLOOKUP(E263,'41'!$K$3:$L$16,2,FALSE)))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IF(D264="X",0,IF(E264="X",0,VLOOKUP(E264,'41'!$K$3:$L$16,2,FALSE)))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IF(D265="X",0,IF(E265="X",0,VLOOKUP(E265,'41'!$K$3:$L$16,2,FALSE)))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IF(D266="X",0,IF(E266="X",0,VLOOKUP(E266,'41'!$K$3:$L$16,2,FALSE)))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IF(D267="X",0,IF(E267="X",0,VLOOKUP(E267,'41'!$K$3:$L$16,2,FALSE)))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IF(D268="X",0,IF(E268="X",0,VLOOKUP(E268,'41'!$K$3:$L$16,2,FALSE)))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IF(D269="X",0,IF(E269="X",0,VLOOKUP(E269,'41'!$K$3:$L$16,2,FALSE)))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IF(D270="X",0,IF(E270="X",0,VLOOKUP(E270,'41'!$K$3:$L$16,2,FALSE)))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IF(D271="X",0,IF(E271="X",0,VLOOKUP(E271,'41'!$K$3:$L$16,2,FALSE)))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IF(D272="X",0,IF(E272="X",0,VLOOKUP(E272,'41'!$K$3:$L$16,2,FALSE)))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IF(D273="X",0,IF(E273="X",0,VLOOKUP(E273,'41'!$K$3:$L$16,2,FALSE)))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IF(D274="X",0,IF(E274="X",0,VLOOKUP(E274,'41'!$K$3:$L$16,2,FALSE)))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IF(D275="X",0,IF(E275="X",0,VLOOKUP(E275,'41'!$K$3:$L$16,2,FALSE)))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IF(D276="X",0,IF(E276="X",0,VLOOKUP(E276,'41'!$K$3:$L$16,2,FALSE)))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IF(D277="X",0,IF(E277="X",0,VLOOKUP(E277,'41'!$K$3:$L$16,2,FALSE)))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IF(D278="X",0,IF(E278="X",0,VLOOKUP(E278,'41'!$K$3:$L$16,2,FALSE)))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IF(D279="X",0,IF(E279="X",0,VLOOKUP(E279,'41'!$K$3:$L$16,2,FALSE)))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IF(D280="X",0,IF(E280="X",0,VLOOKUP(E280,'41'!$K$3:$L$16,2,FALSE)))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IF(D281="X",0,IF(E281="X",0,VLOOKUP(E281,'41'!$K$3:$L$16,2,FALSE)))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IF(D282="X",0,IF(E282="X",0,VLOOKUP(E282,'41'!$K$3:$L$16,2,FALSE)))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IF(D283="X",0,IF(E283="X",0,VLOOKUP(E283,'41'!$K$3:$L$16,2,FALSE)))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IF(D284="X",0,IF(E284="X",0,VLOOKUP(E284,'41'!$K$3:$L$16,2,FALSE)))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IF(D285="X",0,IF(E285="X",0,VLOOKUP(E285,'41'!$K$3:$L$16,2,FALSE)))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IF(D286="X",0,IF(E286="X",0,VLOOKUP(E286,'41'!$K$3:$L$16,2,FALSE)))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IF(D287="X",0,IF(E287="X",0,VLOOKUP(E287,'41'!$K$3:$L$16,2,FALSE)))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IF(D288="X",0,IF(E288="X",0,VLOOKUP(E288,'41'!$K$3:$L$16,2,FALSE)))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IF(D289="X",0,IF(E289="X",0,VLOOKUP(E289,'41'!$K$3:$L$16,2,FALSE)))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IF(D290="X",0,IF(E290="X",0,VLOOKUP(E290,'41'!$K$3:$L$16,2,FALSE)))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IF(D291="X",0,IF(E291="X",0,VLOOKUP(E291,'41'!$K$3:$L$16,2,FALSE)))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IF(D292="X",0,IF(E292="X",0,VLOOKUP(E292,'41'!$K$3:$L$16,2,FALSE)))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IF(D293="X",0,IF(E293="X",0,VLOOKUP(E293,'41'!$K$3:$L$16,2,FALSE)))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IF(D294="X",0,IF(E294="X",0,VLOOKUP(E294,'41'!$K$3:$L$16,2,FALSE)))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IF(D295="X",0,IF(E295="X",0,VLOOKUP(E295,'41'!$K$3:$L$16,2,FALSE)))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IF(D296="X",0,IF(E296="X",0,VLOOKUP(E296,'41'!$K$3:$L$16,2,FALSE)))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IF(D297="X",0,IF(E297="X",0,VLOOKUP(E297,'41'!$K$3:$L$16,2,FALSE)))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IF(D298="X",0,IF(E298="X",0,VLOOKUP(E298,'41'!$K$3:$L$16,2,FALSE)))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IF(D299="X",0,IF(E299="X",0,VLOOKUP(E299,'41'!$K$3:$L$16,2,FALSE)))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IF(D300="X",0,IF(E300="X",0,VLOOKUP(E300,'41'!$K$3:$L$16,2,FALSE)))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IF(D301="X",0,IF(E301="X",0,VLOOKUP(E301,'41'!$K$3:$L$16,2,FALSE)))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IF(D302="X",0,IF(E302="X",0,VLOOKUP(E302,'41'!$K$3:$L$16,2,FALSE)))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IF(D303="X",0,IF(E303="X",0,VLOOKUP(E303,'41'!$K$3:$L$16,2,FALSE)))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IF(D304="X",0,IF(E304="X",0,VLOOKUP(E304,'41'!$K$3:$L$16,2,FALSE)))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IF(D305="X",0,IF(E305="X",0,VLOOKUP(E305,'41'!$K$3:$L$16,2,FALSE)))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IF(D306="X",0,IF(E306="X",0,VLOOKUP(E306,'41'!$K$3:$L$16,2,FALSE)))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IF(D307="X",0,IF(E307="X",0,VLOOKUP(E307,'41'!$K$3:$L$16,2,FALSE)))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IF(D308="X",0,IF(E308="X",0,VLOOKUP(E308,'41'!$K$3:$L$16,2,FALSE)))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IF(D309="X",0,IF(E309="X",0,VLOOKUP(E309,'41'!$K$3:$L$16,2,FALSE)))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IF(D310="X",0,IF(E310="X",0,VLOOKUP(E310,'41'!$K$3:$L$16,2,FALSE)))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IF(D311="X",0,IF(E311="X",0,VLOOKUP(E311,'41'!$K$3:$L$16,2,FALSE)))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IF(D312="X",0,IF(E312="X",0,VLOOKUP(E312,'41'!$K$3:$L$16,2,FALSE)))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IF(D313="X",0,IF(E313="X",0,VLOOKUP(E313,'41'!$K$3:$L$16,2,FALSE)))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IF(D314="X",0,IF(E314="X",0,VLOOKUP(E314,'41'!$K$3:$L$16,2,FALSE)))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IF(D315="X",0,IF(E315="X",0,VLOOKUP(E315,'41'!$K$3:$L$16,2,FALSE)))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IF(D316="X",0,IF(E316="X",0,VLOOKUP(E316,'41'!$K$3:$L$16,2,FALSE)))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IF(D317="X",0,IF(E317="X",0,VLOOKUP(E317,'41'!$K$3:$L$16,2,FALSE)))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IF(D318="X",0,IF(E318="X",0,VLOOKUP(E318,'41'!$K$3:$L$16,2,FALSE)))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IF(D319="X",0,IF(E319="X",0,VLOOKUP(E319,'41'!$K$3:$L$16,2,FALSE)))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IF(D320="X",0,IF(E320="X",0,VLOOKUP(E320,'41'!$K$3:$L$16,2,FALSE)))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IF(D321="X",0,IF(E321="X",0,VLOOKUP(E321,'41'!$K$3:$L$16,2,FALSE)))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IF(D322="X",0,IF(E322="X",0,VLOOKUP(E322,'41'!$K$3:$L$16,2,FALSE)))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IF(D323="X",0,IF(E323="X",0,VLOOKUP(E323,'41'!$K$3:$L$16,2,FALSE)))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IF(D324="X",0,IF(E324="X",0,VLOOKUP(E324,'41'!$K$3:$L$16,2,FALSE)))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IF(D325="X",0,IF(E325="X",0,VLOOKUP(E325,'41'!$K$3:$L$16,2,FALSE)))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IF(D326="X",0,IF(E326="X",0,VLOOKUP(E326,'41'!$K$3:$L$16,2,FALSE)))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IF(D327="X",0,IF(E327="X",0,VLOOKUP(E327,'41'!$K$3:$L$16,2,FALSE)))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IF(D328="X",0,IF(E328="X",0,VLOOKUP(E328,'41'!$K$3:$L$16,2,FALSE)))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IF(D329="X",0,IF(E329="X",0,VLOOKUP(E329,'41'!$K$3:$L$16,2,FALSE)))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IF(D330="X",0,IF(E330="X",0,VLOOKUP(E330,'41'!$K$3:$L$16,2,FALSE)))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IF(D331="X",0,IF(E331="X",0,VLOOKUP(E331,'41'!$K$3:$L$16,2,FALSE)))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IF(D332="X",0,IF(E332="X",0,VLOOKUP(E332,'41'!$K$3:$L$16,2,FALSE)))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IF(D333="X",0,IF(E333="X",0,VLOOKUP(E333,'41'!$K$3:$L$16,2,FALSE)))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IF(D334="X",0,IF(E334="X",0,VLOOKUP(E334,'41'!$K$3:$L$16,2,FALSE)))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IF(D335="X",0,IF(E335="X",0,VLOOKUP(E335,'41'!$K$3:$L$16,2,FALSE)))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IF(D336="X",0,IF(E336="X",0,VLOOKUP(E336,'41'!$K$3:$L$16,2,FALSE)))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IF(D337="X",0,IF(E337="X",0,VLOOKUP(E337,'41'!$K$3:$L$16,2,FALSE)))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IF(D338="X",0,IF(E338="X",0,VLOOKUP(E338,'41'!$K$3:$L$16,2,FALSE)))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IF(D339="X",0,IF(E339="X",0,VLOOKUP(E339,'41'!$K$3:$L$16,2,FALSE)))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IF(D340="X",0,IF(E340="X",0,VLOOKUP(E340,'41'!$K$3:$L$16,2,FALSE)))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IF(D341="X",0,IF(E341="X",0,VLOOKUP(E341,'41'!$K$3:$L$16,2,FALSE)))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IF(D342="X",0,IF(E342="X",0,VLOOKUP(E342,'41'!$K$3:$L$16,2,FALSE)))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IF(D343="X",0,IF(E343="X",0,VLOOKUP(E343,'41'!$K$3:$L$16,2,FALSE)))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IF(D344="X",0,IF(E344="X",0,VLOOKUP(E344,'41'!$K$3:$L$16,2,FALSE)))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IF(D345="X",0,IF(E345="X",0,VLOOKUP(E345,'41'!$K$3:$L$16,2,FALSE)))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IF(D346="X",0,IF(E346="X",0,VLOOKUP(E346,'41'!$K$3:$L$16,2,FALSE)))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IF(D347="X",0,IF(E347="X",0,VLOOKUP(E347,'41'!$K$3:$L$16,2,FALSE)))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IF(D348="X",0,IF(E348="X",0,VLOOKUP(E348,'41'!$K$3:$L$16,2,FALSE)))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IF(D349="X",0,IF(E349="X",0,VLOOKUP(E349,'41'!$K$3:$L$16,2,FALSE)))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IF(D350="X",0,IF(E350="X",0,VLOOKUP(E350,'41'!$K$3:$L$16,2,FALSE)))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IF(D351="X",0,IF(E351="X",0,VLOOKUP(E351,'41'!$K$3:$L$16,2,FALSE)))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IF(D352="X",0,IF(E352="X",0,VLOOKUP(E352,'41'!$K$3:$L$16,2,FALSE)))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IF(D353="X",0,IF(E353="X",0,VLOOKUP(E353,'41'!$K$3:$L$16,2,FALSE)))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IF(D354="X",0,IF(E354="X",0,VLOOKUP(E354,'41'!$K$3:$L$16,2,FALSE)))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IF(D355="X",0,IF(E355="X",0,VLOOKUP(E355,'41'!$K$3:$L$16,2,FALSE)))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IF(D356="X",0,IF(E356="X",0,VLOOKUP(E356,'41'!$K$3:$L$16,2,FALSE)))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IF(D357="X",0,IF(E357="X",0,VLOOKUP(E357,'41'!$K$3:$L$16,2,FALSE)))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IF(D358="X",0,IF(E358="X",0,VLOOKUP(E358,'41'!$K$3:$L$16,2,FALSE)))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IF(D359="X",0,IF(E359="X",0,VLOOKUP(E359,'41'!$K$3:$L$16,2,FALSE)))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IF(D360="X",0,IF(E360="X",0,VLOOKUP(E360,'41'!$K$3:$L$16,2,FALSE)))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IF(D361="X",0,IF(E361="X",0,VLOOKUP(E361,'41'!$K$3:$L$16,2,FALSE)))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IF(D362="X",0,IF(E362="X",0,VLOOKUP(E362,'41'!$K$3:$L$16,2,FALSE)))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IF(D363="X",0,IF(E363="X",0,VLOOKUP(E363,'41'!$K$3:$L$16,2,FALSE)))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IF(D364="X",0,IF(E364="X",0,VLOOKUP(E364,'41'!$K$3:$L$16,2,FALSE)))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IF(D365="X",0,IF(E365="X",0,VLOOKUP(E365,'41'!$K$3:$L$16,2,FALSE)))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IF(D366="X",0,IF(E366="X",0,VLOOKUP(E366,'41'!$K$3:$L$16,2,FALSE)))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IF(D367="X",0,IF(E367="X",0,VLOOKUP(E367,'41'!$K$3:$L$16,2,FALSE)))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IF(D368="X",0,IF(E368="X",0,VLOOKUP(E368,'41'!$K$3:$L$16,2,FALSE)))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IF(D369="X",0,IF(E369="X",0,VLOOKUP(E369,'41'!$K$3:$L$16,2,FALSE)))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IF(D370="X",0,IF(E370="X",0,VLOOKUP(E370,'41'!$K$3:$L$16,2,FALSE)))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IF(D371="X",0,IF(E371="X",0,VLOOKUP(E371,'41'!$K$3:$L$16,2,FALSE)))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IF(D372="X",0,IF(E372="X",0,VLOOKUP(E372,'41'!$K$3:$L$16,2,FALSE)))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IF(D373="X",0,IF(E373="X",0,VLOOKUP(E373,'41'!$K$3:$L$16,2,FALSE)))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IF(D374="X",0,IF(E374="X",0,VLOOKUP(E374,'41'!$K$3:$L$16,2,FALSE)))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IF(D375="X",0,IF(E375="X",0,VLOOKUP(E375,'41'!$K$3:$L$16,2,FALSE)))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IF(D376="X",0,IF(E376="X",0,VLOOKUP(E376,'41'!$K$3:$L$16,2,FALSE)))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IF(D377="X",0,IF(E377="X",0,VLOOKUP(E377,'41'!$K$3:$L$16,2,FALSE)))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IF(D378="X",0,IF(E378="X",0,VLOOKUP(E378,'41'!$K$3:$L$16,2,FALSE)))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IF(D379="X",0,IF(E379="X",0,VLOOKUP(E379,'41'!$K$3:$L$16,2,FALSE)))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IF(D380="X",0,IF(E380="X",0,VLOOKUP(E380,'41'!$K$3:$L$16,2,FALSE)))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IF(D381="X",0,IF(E381="X",0,VLOOKUP(E381,'41'!$K$3:$L$16,2,FALSE)))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IF(D382="X",0,IF(E382="X",0,VLOOKUP(E382,'41'!$K$3:$L$16,2,FALSE)))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IF(D383="X",0,IF(E383="X",0,VLOOKUP(E383,'41'!$K$3:$L$16,2,FALSE)))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IF(D384="X",0,IF(E384="X",0,VLOOKUP(E384,'41'!$K$3:$L$16,2,FALSE)))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IF(D385="X",0,IF(E385="X",0,VLOOKUP(E385,'41'!$K$3:$L$16,2,FALSE)))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IF(D386="X",0,IF(E386="X",0,VLOOKUP(E386,'41'!$K$3:$L$16,2,FALSE)))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IF(D387="X",0,IF(E387="X",0,VLOOKUP(E387,'41'!$K$3:$L$16,2,FALSE)))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IF(D388="X",0,IF(E388="X",0,VLOOKUP(E388,'41'!$K$3:$L$16,2,FALSE)))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IF(D389="X",0,IF(E389="X",0,VLOOKUP(E389,'41'!$K$3:$L$16,2,FALSE)))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IF(D390="X",0,IF(E390="X",0,VLOOKUP(E390,'41'!$K$3:$L$16,2,FALSE)))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IF(D391="X",0,IF(E391="X",0,VLOOKUP(E391,'41'!$K$3:$L$16,2,FALSE)))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IF(D392="X",0,IF(E392="X",0,VLOOKUP(E392,'41'!$K$3:$L$16,2,FALSE)))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IF(D393="X",0,IF(E393="X",0,VLOOKUP(E393,'41'!$K$3:$L$16,2,FALSE)))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IF(D394="X",0,IF(E394="X",0,VLOOKUP(E394,'41'!$K$3:$L$16,2,FALSE)))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IF(D395="X",0,IF(E395="X",0,VLOOKUP(E395,'41'!$K$3:$L$16,2,FALSE)))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IF(D396="X",0,IF(E396="X",0,VLOOKUP(E396,'41'!$K$3:$L$16,2,FALSE)))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IF(D397="X",0,IF(E397="X",0,VLOOKUP(E397,'41'!$K$3:$L$16,2,FALSE)))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IF(D398="X",0,IF(E398="X",0,VLOOKUP(E398,'41'!$K$3:$L$16,2,FALSE)))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IF(D399="X",0,IF(E399="X",0,VLOOKUP(E399,'41'!$K$3:$L$16,2,FALSE)))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IF(D400="X",0,IF(E400="X",0,VLOOKUP(E400,'41'!$K$3:$L$16,2,FALSE)))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IF(D401="X",0,IF(E401="X",0,VLOOKUP(E401,'41'!$K$3:$L$16,2,FALSE)))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IF(D402="X",0,IF(E402="X",0,VLOOKUP(E402,'41'!$K$3:$L$16,2,FALSE)))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IF(D403="X",0,IF(E403="X",0,VLOOKUP(E403,'41'!$K$3:$L$16,2,FALSE)))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IF(D404="X",0,IF(E404="X",0,VLOOKUP(E404,'41'!$K$3:$L$16,2,FALSE)))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IF(D405="X",0,IF(E405="X",0,VLOOKUP(E405,'41'!$K$3:$L$16,2,FALSE)))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IF(D406="X",0,IF(E406="X",0,VLOOKUP(E406,'41'!$K$3:$L$16,2,FALSE)))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IF(D407="X",0,IF(E407="X",0,VLOOKUP(E407,'41'!$K$3:$L$16,2,FALSE)))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IF(D408="X",0,IF(E408="X",0,VLOOKUP(E408,'41'!$K$3:$L$16,2,FALSE)))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IF(D409="X",0,IF(E409="X",0,VLOOKUP(E409,'41'!$K$3:$L$16,2,FALSE)))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IF(D410="X",0,IF(E410="X",0,VLOOKUP(E410,'41'!$K$3:$L$16,2,FALSE)))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IF(D411="X",0,IF(E411="X",0,VLOOKUP(E411,'41'!$K$3:$L$16,2,FALSE)))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IF(D412="X",0,IF(E412="X",0,VLOOKUP(E412,'41'!$K$3:$L$16,2,FALSE)))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IF(D413="X",0,IF(E413="X",0,VLOOKUP(E413,'41'!$K$3:$L$16,2,FALSE)))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IF(D414="X",0,IF(E414="X",0,VLOOKUP(E414,'41'!$K$3:$L$16,2,FALSE)))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IF(D415="X",0,IF(E415="X",0,VLOOKUP(E415,'41'!$K$3:$L$16,2,FALSE)))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IF(D416="X",0,IF(E416="X",0,VLOOKUP(E416,'41'!$K$3:$L$16,2,FALSE)))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IF(D417="X",0,IF(E417="X",0,VLOOKUP(E417,'41'!$K$3:$L$16,2,FALSE)))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IF(D418="X",0,IF(E418="X",0,VLOOKUP(E418,'41'!$K$3:$L$16,2,FALSE)))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IF(D419="X",0,IF(E419="X",0,VLOOKUP(E419,'41'!$K$3:$L$16,2,FALSE)))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IF(D420="X",0,IF(E420="X",0,VLOOKUP(E420,'41'!$K$3:$L$16,2,FALSE)))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IF(D421="X",0,IF(E421="X",0,VLOOKUP(E421,'41'!$K$3:$L$16,2,FALSE)))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IF(D422="X",0,IF(E422="X",0,VLOOKUP(E422,'41'!$K$3:$L$16,2,FALSE)))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IF(D423="X",0,IF(E423="X",0,VLOOKUP(E423,'41'!$K$3:$L$16,2,FALSE)))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IF(D424="X",0,IF(E424="X",0,VLOOKUP(E424,'41'!$K$3:$L$16,2,FALSE)))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IF(D425="X",0,IF(E425="X",0,VLOOKUP(E425,'41'!$K$3:$L$16,2,FALSE)))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IF(D426="X",0,IF(E426="X",0,VLOOKUP(E426,'41'!$K$3:$L$16,2,FALSE)))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IF(D427="X",0,IF(E427="X",0,VLOOKUP(E427,'41'!$K$3:$L$16,2,FALSE)))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IF(D428="X",0,IF(E428="X",0,VLOOKUP(E428,'41'!$K$3:$L$16,2,FALSE)))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IF(D429="X",0,IF(E429="X",0,VLOOKUP(E429,'41'!$K$3:$L$16,2,FALSE)))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IF(D430="X",0,IF(E430="X",0,VLOOKUP(E430,'41'!$K$3:$L$16,2,FALSE)))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IF(D431="X",0,IF(E431="X",0,VLOOKUP(E431,'41'!$K$3:$L$16,2,FALSE)))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IF(D432="X",0,IF(E432="X",0,VLOOKUP(E432,'41'!$K$3:$L$16,2,FALSE)))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IF(D433="X",0,IF(E433="X",0,VLOOKUP(E433,'41'!$K$3:$L$16,2,FALSE)))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IF(D434="X",0,IF(E434="X",0,VLOOKUP(E434,'41'!$K$3:$L$16,2,FALSE)))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IF(D435="X",0,IF(E435="X",0,VLOOKUP(E435,'41'!$K$3:$L$16,2,FALSE)))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IF(D436="X",0,IF(E436="X",0,VLOOKUP(E436,'41'!$K$3:$L$16,2,FALSE)))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IF(D437="X",0,IF(E437="X",0,VLOOKUP(E437,'41'!$K$3:$L$16,2,FALSE)))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IF(D438="X",0,IF(E438="X",0,VLOOKUP(E438,'41'!$K$3:$L$16,2,FALSE)))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IF(D439="X",0,IF(E439="X",0,VLOOKUP(E439,'41'!$K$3:$L$16,2,FALSE)))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IF(D440="X",0,IF(E440="X",0,VLOOKUP(E440,'41'!$K$3:$L$16,2,FALSE)))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IF(D441="X",0,IF(E441="X",0,VLOOKUP(E441,'41'!$K$3:$L$16,2,FALSE)))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IF(D442="X",0,IF(E442="X",0,VLOOKUP(E442,'41'!$K$3:$L$16,2,FALSE)))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IF(D443="X",0,IF(E443="X",0,VLOOKUP(E443,'41'!$K$3:$L$16,2,FALSE)))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IF(D444="X",0,IF(E444="X",0,VLOOKUP(E444,'41'!$K$3:$L$16,2,FALSE)))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IF(D445="X",0,IF(E445="X",0,VLOOKUP(E445,'41'!$K$3:$L$16,2,FALSE)))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IF(D446="X",0,IF(E446="X",0,VLOOKUP(E446,'41'!$K$3:$L$16,2,FALSE)))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IF(D447="X",0,IF(E447="X",0,VLOOKUP(E447,'41'!$K$3:$L$16,2,FALSE)))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IF(D448="X",0,IF(E448="X",0,VLOOKUP(E448,'41'!$K$3:$L$16,2,FALSE)))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IF(D449="X",0,IF(E449="X",0,VLOOKUP(E449,'41'!$K$3:$L$16,2,FALSE)))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IF(D450="X",0,IF(E450="X",0,VLOOKUP(E450,'41'!$K$3:$L$16,2,FALSE)))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IF(D451="X",0,IF(E451="X",0,VLOOKUP(E451,'41'!$K$3:$L$16,2,FALSE)))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IF(D452="X",0,IF(E452="X",0,VLOOKUP(E452,'41'!$K$3:$L$16,2,FALSE)))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IF(D453="X",0,IF(E453="X",0,VLOOKUP(E453,'41'!$K$3:$L$16,2,FALSE)))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IF(D454="X",0,IF(E454="X",0,VLOOKUP(E454,'41'!$K$3:$L$16,2,FALSE)))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IF(D455="X",0,IF(E455="X",0,VLOOKUP(E455,'41'!$K$3:$L$16,2,FALSE)))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IF(D456="X",0,IF(E456="X",0,VLOOKUP(E456,'41'!$K$3:$L$16,2,FALSE)))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IF(D457="X",0,IF(E457="X",0,VLOOKUP(E457,'41'!$K$3:$L$16,2,FALSE)))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IF(D458="X",0,IF(E458="X",0,VLOOKUP(E458,'41'!$K$3:$L$16,2,FALSE)))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IF(D459="X",0,IF(E459="X",0,VLOOKUP(E459,'41'!$K$3:$L$16,2,FALSE)))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IF(D460="X",0,IF(E460="X",0,VLOOKUP(E460,'41'!$K$3:$L$16,2,FALSE)))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IF(D461="X",0,IF(E461="X",0,VLOOKUP(E461,'41'!$K$3:$L$16,2,FALSE)))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IF(D462="X",0,IF(E462="X",0,VLOOKUP(E462,'41'!$K$3:$L$16,2,FALSE)))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IF(D463="X",0,IF(E463="X",0,VLOOKUP(E463,'41'!$K$3:$L$16,2,FALSE)))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IF(D464="X",0,IF(E464="X",0,VLOOKUP(E464,'41'!$K$3:$L$16,2,FALSE)))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IF(D465="X",0,IF(E465="X",0,VLOOKUP(E465,'41'!$K$3:$L$16,2,FALSE)))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IF(D466="X",0,IF(E466="X",0,VLOOKUP(E466,'41'!$K$3:$L$16,2,FALSE)))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IF(D467="X",0,IF(E467="X",0,VLOOKUP(E467,'41'!$K$3:$L$16,2,FALSE)))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IF(D468="X",0,IF(E468="X",0,VLOOKUP(E468,'41'!$K$3:$L$16,2,FALSE)))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IF(D469="X",0,IF(E469="X",0,VLOOKUP(E469,'41'!$K$3:$L$16,2,FALSE)))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IF(D470="X",0,IF(E470="X",0,VLOOKUP(E470,'41'!$K$3:$L$16,2,FALSE)))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IF(D471="X",0,IF(E471="X",0,VLOOKUP(E471,'41'!$K$3:$L$16,2,FALSE)))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IF(D472="X",0,IF(E472="X",0,VLOOKUP(E472,'41'!$K$3:$L$16,2,FALSE)))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IF(D473="X",0,IF(E473="X",0,VLOOKUP(E473,'41'!$K$3:$L$16,2,FALSE)))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IF(D474="X",0,IF(E474="X",0,VLOOKUP(E474,'41'!$K$3:$L$16,2,FALSE)))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IF(D475="X",0,IF(E475="X",0,VLOOKUP(E475,'41'!$K$3:$L$16,2,FALSE)))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IF(D476="X",0,IF(E476="X",0,VLOOKUP(E476,'41'!$K$3:$L$16,2,FALSE)))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IF(D477="X",0,IF(E477="X",0,VLOOKUP(E477,'41'!$K$3:$L$16,2,FALSE)))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IF(D478="X",0,IF(E478="X",0,VLOOKUP(E478,'41'!$K$3:$L$16,2,FALSE)))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IF(D479="X",0,IF(E479="X",0,VLOOKUP(E479,'41'!$K$3:$L$16,2,FALSE)))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IF(D480="X",0,IF(E480="X",0,VLOOKUP(E480,'41'!$K$3:$L$16,2,FALSE)))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IF(D481="X",0,IF(E481="X",0,VLOOKUP(E481,'41'!$K$3:$L$16,2,FALSE)))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IF(D482="X",0,IF(E482="X",0,VLOOKUP(E482,'41'!$K$3:$L$16,2,FALSE)))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IF(D483="X",0,IF(E483="X",0,VLOOKUP(E483,'41'!$K$3:$L$16,2,FALSE)))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IF(D484="X",0,IF(E484="X",0,VLOOKUP(E484,'41'!$K$3:$L$16,2,FALSE)))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IF(D485="X",0,IF(E485="X",0,VLOOKUP(E485,'41'!$K$3:$L$16,2,FALSE)))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IF(D486="X",0,IF(E486="X",0,VLOOKUP(E486,'41'!$K$3:$L$16,2,FALSE)))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IF(D487="X",0,IF(E487="X",0,VLOOKUP(E487,'41'!$K$3:$L$16,2,FALSE)))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IF(D488="X",0,IF(E488="X",0,VLOOKUP(E488,'41'!$K$3:$L$16,2,FALSE)))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IF(D489="X",0,IF(E489="X",0,VLOOKUP(E489,'41'!$K$3:$L$16,2,FALSE)))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IF(D490="X",0,IF(E490="X",0,VLOOKUP(E490,'41'!$K$3:$L$16,2,FALSE)))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IF(D491="X",0,IF(E491="X",0,VLOOKUP(E491,'41'!$K$3:$L$16,2,FALSE)))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IF(D492="X",0,IF(E492="X",0,VLOOKUP(E492,'41'!$K$3:$L$16,2,FALSE)))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IF(D493="X",0,IF(E493="X",0,VLOOKUP(E493,'41'!$K$3:$L$16,2,FALSE)))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IF(D494="X",0,IF(E494="X",0,VLOOKUP(E494,'41'!$K$3:$L$16,2,FALSE)))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IF('41'!K3="", "Vrije categorie",'41'!K3)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IF('41'!K4="", "Vrije categorie",'41'!K4)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IF('41'!K5="", "Vrije categorie",'41'!K5)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IF('41'!K6="", "Vrije categorie",'41'!K6)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IF('41'!K7="", "Vrije categorie",'41'!K7)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IF('41'!K8="", "Vrije categorie",'41'!K8)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IF('41'!K9="", "Vrije categorie",'41'!K9)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IF('41'!K10="", "Vrije categorie",'41'!K10)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IF('41'!K11="", "Vrije categorie",'41'!K11)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IF('41'!K12="", "Vrije categorie",'41'!K12)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IF('41'!K13="", "Vrije categorie",'41'!K13)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IF('41'!K14="", "Vrije categorie",'41'!K14)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IF('41'!K15="", "Vrije categorie",'41'!K15)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EiVe6KIXZRZn14jQtFB3IqmG28HMS4n4HhiPNQasYLFEsoAWeUTReeAToNsPESG4DDgaHL+m+YpXJSqs682xcA==" saltValue="UkTamOLED8jFKh2LQWr0E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'42a'!P499/M3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'42a'!P500/M4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(her)controles'!A42</f>
        <v>0</v>
      </c>
      <c r="K5" s="34" t="s">
        <v>48</v>
      </c>
      <c r="L5" s="46"/>
      <c r="M5" s="104"/>
      <c r="N5" s="86" t="e">
        <f>'42a'!P501/M5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'42a'!P502/M6</f>
        <v>#N/A</v>
      </c>
    </row>
    <row r="7" spans="1:14">
      <c r="K7" s="34" t="s">
        <v>45</v>
      </c>
      <c r="L7" s="46"/>
      <c r="M7" s="104"/>
      <c r="N7" s="86" t="e">
        <f>'42a'!P503/M7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'42a'!P504/M8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'42a'!P505/M9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'42a'!P506/M10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'42a'!P507/M11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'42a'!P508/M12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'42a'!N512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'42a'!P509/M13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'42a'!P512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'42a'!G512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'42a'!F512-E27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'42a'!S495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'42a'!R495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'42a'!T495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'42a'!U495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'42a'!V495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'42a'!W495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'42a'!N505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dXt9NlOYw+VfbHAx7qE/fZJYoDjoNCzhhySF8rPRDCrL3jQe75SqDektlSrHRjd6KkY2N81V+1MNTUE5yNoT7g==" saltValue="lmd4xinCZZkLsyGzRAyRK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Z532"/>
  <sheetViews>
    <sheetView workbookViewId="0">
      <pane ySplit="3" topLeftCell="A4" activePane="bottomLeft" state="frozen"/>
      <selection pane="bottomLeft" activeCell="I3" sqref="I1:I1048576"/>
    </sheetView>
  </sheetViews>
  <sheetFormatPr defaultRowHeight="15"/>
  <cols>
    <col min="1" max="1" width="5.42578125" bestFit="1" customWidth="1"/>
    <col min="2" max="3" width="5.42578125" customWidth="1"/>
    <col min="4" max="4" width="5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'2'!H5</f>
        <v>2</v>
      </c>
      <c r="D1" s="281" t="s">
        <v>72</v>
      </c>
      <c r="E1" s="282"/>
      <c r="F1" s="283" t="str">
        <f>VLOOKUP(A1,'Kosten NEN2075 (her)controles'!A5:J50,3)</f>
        <v>OBS Zwetteschool</v>
      </c>
      <c r="G1" s="284"/>
      <c r="H1" s="284"/>
      <c r="I1" s="284"/>
      <c r="J1" s="284"/>
      <c r="K1" s="284"/>
      <c r="L1" s="285"/>
      <c r="M1" s="42"/>
      <c r="Z1" t="s">
        <v>188</v>
      </c>
    </row>
    <row r="2" spans="1:26">
      <c r="D2" s="281" t="s">
        <v>88</v>
      </c>
      <c r="E2" s="282"/>
      <c r="F2" s="283" t="str">
        <f>CONCATENATE(VLOOKUP(A1,'Kosten NEN2075 (her)controles'!A5:K50,4)," te ",VLOOKUP(A1,'Kosten NEN2075 (her)controles'!A5:K50,5))</f>
        <v>Hugo de Grootstraat 2  te Sneek</v>
      </c>
      <c r="G2" s="284"/>
      <c r="H2" s="284"/>
      <c r="I2" s="284"/>
      <c r="J2" s="284"/>
      <c r="K2" s="284"/>
      <c r="L2" s="285"/>
      <c r="M2" s="42"/>
    </row>
    <row r="3" spans="1:26" ht="30">
      <c r="A3" s="7" t="s">
        <v>100</v>
      </c>
      <c r="B3" s="7" t="s">
        <v>556</v>
      </c>
      <c r="C3" s="7" t="s">
        <v>586</v>
      </c>
      <c r="D3" s="7" t="s">
        <v>89</v>
      </c>
      <c r="E3" s="7" t="s">
        <v>62</v>
      </c>
      <c r="F3" s="7" t="s">
        <v>90</v>
      </c>
      <c r="G3" s="7" t="s">
        <v>91</v>
      </c>
      <c r="H3" s="7" t="s">
        <v>60</v>
      </c>
      <c r="I3" s="7" t="s">
        <v>58</v>
      </c>
      <c r="J3" s="7" t="s">
        <v>59</v>
      </c>
      <c r="K3" s="7" t="s">
        <v>57</v>
      </c>
      <c r="L3" s="40" t="s">
        <v>141</v>
      </c>
      <c r="M3" s="7" t="s">
        <v>142</v>
      </c>
      <c r="N3" s="7" t="s">
        <v>101</v>
      </c>
      <c r="O3" s="7" t="s">
        <v>101</v>
      </c>
      <c r="P3" s="7" t="s">
        <v>54</v>
      </c>
      <c r="Q3" s="7" t="s">
        <v>102</v>
      </c>
      <c r="R3" s="7" t="s">
        <v>92</v>
      </c>
      <c r="T3" s="40" t="s">
        <v>93</v>
      </c>
      <c r="U3" s="40" t="s">
        <v>94</v>
      </c>
      <c r="V3" s="7" t="s">
        <v>95</v>
      </c>
      <c r="W3" s="7" t="s">
        <v>96</v>
      </c>
      <c r="X3" s="7" t="s">
        <v>97</v>
      </c>
      <c r="Y3" s="7" t="s">
        <v>98</v>
      </c>
    </row>
    <row r="4" spans="1:26">
      <c r="A4" s="6"/>
      <c r="B4" s="6"/>
      <c r="C4" s="6"/>
      <c r="D4" s="79"/>
      <c r="E4" s="7"/>
      <c r="F4" s="7"/>
      <c r="G4" s="79"/>
      <c r="H4" s="81"/>
      <c r="I4" s="81"/>
      <c r="J4" s="81"/>
      <c r="K4" s="81"/>
      <c r="L4" s="81"/>
      <c r="P4" s="81"/>
      <c r="Q4" s="81"/>
      <c r="R4" s="81"/>
    </row>
    <row r="5" spans="1:26">
      <c r="A5" s="6" t="s">
        <v>328</v>
      </c>
      <c r="B5" s="214"/>
      <c r="C5" s="6"/>
      <c r="D5" s="79" t="s">
        <v>404</v>
      </c>
      <c r="E5" s="7" t="s">
        <v>284</v>
      </c>
      <c r="F5" s="7"/>
      <c r="G5" s="79" t="s">
        <v>45</v>
      </c>
      <c r="H5" s="81">
        <v>63.6</v>
      </c>
      <c r="I5" s="81"/>
      <c r="J5" s="81"/>
      <c r="K5" s="81"/>
      <c r="L5" s="81"/>
      <c r="P5" s="81">
        <f t="shared" ref="P5:P67" si="0">SUM(H5:O5)</f>
        <v>63.6</v>
      </c>
      <c r="Q5" s="81">
        <f>IF(F5="X",0,IF(G5="X",0,VLOOKUP(G5,'2'!$K$3:$L$16,2,FALSE)))</f>
        <v>200</v>
      </c>
      <c r="R5" s="81">
        <f t="shared" ref="R5:R67" si="1">P5*Q5</f>
        <v>12720</v>
      </c>
      <c r="T5">
        <v>111.2</v>
      </c>
      <c r="U5">
        <v>111.2</v>
      </c>
      <c r="V5">
        <v>10.7</v>
      </c>
    </row>
    <row r="6" spans="1:26">
      <c r="A6" s="6" t="s">
        <v>328</v>
      </c>
      <c r="B6" s="214"/>
      <c r="C6" s="6"/>
      <c r="D6" s="79" t="s">
        <v>424</v>
      </c>
      <c r="E6" s="7" t="s">
        <v>338</v>
      </c>
      <c r="F6" s="7"/>
      <c r="G6" s="79" t="s">
        <v>45</v>
      </c>
      <c r="H6" s="81"/>
      <c r="I6" s="81"/>
      <c r="J6" s="81">
        <v>2</v>
      </c>
      <c r="K6" s="81"/>
      <c r="L6" s="81"/>
      <c r="P6" s="81">
        <f t="shared" si="0"/>
        <v>2</v>
      </c>
      <c r="Q6" s="81">
        <f>IF(F6="X",0,IF(G6="X",0,VLOOKUP(G6,'2'!$K$3:$L$16,2,FALSE)))</f>
        <v>200</v>
      </c>
      <c r="R6" s="81">
        <f t="shared" si="1"/>
        <v>400</v>
      </c>
      <c r="V6">
        <v>48</v>
      </c>
    </row>
    <row r="7" spans="1:26">
      <c r="A7" s="6" t="s">
        <v>328</v>
      </c>
      <c r="B7" s="215"/>
      <c r="C7" s="6"/>
      <c r="D7" s="79" t="s">
        <v>408</v>
      </c>
      <c r="E7" s="7" t="s">
        <v>349</v>
      </c>
      <c r="F7" s="7"/>
      <c r="G7" s="79" t="s">
        <v>45</v>
      </c>
      <c r="H7" s="81"/>
      <c r="I7" s="81"/>
      <c r="J7" s="81">
        <v>29.5</v>
      </c>
      <c r="K7" s="81"/>
      <c r="L7" s="81"/>
      <c r="P7" s="81">
        <f t="shared" si="0"/>
        <v>29.5</v>
      </c>
      <c r="Q7" s="81">
        <f>IF(F7="X",0,IF(G7="X",0,VLOOKUP(G7,'2'!$K$3:$L$16,2,FALSE)))</f>
        <v>200</v>
      </c>
      <c r="R7" s="81">
        <f t="shared" si="1"/>
        <v>5900</v>
      </c>
      <c r="T7">
        <v>35</v>
      </c>
      <c r="U7">
        <v>35</v>
      </c>
      <c r="V7">
        <v>4</v>
      </c>
    </row>
    <row r="8" spans="1:26">
      <c r="A8" s="6" t="s">
        <v>328</v>
      </c>
      <c r="B8" s="215"/>
      <c r="C8" s="6"/>
      <c r="D8" s="79" t="s">
        <v>425</v>
      </c>
      <c r="E8" s="7" t="s">
        <v>347</v>
      </c>
      <c r="F8" s="7"/>
      <c r="G8" s="79" t="s">
        <v>45</v>
      </c>
      <c r="H8" s="81"/>
      <c r="I8" s="81"/>
      <c r="J8" s="81"/>
      <c r="K8" s="81"/>
      <c r="L8" s="81"/>
      <c r="P8" s="81">
        <f t="shared" si="0"/>
        <v>0</v>
      </c>
      <c r="Q8" s="81">
        <f>IF(F8="X",0,IF(G8="X",0,VLOOKUP(G8,'2'!$K$3:$L$16,2,FALSE)))</f>
        <v>200</v>
      </c>
      <c r="R8" s="81">
        <f t="shared" si="1"/>
        <v>0</v>
      </c>
      <c r="T8">
        <v>8.1</v>
      </c>
      <c r="U8">
        <v>8.1</v>
      </c>
    </row>
    <row r="9" spans="1:26">
      <c r="A9" s="6" t="s">
        <v>328</v>
      </c>
      <c r="B9" s="215"/>
      <c r="C9" s="6"/>
      <c r="D9" s="79" t="s">
        <v>405</v>
      </c>
      <c r="E9" s="7" t="s">
        <v>293</v>
      </c>
      <c r="F9" s="7"/>
      <c r="G9" s="79" t="s">
        <v>44</v>
      </c>
      <c r="H9" s="81"/>
      <c r="I9" s="81"/>
      <c r="J9" s="81">
        <v>55.9</v>
      </c>
      <c r="K9" s="81"/>
      <c r="L9" s="81"/>
      <c r="P9" s="81">
        <f t="shared" si="0"/>
        <v>55.9</v>
      </c>
      <c r="Q9" s="81">
        <f>IF(F9="X",0,IF(G9="X",0,VLOOKUP(G9,'2'!$K$3:$L$16,2,FALSE)))</f>
        <v>200</v>
      </c>
      <c r="R9" s="81">
        <f t="shared" si="1"/>
        <v>11180</v>
      </c>
      <c r="T9">
        <v>17.100000000000001</v>
      </c>
      <c r="U9">
        <v>17.100000000000001</v>
      </c>
      <c r="V9">
        <v>2</v>
      </c>
    </row>
    <row r="10" spans="1:26">
      <c r="A10" s="6" t="s">
        <v>328</v>
      </c>
      <c r="B10" s="215"/>
      <c r="C10" s="6"/>
      <c r="D10" s="79" t="s">
        <v>406</v>
      </c>
      <c r="E10" s="7" t="s">
        <v>293</v>
      </c>
      <c r="F10" s="7"/>
      <c r="G10" s="79" t="s">
        <v>44</v>
      </c>
      <c r="H10" s="81"/>
      <c r="I10" s="81"/>
      <c r="J10" s="81">
        <v>56.1</v>
      </c>
      <c r="K10" s="81"/>
      <c r="L10" s="81"/>
      <c r="P10" s="81">
        <f t="shared" si="0"/>
        <v>56.1</v>
      </c>
      <c r="Q10" s="81">
        <f>IF(F10="X",0,IF(G10="X",0,VLOOKUP(G10,'2'!$K$3:$L$16,2,FALSE)))</f>
        <v>200</v>
      </c>
      <c r="R10" s="81">
        <f t="shared" si="1"/>
        <v>11220</v>
      </c>
      <c r="T10">
        <v>17.100000000000001</v>
      </c>
      <c r="U10">
        <v>17.100000000000001</v>
      </c>
      <c r="V10">
        <v>2</v>
      </c>
    </row>
    <row r="11" spans="1:26">
      <c r="A11" s="6" t="s">
        <v>328</v>
      </c>
      <c r="B11" s="214"/>
      <c r="C11" s="6"/>
      <c r="D11" s="79" t="s">
        <v>303</v>
      </c>
      <c r="E11" s="7" t="s">
        <v>380</v>
      </c>
      <c r="F11" s="7"/>
      <c r="G11" s="79" t="s">
        <v>137</v>
      </c>
      <c r="H11" s="81"/>
      <c r="I11" s="81"/>
      <c r="J11" s="81"/>
      <c r="L11" s="81">
        <v>4.3</v>
      </c>
      <c r="P11" s="81">
        <f t="shared" si="0"/>
        <v>4.3</v>
      </c>
      <c r="Q11" s="81">
        <f>IF(F11="X",0,IF(G11="X",0,VLOOKUP(G11,'2'!$K$3:$L$16,2,FALSE)))</f>
        <v>200</v>
      </c>
      <c r="R11" s="81">
        <f t="shared" si="1"/>
        <v>860</v>
      </c>
      <c r="T11">
        <v>1</v>
      </c>
      <c r="U11">
        <v>1</v>
      </c>
    </row>
    <row r="12" spans="1:26">
      <c r="A12" s="6" t="s">
        <v>328</v>
      </c>
      <c r="B12" s="214"/>
      <c r="C12" s="6"/>
      <c r="D12" s="79" t="s">
        <v>301</v>
      </c>
      <c r="E12" s="7" t="s">
        <v>380</v>
      </c>
      <c r="F12" s="7"/>
      <c r="G12" s="79" t="s">
        <v>137</v>
      </c>
      <c r="H12" s="81"/>
      <c r="I12" s="81"/>
      <c r="J12" s="81"/>
      <c r="L12" s="81">
        <v>4.2</v>
      </c>
      <c r="P12" s="81">
        <f t="shared" si="0"/>
        <v>4.2</v>
      </c>
      <c r="Q12" s="81">
        <f>IF(F12="X",0,IF(G12="X",0,VLOOKUP(G12,'2'!$K$3:$L$16,2,FALSE)))</f>
        <v>200</v>
      </c>
      <c r="R12" s="81">
        <f t="shared" si="1"/>
        <v>840</v>
      </c>
      <c r="T12">
        <v>1</v>
      </c>
      <c r="U12">
        <v>1</v>
      </c>
    </row>
    <row r="13" spans="1:26">
      <c r="A13" s="6" t="s">
        <v>328</v>
      </c>
      <c r="B13" s="214" t="s">
        <v>713</v>
      </c>
      <c r="C13" s="6"/>
      <c r="D13" s="79" t="s">
        <v>426</v>
      </c>
      <c r="E13" s="7" t="s">
        <v>349</v>
      </c>
      <c r="F13" s="7"/>
      <c r="G13" s="79" t="s">
        <v>716</v>
      </c>
      <c r="H13" s="81"/>
      <c r="I13" s="81"/>
      <c r="J13" s="81">
        <v>45.3</v>
      </c>
      <c r="L13" s="81"/>
      <c r="P13" s="81">
        <f t="shared" si="0"/>
        <v>45.3</v>
      </c>
      <c r="Q13" s="81">
        <f>IF(F13="X",0,IF(G13="X",0,VLOOKUP(G13,'2'!$K$3:$L$16,2,FALSE)))</f>
        <v>260</v>
      </c>
      <c r="R13" s="81">
        <f t="shared" si="1"/>
        <v>11778</v>
      </c>
      <c r="T13">
        <v>58</v>
      </c>
      <c r="U13">
        <v>58</v>
      </c>
      <c r="V13">
        <v>4</v>
      </c>
    </row>
    <row r="14" spans="1:26">
      <c r="A14" s="6" t="s">
        <v>328</v>
      </c>
      <c r="B14" s="215" t="s">
        <v>713</v>
      </c>
      <c r="C14" s="6"/>
      <c r="D14" s="79" t="s">
        <v>314</v>
      </c>
      <c r="E14" s="7" t="s">
        <v>349</v>
      </c>
      <c r="F14" s="7"/>
      <c r="G14" s="79" t="s">
        <v>716</v>
      </c>
      <c r="H14" s="81"/>
      <c r="I14" s="81"/>
      <c r="J14" s="81">
        <v>33</v>
      </c>
      <c r="L14" s="81"/>
      <c r="P14" s="81">
        <f t="shared" si="0"/>
        <v>33</v>
      </c>
      <c r="Q14" s="81">
        <f>IF(F14="X",0,IF(G14="X",0,VLOOKUP(G14,'2'!$K$3:$L$16,2,FALSE)))</f>
        <v>260</v>
      </c>
      <c r="R14" s="81">
        <f t="shared" si="1"/>
        <v>8580</v>
      </c>
      <c r="V14">
        <v>4</v>
      </c>
    </row>
    <row r="15" spans="1:26">
      <c r="A15" s="6" t="s">
        <v>328</v>
      </c>
      <c r="B15" s="214" t="s">
        <v>713</v>
      </c>
      <c r="C15" s="6"/>
      <c r="D15" s="79" t="s">
        <v>310</v>
      </c>
      <c r="E15" s="7" t="s">
        <v>289</v>
      </c>
      <c r="F15" s="7"/>
      <c r="G15" s="79" t="s">
        <v>716</v>
      </c>
      <c r="H15" s="81"/>
      <c r="I15" s="81"/>
      <c r="J15" s="81"/>
      <c r="L15" s="81">
        <v>11.1</v>
      </c>
      <c r="P15" s="81">
        <f t="shared" si="0"/>
        <v>11.1</v>
      </c>
      <c r="Q15" s="81">
        <f>IF(F15="X",0,IF(G15="X",0,VLOOKUP(G15,'2'!$K$3:$L$16,2,FALSE)))</f>
        <v>260</v>
      </c>
      <c r="R15" s="81">
        <f t="shared" si="1"/>
        <v>2886</v>
      </c>
      <c r="T15">
        <v>2</v>
      </c>
      <c r="U15">
        <v>2</v>
      </c>
      <c r="V15">
        <v>0.7</v>
      </c>
    </row>
    <row r="16" spans="1:26">
      <c r="A16" s="6" t="s">
        <v>328</v>
      </c>
      <c r="B16" s="214" t="s">
        <v>713</v>
      </c>
      <c r="C16" s="6"/>
      <c r="D16" s="79" t="s">
        <v>322</v>
      </c>
      <c r="E16" s="7" t="s">
        <v>312</v>
      </c>
      <c r="F16" s="7"/>
      <c r="G16" s="79" t="s">
        <v>716</v>
      </c>
      <c r="H16" s="81"/>
      <c r="I16" s="81"/>
      <c r="J16" s="81">
        <v>81</v>
      </c>
      <c r="L16" s="81"/>
      <c r="P16" s="81">
        <f t="shared" si="0"/>
        <v>81</v>
      </c>
      <c r="Q16" s="81">
        <f>IF(F16="X",0,IF(G16="X",0,VLOOKUP(G16,'2'!$K$3:$L$16,2,FALSE)))</f>
        <v>260</v>
      </c>
      <c r="R16" s="81">
        <f t="shared" si="1"/>
        <v>21060</v>
      </c>
      <c r="T16">
        <v>28</v>
      </c>
      <c r="U16">
        <v>28</v>
      </c>
      <c r="V16">
        <v>4</v>
      </c>
    </row>
    <row r="17" spans="1:22">
      <c r="A17" s="6" t="s">
        <v>328</v>
      </c>
      <c r="B17" s="215"/>
      <c r="C17" s="6"/>
      <c r="D17" s="79" t="s">
        <v>307</v>
      </c>
      <c r="E17" s="7" t="s">
        <v>298</v>
      </c>
      <c r="F17" s="7"/>
      <c r="G17" s="79" t="s">
        <v>50</v>
      </c>
      <c r="H17" s="81"/>
      <c r="I17" s="81"/>
      <c r="J17" s="81">
        <v>13.1</v>
      </c>
      <c r="L17" s="81"/>
      <c r="P17" s="81">
        <f t="shared" si="0"/>
        <v>13.1</v>
      </c>
      <c r="Q17" s="81">
        <f>IF(F17="X",0,IF(G17="X",0,VLOOKUP(G17,'2'!$K$3:$L$16,2,FALSE)))</f>
        <v>12</v>
      </c>
      <c r="R17" s="81">
        <f t="shared" si="1"/>
        <v>157.19999999999999</v>
      </c>
    </row>
    <row r="18" spans="1:22">
      <c r="A18" s="6" t="s">
        <v>328</v>
      </c>
      <c r="B18" s="215"/>
      <c r="C18" s="6"/>
      <c r="D18" s="79" t="s">
        <v>324</v>
      </c>
      <c r="E18" s="7" t="s">
        <v>325</v>
      </c>
      <c r="F18" s="7"/>
      <c r="G18" s="79" t="s">
        <v>49</v>
      </c>
      <c r="H18" s="81"/>
      <c r="I18" s="81"/>
      <c r="J18" s="81">
        <v>12.5</v>
      </c>
      <c r="L18" s="81"/>
      <c r="P18" s="81">
        <f t="shared" si="0"/>
        <v>12.5</v>
      </c>
      <c r="Q18" s="81">
        <f>IF(F18="X",0,IF(G18="X",0,VLOOKUP(G18,'2'!$K$3:$L$16,2,FALSE)))</f>
        <v>200</v>
      </c>
      <c r="R18" s="81">
        <f t="shared" si="1"/>
        <v>2500</v>
      </c>
      <c r="V18">
        <v>1.4</v>
      </c>
    </row>
    <row r="19" spans="1:22">
      <c r="A19" s="6" t="s">
        <v>328</v>
      </c>
      <c r="B19" s="215"/>
      <c r="C19" s="6"/>
      <c r="D19" s="79" t="s">
        <v>309</v>
      </c>
      <c r="E19" s="7" t="s">
        <v>298</v>
      </c>
      <c r="F19" s="7"/>
      <c r="G19" s="79" t="s">
        <v>50</v>
      </c>
      <c r="H19" s="81"/>
      <c r="I19" s="81"/>
      <c r="J19" s="216" t="s">
        <v>452</v>
      </c>
      <c r="L19" s="81"/>
      <c r="P19" s="81">
        <f t="shared" si="0"/>
        <v>0</v>
      </c>
      <c r="Q19" s="81">
        <f>IF(F19="X",0,IF(G19="X",0,VLOOKUP(G19,'2'!$K$3:$L$16,2,FALSE)))</f>
        <v>12</v>
      </c>
      <c r="R19" s="81">
        <f t="shared" si="1"/>
        <v>0</v>
      </c>
      <c r="V19">
        <v>1</v>
      </c>
    </row>
    <row r="20" spans="1:22">
      <c r="A20" s="6" t="s">
        <v>328</v>
      </c>
      <c r="B20" s="215" t="s">
        <v>713</v>
      </c>
      <c r="C20" s="6"/>
      <c r="D20" s="79" t="s">
        <v>346</v>
      </c>
      <c r="E20" s="7" t="s">
        <v>380</v>
      </c>
      <c r="F20" s="7"/>
      <c r="G20" s="79" t="s">
        <v>716</v>
      </c>
      <c r="H20" s="81"/>
      <c r="I20" s="81"/>
      <c r="J20" s="81"/>
      <c r="L20" s="81">
        <v>4.5999999999999996</v>
      </c>
      <c r="P20" s="81">
        <f t="shared" si="0"/>
        <v>4.5999999999999996</v>
      </c>
      <c r="Q20" s="81">
        <f>IF(F20="X",0,IF(G20="X",0,VLOOKUP(G20,'2'!$K$3:$L$16,2,FALSE)))</f>
        <v>260</v>
      </c>
      <c r="R20" s="81">
        <f t="shared" si="1"/>
        <v>1196</v>
      </c>
      <c r="V20">
        <v>0.7</v>
      </c>
    </row>
    <row r="21" spans="1:22">
      <c r="A21" s="6" t="s">
        <v>328</v>
      </c>
      <c r="B21" s="215" t="s">
        <v>713</v>
      </c>
      <c r="C21" s="6"/>
      <c r="D21" s="79" t="s">
        <v>305</v>
      </c>
      <c r="E21" s="7" t="s">
        <v>427</v>
      </c>
      <c r="F21" s="7"/>
      <c r="G21" s="79" t="s">
        <v>716</v>
      </c>
      <c r="H21" s="81"/>
      <c r="I21" s="81"/>
      <c r="J21" s="81">
        <v>52</v>
      </c>
      <c r="L21" s="81"/>
      <c r="P21" s="81">
        <f t="shared" si="0"/>
        <v>52</v>
      </c>
      <c r="Q21" s="81">
        <f>IF(F21="X",0,IF(G21="X",0,VLOOKUP(G21,'2'!$K$3:$L$16,2,FALSE)))</f>
        <v>260</v>
      </c>
      <c r="R21" s="81">
        <f t="shared" si="1"/>
        <v>13520</v>
      </c>
      <c r="T21">
        <v>5.2</v>
      </c>
      <c r="U21">
        <v>5.2</v>
      </c>
    </row>
    <row r="22" spans="1:22">
      <c r="A22" s="6" t="s">
        <v>328</v>
      </c>
      <c r="B22" s="215"/>
      <c r="C22" s="6"/>
      <c r="D22" s="79" t="s">
        <v>428</v>
      </c>
      <c r="E22" s="7" t="s">
        <v>347</v>
      </c>
      <c r="F22" s="7"/>
      <c r="G22" s="79" t="s">
        <v>45</v>
      </c>
      <c r="H22" s="81"/>
      <c r="I22" s="81"/>
      <c r="J22" s="81"/>
      <c r="L22" s="81"/>
      <c r="P22" s="81">
        <f t="shared" si="0"/>
        <v>0</v>
      </c>
      <c r="Q22" s="81">
        <f>IF(F22="X",0,IF(G22="X",0,VLOOKUP(G22,'2'!$K$3:$L$16,2,FALSE)))</f>
        <v>200</v>
      </c>
      <c r="R22" s="81">
        <f t="shared" si="1"/>
        <v>0</v>
      </c>
    </row>
    <row r="23" spans="1:22">
      <c r="A23" s="6" t="s">
        <v>328</v>
      </c>
      <c r="B23" s="215"/>
      <c r="C23" s="6"/>
      <c r="D23" s="79" t="s">
        <v>306</v>
      </c>
      <c r="E23" s="7" t="s">
        <v>429</v>
      </c>
      <c r="F23" s="7"/>
      <c r="G23" s="79" t="s">
        <v>329</v>
      </c>
      <c r="H23" s="81"/>
      <c r="I23" s="81"/>
      <c r="J23" s="81"/>
      <c r="L23" s="81">
        <v>9.9</v>
      </c>
      <c r="P23" s="81">
        <f t="shared" si="0"/>
        <v>9.9</v>
      </c>
      <c r="Q23" s="81">
        <f>IF(F23="X",0,IF(G23="X",0,VLOOKUP(G23,'2'!$K$3:$L$16,2,FALSE)))</f>
        <v>0</v>
      </c>
      <c r="R23" s="81">
        <f t="shared" si="1"/>
        <v>0</v>
      </c>
    </row>
    <row r="24" spans="1:22">
      <c r="A24" s="6" t="s">
        <v>328</v>
      </c>
      <c r="B24" s="215" t="s">
        <v>713</v>
      </c>
      <c r="C24" s="6"/>
      <c r="D24" s="79" t="s">
        <v>295</v>
      </c>
      <c r="E24" s="7" t="s">
        <v>291</v>
      </c>
      <c r="F24" s="7"/>
      <c r="G24" s="79" t="s">
        <v>716</v>
      </c>
      <c r="H24" s="81"/>
      <c r="I24" s="81"/>
      <c r="J24" s="81">
        <v>118</v>
      </c>
      <c r="L24" s="81"/>
      <c r="P24" s="81">
        <f t="shared" si="0"/>
        <v>118</v>
      </c>
      <c r="Q24" s="81">
        <f>IF(F24="X",0,IF(G24="X",0,VLOOKUP(G24,'2'!$K$3:$L$16,2,FALSE)))</f>
        <v>260</v>
      </c>
      <c r="R24" s="81">
        <f t="shared" si="1"/>
        <v>30680</v>
      </c>
      <c r="T24">
        <v>39.200000000000003</v>
      </c>
      <c r="U24">
        <v>39.200000000000003</v>
      </c>
      <c r="V24">
        <v>1.4</v>
      </c>
    </row>
    <row r="25" spans="1:22">
      <c r="A25" s="6" t="s">
        <v>328</v>
      </c>
      <c r="B25" s="215"/>
      <c r="C25" s="6"/>
      <c r="D25" s="79" t="s">
        <v>321</v>
      </c>
      <c r="E25" s="7" t="s">
        <v>298</v>
      </c>
      <c r="F25" s="7"/>
      <c r="G25" s="79" t="s">
        <v>50</v>
      </c>
      <c r="H25" s="81"/>
      <c r="I25" s="81"/>
      <c r="J25" s="81">
        <v>6.1</v>
      </c>
      <c r="L25" s="81"/>
      <c r="P25" s="81">
        <f t="shared" si="0"/>
        <v>6.1</v>
      </c>
      <c r="Q25" s="81">
        <f>IF(F25="X",0,IF(G25="X",0,VLOOKUP(G25,'2'!$K$3:$L$16,2,FALSE)))</f>
        <v>12</v>
      </c>
      <c r="R25" s="81">
        <f t="shared" si="1"/>
        <v>73.199999999999989</v>
      </c>
      <c r="V25">
        <v>1</v>
      </c>
    </row>
    <row r="26" spans="1:22">
      <c r="A26" s="6" t="s">
        <v>328</v>
      </c>
      <c r="B26" s="215"/>
      <c r="C26" s="6"/>
      <c r="D26" s="79" t="s">
        <v>326</v>
      </c>
      <c r="E26" s="7" t="s">
        <v>427</v>
      </c>
      <c r="F26" s="7"/>
      <c r="G26" s="79" t="s">
        <v>45</v>
      </c>
      <c r="H26" s="81"/>
      <c r="I26" s="81"/>
      <c r="J26" s="81">
        <v>43.6</v>
      </c>
      <c r="L26" s="81"/>
      <c r="P26" s="81">
        <f t="shared" si="0"/>
        <v>43.6</v>
      </c>
      <c r="Q26" s="81">
        <f>IF(F26="X",0,IF(G26="X",0,VLOOKUP(G26,'2'!$K$3:$L$16,2,FALSE)))</f>
        <v>200</v>
      </c>
      <c r="R26" s="81">
        <f t="shared" si="1"/>
        <v>8720</v>
      </c>
    </row>
    <row r="27" spans="1:22">
      <c r="A27" s="6" t="s">
        <v>328</v>
      </c>
      <c r="B27" s="214"/>
      <c r="C27" s="6"/>
      <c r="D27" s="79" t="s">
        <v>317</v>
      </c>
      <c r="E27" s="7" t="s">
        <v>349</v>
      </c>
      <c r="F27" s="7"/>
      <c r="G27" s="79" t="s">
        <v>45</v>
      </c>
      <c r="H27" s="81"/>
      <c r="I27" s="81"/>
      <c r="J27" s="81">
        <v>71.599999999999994</v>
      </c>
      <c r="L27" s="81">
        <v>65.099999999999994</v>
      </c>
      <c r="P27" s="81">
        <f t="shared" si="0"/>
        <v>136.69999999999999</v>
      </c>
      <c r="Q27" s="81">
        <f>IF(F27="X",0,IF(G27="X",0,VLOOKUP(G27,'2'!$K$3:$L$16,2,FALSE)))</f>
        <v>200</v>
      </c>
      <c r="R27" s="81">
        <f t="shared" si="1"/>
        <v>27339.999999999996</v>
      </c>
    </row>
    <row r="28" spans="1:22">
      <c r="A28" s="6" t="s">
        <v>328</v>
      </c>
      <c r="B28" s="214"/>
      <c r="C28" s="6"/>
      <c r="D28" s="79" t="s">
        <v>301</v>
      </c>
      <c r="E28" s="7" t="s">
        <v>312</v>
      </c>
      <c r="F28" s="7"/>
      <c r="G28" s="79" t="s">
        <v>51</v>
      </c>
      <c r="H28" s="81"/>
      <c r="I28" s="81"/>
      <c r="J28" s="81">
        <v>91.7</v>
      </c>
      <c r="L28" s="81">
        <v>63.1</v>
      </c>
      <c r="P28" s="81">
        <f t="shared" si="0"/>
        <v>154.80000000000001</v>
      </c>
      <c r="Q28" s="81">
        <f>IF(F28="X",0,IF(G28="X",0,VLOOKUP(G28,'2'!$K$3:$L$16,2,FALSE)))</f>
        <v>200</v>
      </c>
      <c r="R28" s="81">
        <f t="shared" si="1"/>
        <v>30960.000000000004</v>
      </c>
    </row>
    <row r="29" spans="1:22">
      <c r="A29" s="6" t="s">
        <v>328</v>
      </c>
      <c r="B29" s="214"/>
      <c r="C29" s="6"/>
      <c r="D29" s="79" t="s">
        <v>430</v>
      </c>
      <c r="E29" s="7" t="s">
        <v>431</v>
      </c>
      <c r="F29" s="7"/>
      <c r="G29" s="79" t="s">
        <v>51</v>
      </c>
      <c r="H29" s="81"/>
      <c r="I29" s="81"/>
      <c r="J29" s="81">
        <v>8.35</v>
      </c>
      <c r="L29" s="81"/>
      <c r="P29" s="81">
        <f t="shared" si="0"/>
        <v>8.35</v>
      </c>
      <c r="Q29" s="81">
        <f>IF(F29="X",0,IF(G29="X",0,VLOOKUP(G29,'2'!$K$3:$L$16,2,FALSE)))</f>
        <v>200</v>
      </c>
      <c r="R29" s="81">
        <f t="shared" si="1"/>
        <v>1670</v>
      </c>
    </row>
    <row r="30" spans="1:22">
      <c r="A30" s="6" t="s">
        <v>328</v>
      </c>
      <c r="B30" s="214"/>
      <c r="C30" s="6"/>
      <c r="D30" s="79" t="s">
        <v>432</v>
      </c>
      <c r="E30" s="7" t="s">
        <v>418</v>
      </c>
      <c r="F30" s="7"/>
      <c r="G30" s="79" t="s">
        <v>47</v>
      </c>
      <c r="H30" s="81"/>
      <c r="I30" s="81"/>
      <c r="J30" s="81">
        <v>11.4</v>
      </c>
      <c r="L30" s="81"/>
      <c r="P30" s="81">
        <f t="shared" si="0"/>
        <v>11.4</v>
      </c>
      <c r="Q30" s="81">
        <f>IF(F30="X",0,IF(G30="X",0,VLOOKUP(G30,'2'!$K$3:$L$16,2,FALSE)))</f>
        <v>200</v>
      </c>
      <c r="R30" s="81">
        <f t="shared" si="1"/>
        <v>2280</v>
      </c>
      <c r="T30">
        <v>7.35</v>
      </c>
      <c r="U30">
        <v>7.35</v>
      </c>
      <c r="V30">
        <v>0.7</v>
      </c>
    </row>
    <row r="31" spans="1:22">
      <c r="A31" s="6" t="s">
        <v>328</v>
      </c>
      <c r="B31" s="214"/>
      <c r="C31" s="6"/>
      <c r="D31" s="79" t="s">
        <v>320</v>
      </c>
      <c r="E31" s="7" t="s">
        <v>433</v>
      </c>
      <c r="F31" s="7"/>
      <c r="G31" s="79" t="s">
        <v>137</v>
      </c>
      <c r="H31" s="81"/>
      <c r="I31" s="81"/>
      <c r="J31" s="81"/>
      <c r="L31" s="81">
        <v>5.6</v>
      </c>
      <c r="P31" s="81">
        <f t="shared" si="0"/>
        <v>5.6</v>
      </c>
      <c r="Q31" s="81">
        <f>IF(F31="X",0,IF(G31="X",0,VLOOKUP(G31,'2'!$K$3:$L$16,2,FALSE)))</f>
        <v>200</v>
      </c>
      <c r="R31" s="81">
        <f t="shared" si="1"/>
        <v>1120</v>
      </c>
    </row>
    <row r="32" spans="1:22">
      <c r="A32" s="6" t="s">
        <v>328</v>
      </c>
      <c r="B32" s="214"/>
      <c r="C32" s="6"/>
      <c r="D32" s="79" t="s">
        <v>334</v>
      </c>
      <c r="E32" s="7" t="s">
        <v>298</v>
      </c>
      <c r="F32" s="7"/>
      <c r="G32" s="79" t="s">
        <v>50</v>
      </c>
      <c r="H32" s="81"/>
      <c r="I32" s="81"/>
      <c r="J32" s="81">
        <v>7.4</v>
      </c>
      <c r="L32" s="81"/>
      <c r="P32" s="81">
        <f t="shared" si="0"/>
        <v>7.4</v>
      </c>
      <c r="Q32" s="81">
        <f>IF(F32="X",0,IF(G32="X",0,VLOOKUP(G32,'2'!$K$3:$L$16,2,FALSE)))</f>
        <v>12</v>
      </c>
      <c r="R32" s="81">
        <f t="shared" si="1"/>
        <v>88.800000000000011</v>
      </c>
    </row>
    <row r="33" spans="1:23">
      <c r="A33" s="6" t="s">
        <v>328</v>
      </c>
      <c r="B33" s="214" t="s">
        <v>713</v>
      </c>
      <c r="C33" s="6"/>
      <c r="D33" s="79" t="s">
        <v>286</v>
      </c>
      <c r="E33" s="7" t="s">
        <v>325</v>
      </c>
      <c r="F33" s="7"/>
      <c r="G33" s="79" t="s">
        <v>716</v>
      </c>
      <c r="H33" s="81"/>
      <c r="I33" s="81"/>
      <c r="J33" s="81">
        <v>13.6</v>
      </c>
      <c r="L33" s="81"/>
      <c r="P33" s="81">
        <f t="shared" si="0"/>
        <v>13.6</v>
      </c>
      <c r="Q33" s="81">
        <f>IF(F33="X",0,IF(G33="X",0,VLOOKUP(G33,'2'!$K$3:$L$16,2,FALSE)))</f>
        <v>260</v>
      </c>
      <c r="R33" s="81">
        <f t="shared" si="1"/>
        <v>3536</v>
      </c>
    </row>
    <row r="34" spans="1:23">
      <c r="A34" s="6" t="s">
        <v>328</v>
      </c>
      <c r="B34" s="214"/>
      <c r="C34" s="6"/>
      <c r="D34" s="79" t="s">
        <v>283</v>
      </c>
      <c r="E34" s="7" t="s">
        <v>293</v>
      </c>
      <c r="F34" s="7"/>
      <c r="G34" s="79" t="s">
        <v>44</v>
      </c>
      <c r="H34" s="81"/>
      <c r="I34" s="81"/>
      <c r="J34" s="81">
        <v>57.1</v>
      </c>
      <c r="L34" s="81"/>
      <c r="P34" s="81">
        <f t="shared" si="0"/>
        <v>57.1</v>
      </c>
      <c r="Q34" s="81">
        <f>IF(F34="X",0,IF(G34="X",0,VLOOKUP(G34,'2'!$K$3:$L$16,2,FALSE)))</f>
        <v>200</v>
      </c>
      <c r="R34" s="81">
        <f t="shared" si="1"/>
        <v>11420</v>
      </c>
      <c r="T34">
        <v>17.25</v>
      </c>
      <c r="U34">
        <v>17.25</v>
      </c>
      <c r="V34">
        <v>0.7</v>
      </c>
    </row>
    <row r="35" spans="1:23">
      <c r="A35" s="6" t="s">
        <v>328</v>
      </c>
      <c r="B35" s="214"/>
      <c r="C35" s="6"/>
      <c r="D35" s="79" t="s">
        <v>290</v>
      </c>
      <c r="E35" s="7" t="s">
        <v>413</v>
      </c>
      <c r="F35" s="7"/>
      <c r="G35" s="79" t="s">
        <v>45</v>
      </c>
      <c r="H35" s="81">
        <v>12.9</v>
      </c>
      <c r="I35" s="81"/>
      <c r="J35" s="81"/>
      <c r="L35" s="81"/>
      <c r="P35" s="81">
        <f t="shared" si="0"/>
        <v>12.9</v>
      </c>
      <c r="Q35" s="81">
        <f>IF(F35="X",0,IF(G35="X",0,VLOOKUP(G35,'2'!$K$3:$L$16,2,FALSE)))</f>
        <v>200</v>
      </c>
      <c r="R35" s="81">
        <f t="shared" si="1"/>
        <v>2580</v>
      </c>
      <c r="T35">
        <v>12.8</v>
      </c>
      <c r="U35">
        <v>12.8</v>
      </c>
      <c r="V35">
        <v>19.3</v>
      </c>
    </row>
    <row r="36" spans="1:23">
      <c r="A36" s="6" t="s">
        <v>328</v>
      </c>
      <c r="B36" s="214"/>
      <c r="C36" s="6"/>
      <c r="D36" s="79" t="s">
        <v>316</v>
      </c>
      <c r="E36" s="7" t="s">
        <v>434</v>
      </c>
      <c r="F36" s="7"/>
      <c r="G36" s="79" t="s">
        <v>47</v>
      </c>
      <c r="H36" s="81"/>
      <c r="I36" s="81"/>
      <c r="J36" s="81">
        <v>23.1</v>
      </c>
      <c r="L36" s="81"/>
      <c r="P36" s="81">
        <f t="shared" si="0"/>
        <v>23.1</v>
      </c>
      <c r="Q36" s="81">
        <f>IF(F36="X",0,IF(G36="X",0,VLOOKUP(G36,'2'!$K$3:$L$16,2,FALSE)))</f>
        <v>200</v>
      </c>
      <c r="R36" s="81">
        <f t="shared" si="1"/>
        <v>4620</v>
      </c>
      <c r="T36">
        <v>10.1</v>
      </c>
      <c r="U36">
        <v>10.1</v>
      </c>
    </row>
    <row r="37" spans="1:23">
      <c r="A37" s="6" t="s">
        <v>328</v>
      </c>
      <c r="B37" s="214"/>
      <c r="C37" s="6"/>
      <c r="D37" s="79" t="s">
        <v>435</v>
      </c>
      <c r="E37" s="7" t="s">
        <v>296</v>
      </c>
      <c r="F37" s="7"/>
      <c r="G37" s="79" t="s">
        <v>45</v>
      </c>
      <c r="H37" s="81"/>
      <c r="I37" s="81"/>
      <c r="J37" s="81">
        <v>2</v>
      </c>
      <c r="L37" s="81"/>
      <c r="P37" s="81">
        <f t="shared" si="0"/>
        <v>2</v>
      </c>
      <c r="Q37" s="81">
        <f>IF(F37="X",0,IF(G37="X",0,VLOOKUP(G37,'2'!$K$3:$L$16,2,FALSE)))</f>
        <v>200</v>
      </c>
      <c r="R37" s="81">
        <f t="shared" si="1"/>
        <v>400</v>
      </c>
      <c r="W37">
        <v>1</v>
      </c>
    </row>
    <row r="38" spans="1:23">
      <c r="A38" s="6" t="s">
        <v>328</v>
      </c>
      <c r="B38" s="214"/>
      <c r="C38" s="6"/>
      <c r="D38" s="79" t="s">
        <v>308</v>
      </c>
      <c r="E38" s="7" t="s">
        <v>436</v>
      </c>
      <c r="F38" s="7"/>
      <c r="G38" s="79" t="s">
        <v>47</v>
      </c>
      <c r="H38" s="81"/>
      <c r="I38" s="81"/>
      <c r="J38" s="81">
        <v>55.9</v>
      </c>
      <c r="L38" s="81"/>
      <c r="P38" s="81">
        <f t="shared" si="0"/>
        <v>55.9</v>
      </c>
      <c r="Q38" s="81">
        <f>IF(F38="X",0,IF(G38="X",0,VLOOKUP(G38,'2'!$K$3:$L$16,2,FALSE)))</f>
        <v>200</v>
      </c>
      <c r="R38" s="81">
        <f t="shared" si="1"/>
        <v>11180</v>
      </c>
      <c r="T38">
        <v>17.25</v>
      </c>
      <c r="U38">
        <v>17.25</v>
      </c>
      <c r="V38">
        <v>2.7</v>
      </c>
    </row>
    <row r="39" spans="1:23">
      <c r="A39" s="6" t="s">
        <v>328</v>
      </c>
      <c r="B39" s="214"/>
      <c r="C39" s="6"/>
      <c r="D39" s="79" t="s">
        <v>292</v>
      </c>
      <c r="E39" s="7" t="s">
        <v>287</v>
      </c>
      <c r="F39" s="7"/>
      <c r="G39" s="79" t="s">
        <v>137</v>
      </c>
      <c r="H39" s="81"/>
      <c r="I39" s="81"/>
      <c r="J39" s="81"/>
      <c r="L39" s="81">
        <v>5.5</v>
      </c>
      <c r="P39" s="81">
        <f t="shared" si="0"/>
        <v>5.5</v>
      </c>
      <c r="Q39" s="81">
        <f>IF(F39="X",0,IF(G39="X",0,VLOOKUP(G39,'2'!$K$3:$L$16,2,FALSE)))</f>
        <v>200</v>
      </c>
      <c r="R39" s="81">
        <f t="shared" si="1"/>
        <v>1100</v>
      </c>
    </row>
    <row r="40" spans="1:23">
      <c r="A40" s="6" t="s">
        <v>328</v>
      </c>
      <c r="B40" s="214"/>
      <c r="C40" s="6"/>
      <c r="D40" s="79" t="s">
        <v>294</v>
      </c>
      <c r="E40" s="7" t="s">
        <v>437</v>
      </c>
      <c r="F40" s="7"/>
      <c r="G40" s="79" t="s">
        <v>47</v>
      </c>
      <c r="H40" s="81"/>
      <c r="I40" s="81"/>
      <c r="J40" s="81">
        <v>21</v>
      </c>
      <c r="L40" s="81"/>
      <c r="P40" s="81">
        <f t="shared" si="0"/>
        <v>21</v>
      </c>
      <c r="Q40" s="81">
        <f>IF(F40="X",0,IF(G40="X",0,VLOOKUP(G40,'2'!$K$3:$L$16,2,FALSE)))</f>
        <v>200</v>
      </c>
      <c r="R40" s="81">
        <f t="shared" si="1"/>
        <v>4200</v>
      </c>
      <c r="T40">
        <v>8.9499999999999993</v>
      </c>
      <c r="U40">
        <v>8.9499999999999993</v>
      </c>
      <c r="V40">
        <v>5.2</v>
      </c>
    </row>
    <row r="41" spans="1:23">
      <c r="A41" s="6" t="s">
        <v>328</v>
      </c>
      <c r="B41" s="214" t="s">
        <v>713</v>
      </c>
      <c r="C41" s="6"/>
      <c r="D41" s="79" t="s">
        <v>311</v>
      </c>
      <c r="E41" s="7" t="s">
        <v>293</v>
      </c>
      <c r="F41" s="7"/>
      <c r="G41" s="79" t="s">
        <v>44</v>
      </c>
      <c r="H41" s="81"/>
      <c r="I41" s="81"/>
      <c r="J41" s="81">
        <v>55.3</v>
      </c>
      <c r="L41" s="81"/>
      <c r="P41" s="81">
        <f t="shared" si="0"/>
        <v>55.3</v>
      </c>
      <c r="Q41" s="81">
        <f>IF(F41="X",0,IF(G41="X",0,VLOOKUP(G41,'2'!$K$3:$L$16,2,FALSE)))</f>
        <v>200</v>
      </c>
      <c r="R41" s="81">
        <f t="shared" si="1"/>
        <v>11060</v>
      </c>
      <c r="T41">
        <v>17.100000000000001</v>
      </c>
      <c r="U41">
        <v>17.100000000000001</v>
      </c>
      <c r="V41">
        <v>2</v>
      </c>
    </row>
    <row r="42" spans="1:23">
      <c r="A42" s="6" t="s">
        <v>328</v>
      </c>
      <c r="B42" s="214"/>
      <c r="C42" s="6"/>
      <c r="D42" s="79" t="s">
        <v>313</v>
      </c>
      <c r="E42" s="7" t="s">
        <v>293</v>
      </c>
      <c r="F42" s="7"/>
      <c r="G42" s="79" t="s">
        <v>44</v>
      </c>
      <c r="H42" s="81"/>
      <c r="I42" s="81"/>
      <c r="J42" s="81">
        <v>54.9</v>
      </c>
      <c r="K42" s="81"/>
      <c r="L42" s="81"/>
      <c r="P42" s="81">
        <f t="shared" si="0"/>
        <v>54.9</v>
      </c>
      <c r="Q42" s="81">
        <f>IF(F42="X",0,IF(G42="X",0,VLOOKUP(G42,'2'!$K$3:$L$16,2,FALSE)))</f>
        <v>200</v>
      </c>
      <c r="R42" s="81">
        <f t="shared" si="1"/>
        <v>10980</v>
      </c>
      <c r="T42">
        <v>17.100000000000001</v>
      </c>
      <c r="U42">
        <v>17.100000000000001</v>
      </c>
      <c r="V42">
        <v>2</v>
      </c>
    </row>
    <row r="43" spans="1:23">
      <c r="A43" s="6" t="s">
        <v>328</v>
      </c>
      <c r="B43" s="6"/>
      <c r="C43" s="6"/>
      <c r="D43" s="79" t="s">
        <v>395</v>
      </c>
      <c r="E43" s="7" t="s">
        <v>293</v>
      </c>
      <c r="F43" s="7"/>
      <c r="G43" s="79" t="s">
        <v>44</v>
      </c>
      <c r="H43" s="81"/>
      <c r="I43" s="81"/>
      <c r="J43" s="81">
        <v>55.2</v>
      </c>
      <c r="K43" s="81"/>
      <c r="L43" s="81"/>
      <c r="P43" s="81">
        <f t="shared" si="0"/>
        <v>55.2</v>
      </c>
      <c r="Q43" s="81">
        <f>IF(F43="X",0,IF(G43="X",0,VLOOKUP(G43,'2'!$K$3:$L$16,2,FALSE)))</f>
        <v>200</v>
      </c>
      <c r="R43" s="81">
        <f t="shared" si="1"/>
        <v>11040</v>
      </c>
      <c r="T43">
        <v>17.100000000000001</v>
      </c>
      <c r="U43">
        <v>17.100000000000001</v>
      </c>
      <c r="V43">
        <v>2</v>
      </c>
    </row>
    <row r="44" spans="1:23">
      <c r="A44" s="6"/>
      <c r="B44" s="6"/>
      <c r="C44" s="6"/>
      <c r="D44" s="79"/>
      <c r="E44" s="7"/>
      <c r="F44" s="7"/>
      <c r="G44" s="79"/>
      <c r="H44" s="81"/>
      <c r="I44" s="81"/>
      <c r="J44" s="81"/>
      <c r="K44" s="81"/>
      <c r="L44" s="81"/>
      <c r="P44" s="81"/>
      <c r="Q44" s="81"/>
      <c r="R44" s="81"/>
    </row>
    <row r="45" spans="1:23">
      <c r="A45" s="6" t="s">
        <v>367</v>
      </c>
      <c r="B45" s="6"/>
      <c r="C45" s="6"/>
      <c r="D45" s="6" t="s">
        <v>438</v>
      </c>
      <c r="E45" s="79" t="s">
        <v>349</v>
      </c>
      <c r="F45" s="7"/>
      <c r="G45" s="79" t="s">
        <v>45</v>
      </c>
      <c r="H45" s="81"/>
      <c r="I45" s="81"/>
      <c r="J45" s="81">
        <v>66</v>
      </c>
      <c r="K45" s="81"/>
      <c r="L45" s="81"/>
      <c r="P45" s="81">
        <f t="shared" si="0"/>
        <v>66</v>
      </c>
      <c r="Q45" s="81">
        <f>IF(F45="X",0,IF(G45="X",0,VLOOKUP(G45,'2'!$K$3:$L$16,2,FALSE)))</f>
        <v>200</v>
      </c>
      <c r="R45" s="81">
        <f t="shared" si="1"/>
        <v>13200</v>
      </c>
      <c r="T45">
        <v>17.600000000000001</v>
      </c>
      <c r="U45">
        <v>17.600000000000001</v>
      </c>
      <c r="V45">
        <v>4</v>
      </c>
    </row>
    <row r="46" spans="1:23">
      <c r="A46" s="6" t="s">
        <v>367</v>
      </c>
      <c r="B46" s="6"/>
      <c r="C46" s="6"/>
      <c r="D46" s="6" t="s">
        <v>439</v>
      </c>
      <c r="E46" s="79" t="s">
        <v>349</v>
      </c>
      <c r="F46" s="7"/>
      <c r="G46" s="79" t="s">
        <v>45</v>
      </c>
      <c r="H46" s="81"/>
      <c r="I46" s="81"/>
      <c r="J46" s="81">
        <v>25.5</v>
      </c>
      <c r="K46" s="81"/>
      <c r="L46" s="81"/>
      <c r="P46" s="81">
        <f t="shared" si="0"/>
        <v>25.5</v>
      </c>
      <c r="Q46" s="81">
        <f>IF(F46="X",0,IF(G46="X",0,VLOOKUP(G46,'2'!$K$3:$L$16,2,FALSE)))</f>
        <v>200</v>
      </c>
      <c r="R46" s="81">
        <f t="shared" si="1"/>
        <v>5100</v>
      </c>
      <c r="T46">
        <v>24.75</v>
      </c>
      <c r="U46">
        <v>24.75</v>
      </c>
    </row>
    <row r="47" spans="1:23">
      <c r="A47" s="6" t="s">
        <v>367</v>
      </c>
      <c r="B47" s="6"/>
      <c r="C47" s="6"/>
      <c r="D47" s="6" t="s">
        <v>440</v>
      </c>
      <c r="E47" s="79" t="s">
        <v>293</v>
      </c>
      <c r="F47" s="7"/>
      <c r="G47" s="79" t="s">
        <v>44</v>
      </c>
      <c r="H47" s="81"/>
      <c r="I47" s="81"/>
      <c r="J47" s="81">
        <v>55.2</v>
      </c>
      <c r="K47" s="81"/>
      <c r="L47" s="81"/>
      <c r="P47" s="81">
        <f t="shared" si="0"/>
        <v>55.2</v>
      </c>
      <c r="Q47" s="81">
        <f>IF(F47="X",0,IF(G47="X",0,VLOOKUP(G47,'2'!$K$3:$L$16,2,FALSE)))</f>
        <v>200</v>
      </c>
      <c r="R47" s="81">
        <f t="shared" si="1"/>
        <v>11040</v>
      </c>
      <c r="T47">
        <v>20.85</v>
      </c>
      <c r="U47">
        <v>20.85</v>
      </c>
      <c r="V47">
        <v>2</v>
      </c>
    </row>
    <row r="48" spans="1:23">
      <c r="A48" s="6" t="s">
        <v>367</v>
      </c>
      <c r="B48" s="6"/>
      <c r="C48" s="6"/>
      <c r="D48" s="6" t="s">
        <v>441</v>
      </c>
      <c r="E48" s="79" t="s">
        <v>293</v>
      </c>
      <c r="F48" s="7"/>
      <c r="G48" s="79" t="s">
        <v>44</v>
      </c>
      <c r="H48" s="81"/>
      <c r="I48" s="81"/>
      <c r="J48" s="81">
        <v>56.1</v>
      </c>
      <c r="K48" s="81"/>
      <c r="L48" s="81"/>
      <c r="P48" s="81">
        <f t="shared" si="0"/>
        <v>56.1</v>
      </c>
      <c r="Q48" s="81">
        <f>IF(F48="X",0,IF(G48="X",0,VLOOKUP(G48,'2'!$K$3:$L$16,2,FALSE)))</f>
        <v>200</v>
      </c>
      <c r="R48" s="81">
        <f t="shared" si="1"/>
        <v>11220</v>
      </c>
      <c r="T48">
        <v>20.85</v>
      </c>
      <c r="U48">
        <v>20.85</v>
      </c>
      <c r="V48">
        <v>2</v>
      </c>
    </row>
    <row r="49" spans="1:22">
      <c r="A49" s="6" t="s">
        <v>367</v>
      </c>
      <c r="B49" s="6"/>
      <c r="C49" s="6"/>
      <c r="D49" s="6" t="s">
        <v>442</v>
      </c>
      <c r="E49" s="79" t="s">
        <v>380</v>
      </c>
      <c r="F49" s="7"/>
      <c r="G49" s="79" t="s">
        <v>137</v>
      </c>
      <c r="H49" s="81"/>
      <c r="I49" s="81"/>
      <c r="J49" s="81"/>
      <c r="K49" s="81"/>
      <c r="L49" s="81">
        <v>5.6</v>
      </c>
      <c r="P49" s="81">
        <f t="shared" si="0"/>
        <v>5.6</v>
      </c>
      <c r="Q49" s="81">
        <f>IF(F49="X",0,IF(G49="X",0,VLOOKUP(G49,'2'!$K$3:$L$16,2,FALSE)))</f>
        <v>200</v>
      </c>
      <c r="R49" s="81">
        <f t="shared" si="1"/>
        <v>1120</v>
      </c>
    </row>
    <row r="50" spans="1:22">
      <c r="A50" s="6" t="s">
        <v>367</v>
      </c>
      <c r="B50" s="6"/>
      <c r="C50" s="6"/>
      <c r="D50" s="6" t="s">
        <v>443</v>
      </c>
      <c r="E50" s="79" t="s">
        <v>298</v>
      </c>
      <c r="F50" s="7"/>
      <c r="G50" s="79" t="s">
        <v>50</v>
      </c>
      <c r="H50" s="81"/>
      <c r="I50" s="81"/>
      <c r="J50" s="81">
        <v>8.6999999999999993</v>
      </c>
      <c r="K50" s="81"/>
      <c r="L50" s="81"/>
      <c r="P50" s="81">
        <f t="shared" si="0"/>
        <v>8.6999999999999993</v>
      </c>
      <c r="Q50" s="81">
        <f>IF(F50="X",0,IF(G50="X",0,VLOOKUP(G50,'2'!$K$3:$L$16,2,FALSE)))</f>
        <v>12</v>
      </c>
      <c r="R50" s="81">
        <f t="shared" si="1"/>
        <v>104.39999999999999</v>
      </c>
    </row>
    <row r="51" spans="1:22">
      <c r="A51" s="6" t="s">
        <v>367</v>
      </c>
      <c r="B51" s="6"/>
      <c r="C51" s="6"/>
      <c r="D51" s="6" t="s">
        <v>444</v>
      </c>
      <c r="E51" s="79" t="s">
        <v>380</v>
      </c>
      <c r="F51" s="7"/>
      <c r="G51" s="79" t="s">
        <v>137</v>
      </c>
      <c r="H51" s="81"/>
      <c r="I51" s="81"/>
      <c r="J51" s="81"/>
      <c r="K51" s="81"/>
      <c r="L51" s="81">
        <v>6</v>
      </c>
      <c r="P51" s="81">
        <f t="shared" si="0"/>
        <v>6</v>
      </c>
      <c r="Q51" s="81">
        <f>IF(F51="X",0,IF(G51="X",0,VLOOKUP(G51,'2'!$K$3:$L$16,2,FALSE)))</f>
        <v>200</v>
      </c>
      <c r="R51" s="81">
        <f t="shared" si="1"/>
        <v>1200</v>
      </c>
    </row>
    <row r="52" spans="1:22">
      <c r="A52" s="6" t="s">
        <v>367</v>
      </c>
      <c r="B52" s="6"/>
      <c r="C52" s="6"/>
      <c r="D52" s="6" t="s">
        <v>445</v>
      </c>
      <c r="E52" s="79" t="s">
        <v>349</v>
      </c>
      <c r="F52" s="7"/>
      <c r="G52" s="79" t="s">
        <v>45</v>
      </c>
      <c r="H52" s="81"/>
      <c r="I52" s="81"/>
      <c r="J52" s="81">
        <v>57.8</v>
      </c>
      <c r="K52" s="81"/>
      <c r="L52" s="81"/>
      <c r="P52" s="81">
        <f t="shared" si="0"/>
        <v>57.8</v>
      </c>
      <c r="Q52" s="81">
        <f>IF(F52="X",0,IF(G52="X",0,VLOOKUP(G52,'2'!$K$3:$L$16,2,FALSE)))</f>
        <v>200</v>
      </c>
      <c r="R52" s="81">
        <f t="shared" si="1"/>
        <v>11560</v>
      </c>
      <c r="T52">
        <v>47</v>
      </c>
      <c r="U52">
        <v>47</v>
      </c>
      <c r="V52">
        <v>8</v>
      </c>
    </row>
    <row r="53" spans="1:22">
      <c r="A53" s="6" t="s">
        <v>367</v>
      </c>
      <c r="B53" s="6"/>
      <c r="C53" s="6"/>
      <c r="D53" s="6" t="s">
        <v>365</v>
      </c>
      <c r="E53" s="79" t="s">
        <v>427</v>
      </c>
      <c r="F53" s="7"/>
      <c r="G53" s="79" t="s">
        <v>45</v>
      </c>
      <c r="H53" s="81"/>
      <c r="I53" s="81"/>
      <c r="J53" s="81">
        <v>25.9</v>
      </c>
      <c r="K53" s="81"/>
      <c r="L53" s="81"/>
      <c r="P53" s="81">
        <f t="shared" si="0"/>
        <v>25.9</v>
      </c>
      <c r="Q53" s="81">
        <f>IF(F53="X",0,IF(G53="X",0,VLOOKUP(G53,'2'!$K$3:$L$16,2,FALSE)))</f>
        <v>200</v>
      </c>
      <c r="R53" s="81">
        <f t="shared" si="1"/>
        <v>5180</v>
      </c>
    </row>
    <row r="54" spans="1:22">
      <c r="A54" s="6" t="s">
        <v>367</v>
      </c>
      <c r="B54" s="6"/>
      <c r="C54" s="6"/>
      <c r="D54" s="6" t="s">
        <v>446</v>
      </c>
      <c r="E54" s="79" t="s">
        <v>319</v>
      </c>
      <c r="F54" s="7"/>
      <c r="G54" s="79" t="s">
        <v>329</v>
      </c>
      <c r="H54" s="81"/>
      <c r="I54" s="81"/>
      <c r="J54" s="81"/>
      <c r="K54" s="81"/>
      <c r="L54" s="81">
        <v>2.5</v>
      </c>
      <c r="P54" s="81">
        <f t="shared" si="0"/>
        <v>2.5</v>
      </c>
      <c r="Q54" s="81">
        <f>IF(F54="X",0,IF(G54="X",0,VLOOKUP(G54,'2'!$K$3:$L$16,2,FALSE)))</f>
        <v>0</v>
      </c>
      <c r="R54" s="81">
        <f t="shared" si="1"/>
        <v>0</v>
      </c>
      <c r="V54">
        <v>1</v>
      </c>
    </row>
    <row r="55" spans="1:22">
      <c r="A55" s="6" t="s">
        <v>367</v>
      </c>
      <c r="B55" s="6"/>
      <c r="C55" s="6"/>
      <c r="D55" s="6" t="s">
        <v>366</v>
      </c>
      <c r="E55" s="79" t="s">
        <v>380</v>
      </c>
      <c r="F55" s="7"/>
      <c r="G55" s="79" t="s">
        <v>137</v>
      </c>
      <c r="H55" s="81"/>
      <c r="I55" s="81"/>
      <c r="J55" s="81"/>
      <c r="K55" s="81"/>
      <c r="L55" s="81">
        <v>8.3000000000000007</v>
      </c>
      <c r="P55" s="81">
        <f t="shared" si="0"/>
        <v>8.3000000000000007</v>
      </c>
      <c r="Q55" s="81">
        <f>IF(F55="X",0,IF(G55="X",0,VLOOKUP(G55,'2'!$K$3:$L$16,2,FALSE)))</f>
        <v>200</v>
      </c>
      <c r="R55" s="81">
        <f t="shared" si="1"/>
        <v>1660.0000000000002</v>
      </c>
      <c r="V55">
        <v>3</v>
      </c>
    </row>
    <row r="56" spans="1:22">
      <c r="A56" s="6" t="s">
        <v>367</v>
      </c>
      <c r="B56" s="6"/>
      <c r="C56" s="6"/>
      <c r="D56" s="6" t="s">
        <v>352</v>
      </c>
      <c r="E56" s="79" t="s">
        <v>380</v>
      </c>
      <c r="F56" s="7"/>
      <c r="G56" s="79" t="s">
        <v>137</v>
      </c>
      <c r="H56" s="81"/>
      <c r="I56" s="81"/>
      <c r="J56" s="81"/>
      <c r="K56" s="81"/>
      <c r="L56" s="81">
        <v>8.3000000000000007</v>
      </c>
      <c r="P56" s="81">
        <f t="shared" si="0"/>
        <v>8.3000000000000007</v>
      </c>
      <c r="Q56" s="81">
        <f>IF(F56="X",0,IF(G56="X",0,VLOOKUP(G56,'2'!$K$3:$L$16,2,FALSE)))</f>
        <v>200</v>
      </c>
      <c r="R56" s="81">
        <f t="shared" si="1"/>
        <v>1660.0000000000002</v>
      </c>
      <c r="V56">
        <v>1</v>
      </c>
    </row>
    <row r="57" spans="1:22">
      <c r="A57" s="6" t="s">
        <v>367</v>
      </c>
      <c r="B57" s="6"/>
      <c r="C57" s="6"/>
      <c r="D57" s="6" t="s">
        <v>364</v>
      </c>
      <c r="E57" s="79" t="s">
        <v>293</v>
      </c>
      <c r="F57" s="7"/>
      <c r="G57" s="79" t="s">
        <v>44</v>
      </c>
      <c r="H57" s="81"/>
      <c r="I57" s="81"/>
      <c r="J57" s="81">
        <v>57.4</v>
      </c>
      <c r="K57" s="81"/>
      <c r="L57" s="81"/>
      <c r="P57" s="81">
        <f t="shared" si="0"/>
        <v>57.4</v>
      </c>
      <c r="Q57" s="81">
        <f>IF(F57="X",0,IF(G57="X",0,VLOOKUP(G57,'2'!$K$3:$L$16,2,FALSE)))</f>
        <v>200</v>
      </c>
      <c r="R57" s="81">
        <f t="shared" si="1"/>
        <v>11480</v>
      </c>
    </row>
    <row r="58" spans="1:22">
      <c r="A58" s="6" t="s">
        <v>367</v>
      </c>
      <c r="B58" s="6"/>
      <c r="C58" s="6"/>
      <c r="D58" s="6" t="s">
        <v>348</v>
      </c>
      <c r="E58" s="79" t="s">
        <v>293</v>
      </c>
      <c r="F58" s="7"/>
      <c r="G58" s="79" t="s">
        <v>44</v>
      </c>
      <c r="H58" s="81"/>
      <c r="I58" s="81"/>
      <c r="J58" s="81">
        <v>57.5</v>
      </c>
      <c r="K58" s="81"/>
      <c r="L58" s="81"/>
      <c r="P58" s="81">
        <f t="shared" si="0"/>
        <v>57.5</v>
      </c>
      <c r="Q58" s="81">
        <f>IF(F58="X",0,IF(G58="X",0,VLOOKUP(G58,'2'!$K$3:$L$16,2,FALSE)))</f>
        <v>200</v>
      </c>
      <c r="R58" s="81">
        <f t="shared" si="1"/>
        <v>11500</v>
      </c>
      <c r="T58">
        <v>20.85</v>
      </c>
      <c r="U58">
        <v>20.85</v>
      </c>
      <c r="V58">
        <v>0.7</v>
      </c>
    </row>
    <row r="59" spans="1:22">
      <c r="A59" s="6" t="s">
        <v>367</v>
      </c>
      <c r="B59" s="6"/>
      <c r="C59" s="6"/>
      <c r="D59" s="6" t="s">
        <v>355</v>
      </c>
      <c r="E59" s="79" t="s">
        <v>349</v>
      </c>
      <c r="F59" s="7"/>
      <c r="G59" s="79" t="s">
        <v>45</v>
      </c>
      <c r="H59" s="81"/>
      <c r="I59" s="81"/>
      <c r="J59" s="81">
        <v>16.7</v>
      </c>
      <c r="K59" s="81"/>
      <c r="L59" s="81"/>
      <c r="P59" s="81">
        <f t="shared" si="0"/>
        <v>16.7</v>
      </c>
      <c r="Q59" s="81">
        <f>IF(F59="X",0,IF(G59="X",0,VLOOKUP(G59,'2'!$K$3:$L$16,2,FALSE)))</f>
        <v>200</v>
      </c>
      <c r="R59" s="81">
        <f t="shared" si="1"/>
        <v>3340</v>
      </c>
    </row>
    <row r="60" spans="1:22">
      <c r="A60" s="6" t="s">
        <v>367</v>
      </c>
      <c r="B60" s="6"/>
      <c r="C60" s="6"/>
      <c r="D60" s="6" t="s">
        <v>362</v>
      </c>
      <c r="E60" s="79" t="s">
        <v>349</v>
      </c>
      <c r="F60" s="7"/>
      <c r="G60" s="79" t="s">
        <v>45</v>
      </c>
      <c r="H60" s="81"/>
      <c r="I60" s="81"/>
      <c r="J60" s="81">
        <v>18</v>
      </c>
      <c r="K60" s="81"/>
      <c r="L60" s="81"/>
      <c r="P60" s="81">
        <f t="shared" si="0"/>
        <v>18</v>
      </c>
      <c r="Q60" s="81">
        <f>IF(F60="X",0,IF(G60="X",0,VLOOKUP(G60,'2'!$K$3:$L$16,2,FALSE)))</f>
        <v>200</v>
      </c>
      <c r="R60" s="81">
        <f t="shared" si="1"/>
        <v>3600</v>
      </c>
      <c r="T60">
        <v>4.5</v>
      </c>
      <c r="U60">
        <v>4.5</v>
      </c>
      <c r="V60">
        <v>39.4</v>
      </c>
    </row>
    <row r="61" spans="1:22">
      <c r="A61" s="6" t="s">
        <v>367</v>
      </c>
      <c r="B61" s="6"/>
      <c r="C61" s="6"/>
      <c r="D61" s="6" t="s">
        <v>356</v>
      </c>
      <c r="E61" s="79" t="s">
        <v>427</v>
      </c>
      <c r="F61" s="7"/>
      <c r="G61" s="79" t="s">
        <v>45</v>
      </c>
      <c r="H61" s="81"/>
      <c r="I61" s="81"/>
      <c r="J61" s="81">
        <v>20.5</v>
      </c>
      <c r="K61" s="81"/>
      <c r="L61" s="81"/>
      <c r="P61" s="81">
        <f t="shared" si="0"/>
        <v>20.5</v>
      </c>
      <c r="Q61" s="81">
        <f>IF(F61="X",0,IF(G61="X",0,VLOOKUP(G61,'2'!$K$3:$L$16,2,FALSE)))</f>
        <v>200</v>
      </c>
      <c r="R61" s="81">
        <f t="shared" si="1"/>
        <v>4100</v>
      </c>
      <c r="T61">
        <v>4.5</v>
      </c>
      <c r="U61">
        <v>4.5</v>
      </c>
      <c r="V61">
        <v>39.4</v>
      </c>
    </row>
    <row r="62" spans="1:22">
      <c r="A62" s="6" t="s">
        <v>367</v>
      </c>
      <c r="B62" s="6"/>
      <c r="C62" s="6"/>
      <c r="D62" s="6" t="s">
        <v>361</v>
      </c>
      <c r="E62" s="79" t="s">
        <v>380</v>
      </c>
      <c r="F62" s="7"/>
      <c r="G62" s="79" t="s">
        <v>137</v>
      </c>
      <c r="H62" s="81"/>
      <c r="I62" s="81"/>
      <c r="J62" s="81"/>
      <c r="K62" s="81"/>
      <c r="L62" s="81">
        <v>8.3000000000000007</v>
      </c>
      <c r="P62" s="81">
        <f t="shared" si="0"/>
        <v>8.3000000000000007</v>
      </c>
      <c r="Q62" s="81">
        <f>IF(F62="X",0,IF(G62="X",0,VLOOKUP(G62,'2'!$K$3:$L$16,2,FALSE)))</f>
        <v>200</v>
      </c>
      <c r="R62" s="81">
        <f t="shared" si="1"/>
        <v>1660.0000000000002</v>
      </c>
      <c r="V62">
        <v>4.5</v>
      </c>
    </row>
    <row r="63" spans="1:22">
      <c r="A63" s="6" t="s">
        <v>367</v>
      </c>
      <c r="B63" s="6"/>
      <c r="C63" s="6"/>
      <c r="D63" s="6" t="s">
        <v>360</v>
      </c>
      <c r="E63" s="79" t="s">
        <v>380</v>
      </c>
      <c r="F63" s="7"/>
      <c r="G63" s="79" t="s">
        <v>137</v>
      </c>
      <c r="H63" s="81"/>
      <c r="I63" s="81"/>
      <c r="J63" s="81"/>
      <c r="K63" s="81"/>
      <c r="L63" s="81">
        <v>2.6</v>
      </c>
      <c r="P63" s="81">
        <f t="shared" si="0"/>
        <v>2.6</v>
      </c>
      <c r="Q63" s="81">
        <f>IF(F63="X",0,IF(G63="X",0,VLOOKUP(G63,'2'!$K$3:$L$16,2,FALSE)))</f>
        <v>200</v>
      </c>
      <c r="R63" s="81">
        <f t="shared" si="1"/>
        <v>520</v>
      </c>
      <c r="V63">
        <v>1</v>
      </c>
    </row>
    <row r="64" spans="1:22">
      <c r="A64" s="6" t="s">
        <v>367</v>
      </c>
      <c r="B64" s="6"/>
      <c r="C64" s="6"/>
      <c r="D64" s="6" t="s">
        <v>353</v>
      </c>
      <c r="E64" s="79" t="s">
        <v>298</v>
      </c>
      <c r="F64" s="7"/>
      <c r="G64" s="79" t="s">
        <v>50</v>
      </c>
      <c r="H64" s="81"/>
      <c r="I64" s="81"/>
      <c r="J64" s="81"/>
      <c r="K64" s="81"/>
      <c r="L64" s="81">
        <v>5.2</v>
      </c>
      <c r="P64" s="81">
        <f t="shared" si="0"/>
        <v>5.2</v>
      </c>
      <c r="Q64" s="81">
        <f>IF(F64="X",0,IF(G64="X",0,VLOOKUP(G64,'2'!$K$3:$L$16,2,FALSE)))</f>
        <v>12</v>
      </c>
      <c r="R64" s="81">
        <f t="shared" si="1"/>
        <v>62.400000000000006</v>
      </c>
      <c r="V64">
        <v>1</v>
      </c>
    </row>
    <row r="65" spans="1:22">
      <c r="A65" s="6" t="s">
        <v>367</v>
      </c>
      <c r="B65" s="6"/>
      <c r="C65" s="6"/>
      <c r="D65" s="6" t="s">
        <v>358</v>
      </c>
      <c r="E65" s="79" t="s">
        <v>380</v>
      </c>
      <c r="F65" s="7"/>
      <c r="G65" s="79" t="s">
        <v>137</v>
      </c>
      <c r="H65" s="81"/>
      <c r="I65" s="81"/>
      <c r="J65" s="81"/>
      <c r="K65" s="81"/>
      <c r="L65" s="81">
        <v>8.3000000000000007</v>
      </c>
      <c r="P65" s="81">
        <f t="shared" si="0"/>
        <v>8.3000000000000007</v>
      </c>
      <c r="Q65" s="81">
        <f>IF(F65="X",0,IF(G65="X",0,VLOOKUP(G65,'2'!$K$3:$L$16,2,FALSE)))</f>
        <v>200</v>
      </c>
      <c r="R65" s="81">
        <f t="shared" si="1"/>
        <v>1660.0000000000002</v>
      </c>
      <c r="V65">
        <v>4.5</v>
      </c>
    </row>
    <row r="66" spans="1:22">
      <c r="A66" s="6" t="s">
        <v>367</v>
      </c>
      <c r="B66" s="6"/>
      <c r="C66" s="6"/>
      <c r="D66" s="6" t="s">
        <v>350</v>
      </c>
      <c r="E66" s="79" t="s">
        <v>293</v>
      </c>
      <c r="F66" s="7"/>
      <c r="G66" s="79" t="s">
        <v>44</v>
      </c>
      <c r="H66" s="81"/>
      <c r="I66" s="81"/>
      <c r="J66" s="81">
        <v>57.1</v>
      </c>
      <c r="K66" s="81"/>
      <c r="L66" s="81"/>
      <c r="P66" s="81">
        <f t="shared" si="0"/>
        <v>57.1</v>
      </c>
      <c r="Q66" s="81">
        <f>IF(F66="X",0,IF(G66="X",0,VLOOKUP(G66,'2'!$K$3:$L$16,2,FALSE)))</f>
        <v>200</v>
      </c>
      <c r="R66" s="81">
        <f t="shared" si="1"/>
        <v>11420</v>
      </c>
      <c r="T66">
        <v>37.1</v>
      </c>
      <c r="U66">
        <v>37.1</v>
      </c>
      <c r="V66">
        <v>0.7</v>
      </c>
    </row>
    <row r="67" spans="1:22">
      <c r="A67" s="6" t="s">
        <v>367</v>
      </c>
      <c r="B67" s="6"/>
      <c r="C67" s="6"/>
      <c r="D67" s="6" t="s">
        <v>354</v>
      </c>
      <c r="E67" s="79" t="s">
        <v>293</v>
      </c>
      <c r="F67" s="7"/>
      <c r="G67" s="79" t="s">
        <v>44</v>
      </c>
      <c r="H67" s="81"/>
      <c r="I67" s="81"/>
      <c r="J67" s="81">
        <v>57</v>
      </c>
      <c r="K67" s="81"/>
      <c r="L67" s="81"/>
      <c r="P67" s="81">
        <f t="shared" si="0"/>
        <v>57</v>
      </c>
      <c r="Q67" s="81">
        <f>IF(F67="X",0,IF(G67="X",0,VLOOKUP(G67,'2'!$K$3:$L$16,2,FALSE)))</f>
        <v>200</v>
      </c>
      <c r="R67" s="81">
        <f t="shared" si="1"/>
        <v>11400</v>
      </c>
      <c r="T67">
        <v>19.7</v>
      </c>
      <c r="U67">
        <v>19.7</v>
      </c>
      <c r="V67">
        <v>0.7</v>
      </c>
    </row>
    <row r="68" spans="1:22">
      <c r="A68" s="6" t="s">
        <v>367</v>
      </c>
      <c r="B68" s="6"/>
      <c r="C68" s="6"/>
      <c r="D68" s="6" t="s">
        <v>447</v>
      </c>
      <c r="E68" s="79" t="s">
        <v>380</v>
      </c>
      <c r="F68" s="7"/>
      <c r="G68" s="79" t="s">
        <v>137</v>
      </c>
      <c r="H68" s="81"/>
      <c r="I68" s="81"/>
      <c r="J68" s="81"/>
      <c r="K68" s="81"/>
      <c r="L68" s="81">
        <v>5.4</v>
      </c>
      <c r="P68" s="81">
        <f t="shared" ref="P68:P72" si="2">SUM(H68:O68)</f>
        <v>5.4</v>
      </c>
      <c r="Q68" s="81">
        <f>IF(F68="X",0,IF(G68="X",0,VLOOKUP(G68,'2'!$K$3:$L$16,2,FALSE)))</f>
        <v>200</v>
      </c>
      <c r="R68" s="81">
        <f t="shared" ref="R68:R72" si="3">P68*Q68</f>
        <v>1080</v>
      </c>
      <c r="V68">
        <v>0.7</v>
      </c>
    </row>
    <row r="69" spans="1:22">
      <c r="A69" s="6" t="s">
        <v>367</v>
      </c>
      <c r="B69" s="6"/>
      <c r="C69" s="6"/>
      <c r="D69" s="6" t="s">
        <v>448</v>
      </c>
      <c r="E69" s="79" t="s">
        <v>437</v>
      </c>
      <c r="F69" s="7"/>
      <c r="G69" s="79" t="s">
        <v>47</v>
      </c>
      <c r="H69" s="81">
        <v>22.1</v>
      </c>
      <c r="I69" s="81"/>
      <c r="J69" s="81"/>
      <c r="K69" s="81"/>
      <c r="P69" s="81">
        <f t="shared" si="2"/>
        <v>22.1</v>
      </c>
      <c r="Q69" s="81">
        <f>IF(F69="X",0,IF(G69="X",0,VLOOKUP(G69,'2'!$K$3:$L$16,2,FALSE)))</f>
        <v>200</v>
      </c>
      <c r="R69" s="81">
        <f t="shared" si="3"/>
        <v>4420</v>
      </c>
      <c r="T69">
        <v>8.1</v>
      </c>
      <c r="U69">
        <v>8.1</v>
      </c>
    </row>
    <row r="70" spans="1:22">
      <c r="A70" s="6" t="s">
        <v>367</v>
      </c>
      <c r="B70" s="6"/>
      <c r="C70" s="6"/>
      <c r="D70" s="6" t="s">
        <v>449</v>
      </c>
      <c r="E70" s="79" t="s">
        <v>293</v>
      </c>
      <c r="F70" s="7"/>
      <c r="G70" s="79" t="s">
        <v>44</v>
      </c>
      <c r="H70" s="81"/>
      <c r="I70" s="81"/>
      <c r="J70" s="81">
        <v>55.4</v>
      </c>
      <c r="K70" s="81"/>
      <c r="L70" s="81"/>
      <c r="P70" s="81">
        <f t="shared" si="2"/>
        <v>55.4</v>
      </c>
      <c r="Q70" s="81">
        <f>IF(F70="X",0,IF(G70="X",0,VLOOKUP(G70,'2'!$K$3:$L$16,2,FALSE)))</f>
        <v>200</v>
      </c>
      <c r="R70" s="81">
        <f t="shared" si="3"/>
        <v>11080</v>
      </c>
      <c r="T70">
        <v>20.85</v>
      </c>
      <c r="U70">
        <v>20.85</v>
      </c>
      <c r="V70">
        <v>2</v>
      </c>
    </row>
    <row r="71" spans="1:22">
      <c r="A71" s="6" t="s">
        <v>367</v>
      </c>
      <c r="B71" s="6"/>
      <c r="C71" s="6"/>
      <c r="D71" s="6" t="s">
        <v>450</v>
      </c>
      <c r="E71" s="79" t="s">
        <v>293</v>
      </c>
      <c r="F71" s="7"/>
      <c r="G71" s="79" t="s">
        <v>44</v>
      </c>
      <c r="H71" s="81"/>
      <c r="I71" s="81"/>
      <c r="J71" s="81">
        <v>55</v>
      </c>
      <c r="K71" s="81"/>
      <c r="L71" s="81"/>
      <c r="P71" s="81">
        <f t="shared" si="2"/>
        <v>55</v>
      </c>
      <c r="Q71" s="81">
        <f>IF(F71="X",0,IF(G71="X",0,VLOOKUP(G71,'2'!$K$3:$L$16,2,FALSE)))</f>
        <v>200</v>
      </c>
      <c r="R71" s="81">
        <f t="shared" si="3"/>
        <v>11000</v>
      </c>
      <c r="T71">
        <v>20.85</v>
      </c>
      <c r="U71">
        <v>20.85</v>
      </c>
      <c r="V71">
        <v>2</v>
      </c>
    </row>
    <row r="72" spans="1:22">
      <c r="A72" s="6" t="s">
        <v>367</v>
      </c>
      <c r="B72" s="6"/>
      <c r="C72" s="6"/>
      <c r="D72" s="6" t="s">
        <v>451</v>
      </c>
      <c r="E72" s="79" t="s">
        <v>293</v>
      </c>
      <c r="F72" s="7"/>
      <c r="G72" s="79" t="s">
        <v>44</v>
      </c>
      <c r="H72" s="81"/>
      <c r="I72" s="81"/>
      <c r="J72" s="81">
        <v>55.2</v>
      </c>
      <c r="K72" s="81"/>
      <c r="L72" s="81"/>
      <c r="P72" s="81">
        <f t="shared" si="2"/>
        <v>55.2</v>
      </c>
      <c r="Q72" s="81">
        <f>IF(F72="X",0,IF(G72="X",0,VLOOKUP(G72,'2'!$K$3:$L$16,2,FALSE)))</f>
        <v>200</v>
      </c>
      <c r="R72" s="81">
        <f t="shared" si="3"/>
        <v>11040</v>
      </c>
      <c r="T72">
        <v>20.85</v>
      </c>
      <c r="U72">
        <v>20.85</v>
      </c>
      <c r="V72">
        <v>2</v>
      </c>
    </row>
    <row r="73" spans="1:22" hidden="1">
      <c r="A73" s="6"/>
      <c r="B73" s="6"/>
      <c r="C73" s="6"/>
      <c r="D73" s="79"/>
      <c r="E73" s="7"/>
      <c r="F73" s="7"/>
      <c r="G73" s="79"/>
      <c r="H73" s="81"/>
      <c r="I73" s="81"/>
      <c r="J73" s="81"/>
      <c r="K73" s="81"/>
      <c r="L73" s="81"/>
      <c r="P73" s="81"/>
      <c r="Q73" s="81"/>
      <c r="R73" s="81"/>
    </row>
    <row r="74" spans="1:22" hidden="1">
      <c r="A74" s="6"/>
      <c r="B74" s="6"/>
      <c r="C74" s="6"/>
      <c r="D74" s="79"/>
      <c r="E74" s="89"/>
      <c r="F74" s="89"/>
      <c r="G74" s="90"/>
      <c r="H74" s="91"/>
      <c r="I74" s="91"/>
      <c r="J74" s="91"/>
      <c r="K74" s="91"/>
      <c r="L74" s="91"/>
      <c r="M74" s="91"/>
      <c r="N74" s="91"/>
      <c r="O74" s="91"/>
      <c r="P74" s="81"/>
      <c r="Q74" s="81"/>
      <c r="R74" s="81"/>
    </row>
    <row r="75" spans="1:22" hidden="1">
      <c r="A75" s="6"/>
      <c r="B75" s="6"/>
      <c r="C75" s="6"/>
      <c r="D75" s="79"/>
      <c r="E75" s="7"/>
      <c r="F75" s="7"/>
      <c r="G75" s="79"/>
      <c r="H75" s="81"/>
      <c r="I75" s="81"/>
      <c r="J75" s="81"/>
      <c r="K75" s="81"/>
      <c r="L75" s="81"/>
      <c r="P75" s="81"/>
      <c r="Q75" s="81"/>
      <c r="R75" s="81"/>
    </row>
    <row r="76" spans="1:22" hidden="1">
      <c r="A76" s="6"/>
      <c r="B76" s="6"/>
      <c r="C76" s="6"/>
      <c r="D76" s="79"/>
      <c r="E76" s="80"/>
      <c r="F76" s="7"/>
      <c r="G76" s="79"/>
      <c r="H76" s="81"/>
      <c r="I76" s="81"/>
      <c r="J76" s="81"/>
      <c r="K76" s="81"/>
      <c r="L76" s="81"/>
      <c r="P76" s="81"/>
      <c r="Q76" s="81"/>
      <c r="R76" s="81"/>
    </row>
    <row r="77" spans="1:22" hidden="1">
      <c r="A77" s="6"/>
      <c r="B77" s="6"/>
      <c r="C77" s="6"/>
      <c r="D77" s="79"/>
      <c r="E77" s="7"/>
      <c r="F77" s="7"/>
      <c r="G77" s="79"/>
      <c r="H77" s="81"/>
      <c r="I77" s="81"/>
      <c r="J77" s="81"/>
      <c r="K77" s="81"/>
      <c r="L77" s="81"/>
      <c r="P77" s="81"/>
      <c r="Q77" s="81"/>
      <c r="R77" s="81"/>
    </row>
    <row r="78" spans="1:22" hidden="1">
      <c r="A78" s="6"/>
      <c r="B78" s="6"/>
      <c r="C78" s="6"/>
      <c r="D78" s="79"/>
      <c r="E78" s="7"/>
      <c r="F78" s="7"/>
      <c r="G78" s="79"/>
      <c r="H78" s="81"/>
      <c r="I78" s="81"/>
      <c r="J78" s="81"/>
      <c r="K78" s="81"/>
      <c r="L78" s="81"/>
      <c r="P78" s="81"/>
      <c r="Q78" s="81"/>
      <c r="R78" s="81"/>
    </row>
    <row r="79" spans="1:22" hidden="1">
      <c r="A79" s="6"/>
      <c r="B79" s="6"/>
      <c r="C79" s="6"/>
      <c r="D79" s="79"/>
      <c r="E79" s="7"/>
      <c r="F79" s="7"/>
      <c r="G79" s="79"/>
      <c r="H79" s="81"/>
      <c r="I79" s="81"/>
      <c r="J79" s="81"/>
      <c r="K79" s="81"/>
      <c r="L79" s="81"/>
      <c r="P79" s="81"/>
      <c r="Q79" s="81"/>
      <c r="R79" s="81"/>
    </row>
    <row r="80" spans="1:22" hidden="1">
      <c r="A80" s="6"/>
      <c r="B80" s="6"/>
      <c r="C80" s="6"/>
      <c r="D80" s="79"/>
      <c r="E80" s="7"/>
      <c r="F80" s="7"/>
      <c r="G80" s="79"/>
      <c r="H80" s="81"/>
      <c r="I80" s="81"/>
      <c r="J80" s="81"/>
      <c r="K80" s="81"/>
      <c r="L80" s="81"/>
      <c r="P80" s="81"/>
      <c r="Q80" s="81"/>
      <c r="R80" s="81"/>
    </row>
    <row r="81" spans="1:18" hidden="1">
      <c r="A81" s="6"/>
      <c r="B81" s="6"/>
      <c r="C81" s="6"/>
      <c r="D81" s="79"/>
      <c r="E81" s="7"/>
      <c r="F81" s="7"/>
      <c r="G81" s="79"/>
      <c r="H81" s="81"/>
      <c r="I81" s="81"/>
      <c r="J81" s="81"/>
      <c r="K81" s="81"/>
      <c r="L81" s="81"/>
      <c r="P81" s="81"/>
      <c r="Q81" s="81"/>
      <c r="R81" s="81"/>
    </row>
    <row r="82" spans="1:18" hidden="1">
      <c r="A82" s="6"/>
      <c r="B82" s="6"/>
      <c r="C82" s="6"/>
      <c r="D82" s="79"/>
      <c r="E82" s="7"/>
      <c r="F82" s="7"/>
      <c r="G82" s="79"/>
      <c r="H82" s="81"/>
      <c r="I82" s="81"/>
      <c r="J82" s="81"/>
      <c r="K82" s="81"/>
      <c r="L82" s="81"/>
      <c r="P82" s="81"/>
      <c r="Q82" s="81"/>
      <c r="R82" s="81"/>
    </row>
    <row r="83" spans="1:18" hidden="1">
      <c r="A83" s="6"/>
      <c r="B83" s="6"/>
      <c r="C83" s="6"/>
      <c r="D83" s="79"/>
      <c r="E83" s="7"/>
      <c r="F83" s="7"/>
      <c r="G83" s="79"/>
      <c r="H83" s="81"/>
      <c r="I83" s="81"/>
      <c r="J83" s="81"/>
      <c r="K83" s="81"/>
      <c r="L83" s="81"/>
      <c r="P83" s="81"/>
      <c r="Q83" s="81"/>
      <c r="R83" s="81"/>
    </row>
    <row r="84" spans="1:18" hidden="1">
      <c r="A84" s="6"/>
      <c r="B84" s="6"/>
      <c r="C84" s="6"/>
      <c r="D84" s="79"/>
      <c r="E84" s="7"/>
      <c r="F84" s="7"/>
      <c r="G84" s="79"/>
      <c r="H84" s="81"/>
      <c r="I84" s="81"/>
      <c r="J84" s="81"/>
      <c r="K84" s="81"/>
      <c r="L84" s="81"/>
      <c r="P84" s="81"/>
      <c r="Q84" s="81"/>
      <c r="R84" s="81"/>
    </row>
    <row r="85" spans="1:18" hidden="1">
      <c r="A85" s="6"/>
      <c r="B85" s="6"/>
      <c r="C85" s="6"/>
      <c r="D85" s="79"/>
      <c r="E85" s="7"/>
      <c r="F85" s="7"/>
      <c r="G85" s="79"/>
      <c r="H85" s="81"/>
      <c r="I85" s="81"/>
      <c r="J85" s="81"/>
      <c r="K85" s="81"/>
      <c r="L85" s="81"/>
      <c r="P85" s="81"/>
      <c r="Q85" s="81"/>
      <c r="R85" s="81"/>
    </row>
    <row r="86" spans="1:18" hidden="1">
      <c r="A86" s="6"/>
      <c r="B86" s="6"/>
      <c r="C86" s="6"/>
      <c r="D86" s="79"/>
      <c r="E86" s="7"/>
      <c r="F86" s="7"/>
      <c r="G86" s="79"/>
      <c r="H86" s="81"/>
      <c r="I86" s="81"/>
      <c r="J86" s="81"/>
      <c r="K86" s="81"/>
      <c r="L86" s="81"/>
      <c r="P86" s="81"/>
      <c r="Q86" s="81"/>
      <c r="R86" s="81"/>
    </row>
    <row r="87" spans="1:18" hidden="1">
      <c r="A87" s="6"/>
      <c r="B87" s="6"/>
      <c r="C87" s="6"/>
      <c r="D87" s="79"/>
      <c r="E87" s="7"/>
      <c r="F87" s="7"/>
      <c r="G87" s="79"/>
      <c r="H87" s="81"/>
      <c r="I87" s="81"/>
      <c r="J87" s="81"/>
      <c r="K87" s="81"/>
      <c r="L87" s="81"/>
      <c r="P87" s="81"/>
      <c r="Q87" s="81"/>
      <c r="R87" s="81"/>
    </row>
    <row r="88" spans="1:18" hidden="1">
      <c r="A88" s="6"/>
      <c r="B88" s="6"/>
      <c r="C88" s="6"/>
      <c r="D88" s="79"/>
      <c r="E88" s="7"/>
      <c r="F88" s="7"/>
      <c r="G88" s="79"/>
      <c r="H88" s="81"/>
      <c r="I88" s="81"/>
      <c r="J88" s="81"/>
      <c r="K88" s="81"/>
      <c r="L88" s="81"/>
      <c r="P88" s="81"/>
      <c r="Q88" s="81"/>
      <c r="R88" s="81"/>
    </row>
    <row r="89" spans="1:18" hidden="1">
      <c r="A89" s="6"/>
      <c r="B89" s="6"/>
      <c r="C89" s="6"/>
      <c r="D89" s="79"/>
      <c r="E89" s="7"/>
      <c r="F89" s="7"/>
      <c r="G89" s="79"/>
      <c r="H89" s="81"/>
      <c r="I89" s="81"/>
      <c r="J89" s="81"/>
      <c r="K89" s="81"/>
      <c r="L89" s="81"/>
      <c r="P89" s="81"/>
      <c r="Q89" s="81"/>
      <c r="R89" s="81"/>
    </row>
    <row r="90" spans="1:18" hidden="1">
      <c r="A90" s="6"/>
      <c r="B90" s="6"/>
      <c r="C90" s="6"/>
      <c r="D90" s="79"/>
      <c r="E90" s="7"/>
      <c r="F90" s="7"/>
      <c r="G90" s="79"/>
      <c r="H90" s="81"/>
      <c r="I90" s="81"/>
      <c r="J90" s="81"/>
      <c r="K90" s="81"/>
      <c r="L90" s="81"/>
      <c r="P90" s="81"/>
      <c r="Q90" s="81"/>
      <c r="R90" s="81"/>
    </row>
    <row r="91" spans="1:18" hidden="1">
      <c r="A91" s="6"/>
      <c r="B91" s="6"/>
      <c r="C91" s="6"/>
      <c r="D91" s="79"/>
      <c r="E91" s="7"/>
      <c r="F91" s="7"/>
      <c r="G91" s="79"/>
      <c r="H91" s="81"/>
      <c r="I91" s="81"/>
      <c r="J91" s="81"/>
      <c r="K91" s="81"/>
      <c r="L91" s="81"/>
      <c r="P91" s="81"/>
      <c r="Q91" s="81"/>
      <c r="R91" s="81"/>
    </row>
    <row r="92" spans="1:18" hidden="1">
      <c r="A92" s="6"/>
      <c r="B92" s="6"/>
      <c r="C92" s="6"/>
      <c r="D92" s="79"/>
      <c r="E92" s="7"/>
      <c r="F92" s="7"/>
      <c r="G92" s="79"/>
      <c r="H92" s="81"/>
      <c r="I92" s="81"/>
      <c r="J92" s="81"/>
      <c r="K92" s="81"/>
      <c r="L92" s="81"/>
      <c r="P92" s="81"/>
      <c r="Q92" s="81"/>
      <c r="R92" s="81"/>
    </row>
    <row r="93" spans="1:18" hidden="1">
      <c r="A93" s="6"/>
      <c r="B93" s="6"/>
      <c r="C93" s="6"/>
      <c r="D93" s="79"/>
      <c r="E93" s="7"/>
      <c r="F93" s="7"/>
      <c r="G93" s="79"/>
      <c r="H93" s="81"/>
      <c r="I93" s="81"/>
      <c r="J93" s="81"/>
      <c r="K93" s="81"/>
      <c r="L93" s="81"/>
      <c r="P93" s="81"/>
      <c r="Q93" s="81"/>
      <c r="R93" s="81"/>
    </row>
    <row r="94" spans="1:18" hidden="1">
      <c r="A94" s="6"/>
      <c r="B94" s="6"/>
      <c r="C94" s="6"/>
      <c r="D94" s="79"/>
      <c r="E94" s="7"/>
      <c r="F94" s="7"/>
      <c r="G94" s="79"/>
      <c r="H94" s="81"/>
      <c r="I94" s="81"/>
      <c r="J94" s="81"/>
      <c r="K94" s="81"/>
      <c r="L94" s="81"/>
      <c r="P94" s="81"/>
      <c r="Q94" s="81"/>
      <c r="R94" s="81"/>
    </row>
    <row r="95" spans="1:18" hidden="1">
      <c r="A95" s="6"/>
      <c r="B95" s="6"/>
      <c r="C95" s="6"/>
      <c r="D95" s="79"/>
      <c r="E95" s="7"/>
      <c r="F95" s="7"/>
      <c r="G95" s="79"/>
      <c r="H95" s="81"/>
      <c r="I95" s="81"/>
      <c r="J95" s="81"/>
      <c r="K95" s="81"/>
      <c r="L95" s="81"/>
      <c r="P95" s="81"/>
      <c r="Q95" s="81"/>
      <c r="R95" s="81"/>
    </row>
    <row r="96" spans="1:18" hidden="1">
      <c r="A96" s="6"/>
      <c r="B96" s="6"/>
      <c r="C96" s="6"/>
      <c r="D96" s="79"/>
      <c r="E96" s="7"/>
      <c r="F96" s="7"/>
      <c r="G96" s="79"/>
      <c r="H96" s="81"/>
      <c r="I96" s="81"/>
      <c r="J96" s="81"/>
      <c r="K96" s="81"/>
      <c r="L96" s="81"/>
      <c r="P96" s="81"/>
      <c r="Q96" s="81"/>
      <c r="R96" s="81"/>
    </row>
    <row r="97" spans="1:18" hidden="1">
      <c r="A97" s="6"/>
      <c r="B97" s="6"/>
      <c r="C97" s="6"/>
      <c r="D97" s="79"/>
      <c r="E97" s="7"/>
      <c r="F97" s="7"/>
      <c r="G97" s="79"/>
      <c r="H97" s="81"/>
      <c r="I97" s="81"/>
      <c r="J97" s="81"/>
      <c r="K97" s="81"/>
      <c r="L97" s="81"/>
      <c r="P97" s="81"/>
      <c r="Q97" s="81"/>
      <c r="R97" s="81"/>
    </row>
    <row r="98" spans="1:18" hidden="1">
      <c r="A98" s="6"/>
      <c r="B98" s="6"/>
      <c r="C98" s="6"/>
      <c r="D98" s="79"/>
      <c r="E98" s="7"/>
      <c r="F98" s="7"/>
      <c r="G98" s="79"/>
      <c r="H98" s="81"/>
      <c r="I98" s="81"/>
      <c r="J98" s="81"/>
      <c r="K98" s="81"/>
      <c r="L98" s="81"/>
      <c r="P98" s="81"/>
      <c r="Q98" s="81"/>
      <c r="R98" s="81"/>
    </row>
    <row r="99" spans="1:18" hidden="1">
      <c r="A99" s="6"/>
      <c r="B99" s="6"/>
      <c r="C99" s="6"/>
      <c r="D99" s="79"/>
      <c r="E99" s="7"/>
      <c r="F99" s="7"/>
      <c r="G99" s="79"/>
      <c r="H99" s="81"/>
      <c r="I99" s="81"/>
      <c r="J99" s="81"/>
      <c r="K99" s="81"/>
      <c r="L99" s="81"/>
      <c r="P99" s="81"/>
      <c r="Q99" s="81"/>
      <c r="R99" s="81"/>
    </row>
    <row r="100" spans="1:18" hidden="1">
      <c r="A100" s="6"/>
      <c r="B100" s="6"/>
      <c r="C100" s="6"/>
      <c r="D100" s="79"/>
      <c r="E100" s="7"/>
      <c r="F100" s="7"/>
      <c r="G100" s="79"/>
      <c r="H100" s="81"/>
      <c r="I100" s="81"/>
      <c r="J100" s="81"/>
      <c r="K100" s="81"/>
      <c r="L100" s="81"/>
      <c r="P100" s="81"/>
      <c r="Q100" s="81"/>
      <c r="R100" s="81"/>
    </row>
    <row r="101" spans="1:18" hidden="1">
      <c r="A101" s="6"/>
      <c r="B101" s="6"/>
      <c r="C101" s="6"/>
      <c r="D101" s="79"/>
      <c r="E101" s="7"/>
      <c r="F101" s="7"/>
      <c r="G101" s="79"/>
      <c r="H101" s="81"/>
      <c r="I101" s="81"/>
      <c r="J101" s="81"/>
      <c r="K101" s="81"/>
      <c r="L101" s="81"/>
      <c r="P101" s="81"/>
      <c r="Q101" s="81"/>
      <c r="R101" s="81"/>
    </row>
    <row r="102" spans="1:18" hidden="1">
      <c r="A102" s="6"/>
      <c r="B102" s="6"/>
      <c r="C102" s="6"/>
      <c r="D102" s="79"/>
      <c r="E102" s="7"/>
      <c r="F102" s="7"/>
      <c r="G102" s="79"/>
      <c r="H102" s="81"/>
      <c r="I102" s="81"/>
      <c r="J102" s="81"/>
      <c r="K102" s="81"/>
      <c r="L102" s="81"/>
      <c r="P102" s="81"/>
      <c r="Q102" s="81"/>
      <c r="R102" s="81"/>
    </row>
    <row r="103" spans="1:18" hidden="1">
      <c r="A103" s="6"/>
      <c r="B103" s="6"/>
      <c r="C103" s="6"/>
      <c r="D103" s="79"/>
      <c r="E103" s="7"/>
      <c r="F103" s="7"/>
      <c r="G103" s="79"/>
      <c r="H103" s="81"/>
      <c r="I103" s="81"/>
      <c r="J103" s="81"/>
      <c r="K103" s="81"/>
      <c r="L103" s="81"/>
      <c r="P103" s="81"/>
      <c r="Q103" s="81"/>
      <c r="R103" s="81"/>
    </row>
    <row r="104" spans="1:18" hidden="1">
      <c r="A104" s="6"/>
      <c r="B104" s="6"/>
      <c r="C104" s="6"/>
      <c r="D104" s="79"/>
      <c r="E104" s="7"/>
      <c r="F104" s="7"/>
      <c r="G104" s="79"/>
      <c r="H104" s="81"/>
      <c r="I104" s="81"/>
      <c r="J104" s="81"/>
      <c r="K104" s="81"/>
      <c r="L104" s="81"/>
      <c r="P104" s="81"/>
      <c r="Q104" s="81"/>
      <c r="R104" s="81"/>
    </row>
    <row r="105" spans="1:18" hidden="1">
      <c r="A105" s="6"/>
      <c r="B105" s="6"/>
      <c r="C105" s="6"/>
      <c r="D105" s="79"/>
      <c r="E105" s="7"/>
      <c r="F105" s="7"/>
      <c r="G105" s="79"/>
      <c r="H105" s="81"/>
      <c r="I105" s="81"/>
      <c r="J105" s="81"/>
      <c r="K105" s="81"/>
      <c r="L105" s="81"/>
      <c r="P105" s="81"/>
      <c r="Q105" s="81"/>
      <c r="R105" s="81"/>
    </row>
    <row r="106" spans="1:18" hidden="1">
      <c r="A106" s="6"/>
      <c r="B106" s="6"/>
      <c r="C106" s="6"/>
      <c r="D106" s="79"/>
      <c r="E106" s="7"/>
      <c r="F106" s="7"/>
      <c r="G106" s="79"/>
      <c r="H106" s="81"/>
      <c r="I106" s="81"/>
      <c r="J106" s="81"/>
      <c r="K106" s="81"/>
      <c r="L106" s="81"/>
      <c r="P106" s="81"/>
      <c r="Q106" s="81"/>
      <c r="R106" s="81"/>
    </row>
    <row r="107" spans="1:18" hidden="1">
      <c r="A107" s="6"/>
      <c r="B107" s="6"/>
      <c r="C107" s="6"/>
      <c r="D107" s="79"/>
      <c r="E107" s="7"/>
      <c r="F107" s="7"/>
      <c r="G107" s="79"/>
      <c r="H107" s="81"/>
      <c r="I107" s="81"/>
      <c r="J107" s="81"/>
      <c r="K107" s="81"/>
      <c r="L107" s="81"/>
      <c r="P107" s="81"/>
      <c r="Q107" s="81"/>
      <c r="R107" s="81"/>
    </row>
    <row r="108" spans="1:18" hidden="1">
      <c r="A108" s="6"/>
      <c r="B108" s="6"/>
      <c r="C108" s="6"/>
      <c r="D108" s="79"/>
      <c r="E108" s="7"/>
      <c r="F108" s="7"/>
      <c r="G108" s="79"/>
      <c r="H108" s="81"/>
      <c r="I108" s="81"/>
      <c r="J108" s="81"/>
      <c r="K108" s="81"/>
      <c r="L108" s="81"/>
      <c r="P108" s="81"/>
      <c r="Q108" s="81"/>
      <c r="R108" s="81"/>
    </row>
    <row r="109" spans="1:18" hidden="1">
      <c r="A109" s="6"/>
      <c r="B109" s="6"/>
      <c r="C109" s="6"/>
      <c r="D109" s="79"/>
      <c r="E109" s="7"/>
      <c r="F109" s="7"/>
      <c r="G109" s="79"/>
      <c r="H109" s="81"/>
      <c r="I109" s="81"/>
      <c r="J109" s="81"/>
      <c r="K109" s="81"/>
      <c r="L109" s="81"/>
      <c r="P109" s="81"/>
      <c r="Q109" s="81"/>
      <c r="R109" s="81"/>
    </row>
    <row r="110" spans="1:18" hidden="1">
      <c r="A110" s="6"/>
      <c r="B110" s="6"/>
      <c r="C110" s="6"/>
      <c r="D110" s="79"/>
      <c r="E110" s="7"/>
      <c r="F110" s="7"/>
      <c r="G110" s="79"/>
      <c r="H110" s="81"/>
      <c r="I110" s="81"/>
      <c r="J110" s="81"/>
      <c r="K110" s="81"/>
      <c r="L110" s="81"/>
      <c r="P110" s="81"/>
      <c r="Q110" s="81"/>
      <c r="R110" s="81"/>
    </row>
    <row r="111" spans="1:18" hidden="1">
      <c r="A111" s="6"/>
      <c r="B111" s="6"/>
      <c r="C111" s="6"/>
      <c r="D111" s="79"/>
      <c r="E111" s="7"/>
      <c r="F111" s="7"/>
      <c r="G111" s="79"/>
      <c r="H111" s="81"/>
      <c r="I111" s="81"/>
      <c r="J111" s="81"/>
      <c r="K111" s="81"/>
      <c r="L111" s="81"/>
      <c r="P111" s="81"/>
      <c r="Q111" s="81"/>
      <c r="R111" s="81"/>
    </row>
    <row r="112" spans="1:18" hidden="1">
      <c r="A112" s="6"/>
      <c r="B112" s="6"/>
      <c r="C112" s="6"/>
      <c r="D112" s="79"/>
      <c r="E112" s="7"/>
      <c r="F112" s="7"/>
      <c r="G112" s="79"/>
      <c r="H112" s="81"/>
      <c r="I112" s="81"/>
      <c r="J112" s="81"/>
      <c r="K112" s="81"/>
      <c r="L112" s="81"/>
      <c r="P112" s="81"/>
      <c r="Q112" s="81"/>
      <c r="R112" s="81"/>
    </row>
    <row r="113" spans="1:18" hidden="1">
      <c r="A113" s="6"/>
      <c r="B113" s="6"/>
      <c r="C113" s="6"/>
      <c r="D113" s="79"/>
      <c r="E113" s="7"/>
      <c r="F113" s="7"/>
      <c r="G113" s="79"/>
      <c r="H113" s="81"/>
      <c r="I113" s="81"/>
      <c r="J113" s="81"/>
      <c r="K113" s="81"/>
      <c r="L113" s="81"/>
      <c r="P113" s="81"/>
      <c r="Q113" s="81"/>
      <c r="R113" s="81"/>
    </row>
    <row r="114" spans="1:18" hidden="1">
      <c r="A114" s="6"/>
      <c r="B114" s="6"/>
      <c r="C114" s="6"/>
      <c r="D114" s="79"/>
      <c r="E114" s="7"/>
      <c r="F114" s="7"/>
      <c r="G114" s="79"/>
      <c r="H114" s="81"/>
      <c r="I114" s="81"/>
      <c r="J114" s="81"/>
      <c r="K114" s="81"/>
      <c r="L114" s="81"/>
      <c r="P114" s="81"/>
      <c r="Q114" s="81"/>
      <c r="R114" s="81"/>
    </row>
    <row r="115" spans="1:18" hidden="1">
      <c r="A115" s="6"/>
      <c r="B115" s="6"/>
      <c r="C115" s="6"/>
      <c r="D115" s="79"/>
      <c r="E115" s="7"/>
      <c r="F115" s="7"/>
      <c r="G115" s="79"/>
      <c r="H115" s="81"/>
      <c r="I115" s="81"/>
      <c r="J115" s="81"/>
      <c r="K115" s="81"/>
      <c r="L115" s="81"/>
      <c r="P115" s="81"/>
      <c r="Q115" s="81"/>
      <c r="R115" s="81"/>
    </row>
    <row r="116" spans="1:18" hidden="1">
      <c r="A116" s="6"/>
      <c r="B116" s="6"/>
      <c r="C116" s="6"/>
      <c r="D116" s="79"/>
      <c r="E116" s="7"/>
      <c r="F116" s="7"/>
      <c r="G116" s="79"/>
      <c r="H116" s="81"/>
      <c r="I116" s="81"/>
      <c r="J116" s="81"/>
      <c r="K116" s="81"/>
      <c r="L116" s="81"/>
      <c r="P116" s="81"/>
      <c r="Q116" s="81"/>
      <c r="R116" s="81"/>
    </row>
    <row r="117" spans="1:18" hidden="1">
      <c r="A117" s="6"/>
      <c r="B117" s="6"/>
      <c r="C117" s="6"/>
      <c r="D117" s="79"/>
      <c r="E117" s="89"/>
      <c r="F117" s="89"/>
      <c r="G117" s="90"/>
      <c r="H117" s="91"/>
      <c r="I117" s="91"/>
      <c r="J117" s="91"/>
      <c r="K117" s="91"/>
      <c r="L117" s="91"/>
      <c r="M117" s="91"/>
      <c r="N117" s="91"/>
      <c r="O117" s="91"/>
      <c r="P117" s="81"/>
      <c r="Q117" s="81"/>
      <c r="R117" s="81"/>
    </row>
    <row r="118" spans="1:18" hidden="1">
      <c r="A118" s="83"/>
      <c r="B118" s="83"/>
      <c r="C118" s="83"/>
      <c r="D118" s="79"/>
      <c r="E118" s="7"/>
      <c r="F118" s="7"/>
      <c r="G118" s="79"/>
      <c r="H118" s="81"/>
      <c r="I118" s="81"/>
      <c r="J118" s="81"/>
      <c r="K118" s="81"/>
      <c r="L118" s="81"/>
      <c r="P118" s="81"/>
      <c r="Q118" s="81"/>
      <c r="R118" s="81"/>
    </row>
    <row r="119" spans="1:18" hidden="1">
      <c r="A119" s="83"/>
      <c r="B119" s="83"/>
      <c r="C119" s="83"/>
      <c r="D119" s="79"/>
      <c r="E119" s="80"/>
      <c r="F119" s="7"/>
      <c r="G119" s="79"/>
      <c r="H119" s="81"/>
      <c r="I119" s="81"/>
      <c r="J119" s="81"/>
      <c r="K119" s="81"/>
      <c r="L119" s="81"/>
      <c r="P119" s="81"/>
      <c r="Q119" s="81"/>
      <c r="R119" s="81"/>
    </row>
    <row r="120" spans="1:18" hidden="1">
      <c r="A120" s="83"/>
      <c r="B120" s="83"/>
      <c r="C120" s="83"/>
      <c r="D120" s="79"/>
      <c r="E120" s="7"/>
      <c r="F120" s="7"/>
      <c r="G120" s="79"/>
      <c r="H120" s="81"/>
      <c r="I120" s="81"/>
      <c r="J120" s="81"/>
      <c r="K120" s="81"/>
      <c r="L120" s="81"/>
      <c r="P120" s="81"/>
      <c r="Q120" s="81"/>
      <c r="R120" s="81"/>
    </row>
    <row r="121" spans="1:18" hidden="1">
      <c r="A121" s="83"/>
      <c r="B121" s="83"/>
      <c r="C121" s="83"/>
      <c r="D121" s="79"/>
      <c r="E121" s="7"/>
      <c r="F121" s="7"/>
      <c r="G121" s="79"/>
      <c r="H121" s="81"/>
      <c r="I121" s="81"/>
      <c r="J121" s="81"/>
      <c r="K121" s="81"/>
      <c r="L121" s="81"/>
      <c r="P121" s="81"/>
      <c r="Q121" s="81"/>
      <c r="R121" s="81"/>
    </row>
    <row r="122" spans="1:18" hidden="1">
      <c r="A122" s="83"/>
      <c r="B122" s="83"/>
      <c r="C122" s="83"/>
      <c r="D122" s="79"/>
      <c r="E122" s="7"/>
      <c r="F122" s="7"/>
      <c r="G122" s="79"/>
      <c r="H122" s="81"/>
      <c r="I122" s="81"/>
      <c r="J122" s="81"/>
      <c r="K122" s="81"/>
      <c r="L122" s="81"/>
      <c r="P122" s="81"/>
      <c r="Q122" s="81"/>
      <c r="R122" s="81"/>
    </row>
    <row r="123" spans="1:18" hidden="1">
      <c r="A123" s="83"/>
      <c r="B123" s="83"/>
      <c r="C123" s="83"/>
      <c r="D123" s="79"/>
      <c r="E123" s="7"/>
      <c r="F123" s="7"/>
      <c r="G123" s="79"/>
      <c r="H123" s="81"/>
      <c r="I123" s="81"/>
      <c r="J123" s="81"/>
      <c r="K123" s="81"/>
      <c r="L123" s="81"/>
      <c r="P123" s="81"/>
      <c r="Q123" s="81"/>
      <c r="R123" s="81"/>
    </row>
    <row r="124" spans="1:18" hidden="1">
      <c r="A124" s="83"/>
      <c r="B124" s="83"/>
      <c r="C124" s="83"/>
      <c r="D124" s="79"/>
      <c r="E124" s="7"/>
      <c r="F124" s="7"/>
      <c r="G124" s="79"/>
      <c r="H124" s="81"/>
      <c r="I124" s="81"/>
      <c r="J124" s="81"/>
      <c r="K124" s="81"/>
      <c r="L124" s="81"/>
      <c r="P124" s="81"/>
      <c r="Q124" s="81"/>
      <c r="R124" s="81"/>
    </row>
    <row r="125" spans="1:18" hidden="1">
      <c r="A125" s="83"/>
      <c r="B125" s="83"/>
      <c r="C125" s="83"/>
      <c r="D125" s="79"/>
      <c r="E125" s="7"/>
      <c r="F125" s="7"/>
      <c r="G125" s="79"/>
      <c r="H125" s="81"/>
      <c r="I125" s="81"/>
      <c r="J125" s="81"/>
      <c r="K125" s="81"/>
      <c r="L125" s="81"/>
      <c r="P125" s="81"/>
      <c r="Q125" s="81"/>
      <c r="R125" s="81"/>
    </row>
    <row r="126" spans="1:18" hidden="1">
      <c r="A126" s="83"/>
      <c r="B126" s="83"/>
      <c r="C126" s="83"/>
      <c r="D126" s="79"/>
      <c r="E126" s="89"/>
      <c r="F126" s="89"/>
      <c r="G126" s="89"/>
      <c r="H126" s="91"/>
      <c r="I126" s="91"/>
      <c r="J126" s="91"/>
      <c r="K126" s="91"/>
      <c r="L126" s="91"/>
      <c r="M126" s="91"/>
      <c r="N126" s="91"/>
      <c r="O126" s="91"/>
      <c r="P126" s="81"/>
      <c r="Q126" s="81"/>
      <c r="R126" s="81"/>
    </row>
    <row r="127" spans="1:18" hidden="1">
      <c r="P127" s="81"/>
      <c r="Q127" s="81"/>
      <c r="R127" s="81"/>
    </row>
    <row r="128" spans="1:18" hidden="1">
      <c r="P128" s="81"/>
      <c r="Q128" s="81"/>
      <c r="R128" s="81"/>
    </row>
    <row r="129" spans="16:18" hidden="1">
      <c r="P129" s="81"/>
      <c r="Q129" s="81"/>
      <c r="R129" s="81"/>
    </row>
    <row r="130" spans="16:18" hidden="1">
      <c r="P130" s="81"/>
      <c r="Q130" s="81"/>
      <c r="R130" s="81"/>
    </row>
    <row r="131" spans="16:18" hidden="1">
      <c r="P131" s="81"/>
      <c r="Q131" s="81"/>
      <c r="R131" s="81"/>
    </row>
    <row r="132" spans="16:18" hidden="1">
      <c r="P132" s="81"/>
      <c r="Q132" s="81"/>
      <c r="R132" s="81"/>
    </row>
    <row r="133" spans="16:18" hidden="1">
      <c r="P133" s="81"/>
      <c r="Q133" s="81"/>
      <c r="R133" s="81"/>
    </row>
    <row r="134" spans="16:18" hidden="1">
      <c r="P134" s="81"/>
      <c r="Q134" s="81"/>
      <c r="R134" s="81"/>
    </row>
    <row r="135" spans="16:18" hidden="1">
      <c r="P135" s="81"/>
      <c r="Q135" s="81"/>
      <c r="R135" s="81"/>
    </row>
    <row r="136" spans="16:18" hidden="1">
      <c r="P136" s="81"/>
      <c r="Q136" s="81"/>
      <c r="R136" s="81"/>
    </row>
    <row r="137" spans="16:18" hidden="1">
      <c r="P137" s="81"/>
      <c r="Q137" s="81"/>
      <c r="R137" s="81"/>
    </row>
    <row r="138" spans="16:18" hidden="1">
      <c r="P138" s="81"/>
      <c r="Q138" s="81"/>
      <c r="R138" s="81"/>
    </row>
    <row r="139" spans="16:18" hidden="1">
      <c r="P139" s="81"/>
      <c r="Q139" s="81"/>
      <c r="R139" s="81"/>
    </row>
    <row r="140" spans="16:18" hidden="1">
      <c r="P140" s="81"/>
      <c r="Q140" s="81"/>
      <c r="R140" s="81"/>
    </row>
    <row r="141" spans="16:18" hidden="1">
      <c r="P141" s="81"/>
      <c r="Q141" s="81"/>
      <c r="R141" s="81"/>
    </row>
    <row r="142" spans="16:18" hidden="1">
      <c r="P142" s="81"/>
      <c r="Q142" s="81"/>
      <c r="R142" s="81"/>
    </row>
    <row r="143" spans="16:18" hidden="1">
      <c r="P143" s="81"/>
      <c r="Q143" s="81"/>
      <c r="R143" s="81"/>
    </row>
    <row r="144" spans="16:18" hidden="1">
      <c r="P144" s="81"/>
      <c r="Q144" s="81"/>
      <c r="R144" s="81"/>
    </row>
    <row r="145" spans="16:18" hidden="1">
      <c r="P145" s="81"/>
      <c r="Q145" s="81"/>
      <c r="R145" s="81"/>
    </row>
    <row r="146" spans="16:18" hidden="1">
      <c r="P146" s="81"/>
      <c r="Q146" s="81"/>
      <c r="R146" s="81"/>
    </row>
    <row r="147" spans="16:18" hidden="1">
      <c r="P147" s="81"/>
      <c r="Q147" s="81"/>
      <c r="R147" s="81"/>
    </row>
    <row r="148" spans="16:18" hidden="1">
      <c r="P148" s="81"/>
      <c r="Q148" s="81"/>
      <c r="R148" s="81"/>
    </row>
    <row r="149" spans="16:18" hidden="1">
      <c r="P149" s="81"/>
      <c r="Q149" s="81"/>
      <c r="R149" s="81"/>
    </row>
    <row r="150" spans="16:18" hidden="1">
      <c r="P150" s="81"/>
      <c r="Q150" s="81"/>
      <c r="R150" s="81"/>
    </row>
    <row r="151" spans="16:18" hidden="1">
      <c r="P151" s="81"/>
      <c r="Q151" s="81"/>
      <c r="R151" s="81"/>
    </row>
    <row r="152" spans="16:18" hidden="1">
      <c r="P152" s="81"/>
      <c r="Q152" s="81"/>
      <c r="R152" s="81"/>
    </row>
    <row r="153" spans="16:18" hidden="1">
      <c r="P153" s="81"/>
      <c r="Q153" s="81"/>
      <c r="R153" s="81"/>
    </row>
    <row r="154" spans="16:18" hidden="1">
      <c r="P154" s="81"/>
      <c r="Q154" s="81"/>
      <c r="R154" s="81"/>
    </row>
    <row r="155" spans="16:18" hidden="1">
      <c r="P155" s="81"/>
      <c r="Q155" s="81"/>
      <c r="R155" s="81"/>
    </row>
    <row r="156" spans="16:18" hidden="1">
      <c r="P156" s="81"/>
      <c r="Q156" s="81"/>
      <c r="R156" s="81"/>
    </row>
    <row r="157" spans="16:18" hidden="1">
      <c r="P157" s="81"/>
      <c r="Q157" s="81"/>
      <c r="R157" s="81"/>
    </row>
    <row r="158" spans="16:18" hidden="1">
      <c r="P158" s="81"/>
      <c r="Q158" s="81"/>
      <c r="R158" s="81"/>
    </row>
    <row r="159" spans="16:18" hidden="1">
      <c r="P159" s="81"/>
      <c r="Q159" s="81"/>
      <c r="R159" s="81"/>
    </row>
    <row r="160" spans="16:18" hidden="1">
      <c r="P160" s="81"/>
      <c r="Q160" s="81"/>
      <c r="R160" s="81"/>
    </row>
    <row r="161" spans="16:18" hidden="1">
      <c r="P161" s="81"/>
      <c r="Q161" s="81"/>
      <c r="R161" s="81"/>
    </row>
    <row r="162" spans="16:18" hidden="1">
      <c r="P162" s="81"/>
      <c r="Q162" s="81"/>
      <c r="R162" s="81"/>
    </row>
    <row r="163" spans="16:18" hidden="1">
      <c r="P163" s="81"/>
      <c r="Q163" s="81"/>
      <c r="R163" s="81"/>
    </row>
    <row r="164" spans="16:18" hidden="1">
      <c r="P164" s="81"/>
      <c r="Q164" s="81"/>
      <c r="R164" s="81"/>
    </row>
    <row r="165" spans="16:18" hidden="1">
      <c r="P165" s="81"/>
      <c r="Q165" s="81"/>
      <c r="R165" s="81"/>
    </row>
    <row r="166" spans="16:18" hidden="1">
      <c r="P166" s="81"/>
      <c r="Q166" s="81"/>
      <c r="R166" s="81"/>
    </row>
    <row r="167" spans="16:18" hidden="1">
      <c r="P167" s="81"/>
      <c r="Q167" s="81"/>
      <c r="R167" s="81"/>
    </row>
    <row r="168" spans="16:18" hidden="1">
      <c r="P168" s="81"/>
      <c r="Q168" s="81"/>
      <c r="R168" s="81"/>
    </row>
    <row r="169" spans="16:18" hidden="1">
      <c r="P169" s="81"/>
      <c r="Q169" s="81"/>
      <c r="R169" s="81"/>
    </row>
    <row r="170" spans="16:18" hidden="1">
      <c r="P170" s="81"/>
      <c r="Q170" s="81"/>
      <c r="R170" s="81"/>
    </row>
    <row r="171" spans="16:18" hidden="1">
      <c r="P171" s="81"/>
      <c r="Q171" s="81"/>
      <c r="R171" s="81"/>
    </row>
    <row r="172" spans="16:18" hidden="1">
      <c r="P172" s="81"/>
      <c r="Q172" s="81"/>
      <c r="R172" s="81"/>
    </row>
    <row r="173" spans="16:18" hidden="1">
      <c r="P173" s="81"/>
      <c r="Q173" s="81"/>
      <c r="R173" s="81"/>
    </row>
    <row r="174" spans="16:18" hidden="1">
      <c r="P174" s="81"/>
      <c r="Q174" s="81"/>
      <c r="R174" s="81"/>
    </row>
    <row r="175" spans="16:18" hidden="1">
      <c r="P175" s="81"/>
      <c r="Q175" s="81"/>
      <c r="R175" s="81"/>
    </row>
    <row r="176" spans="16:18" hidden="1">
      <c r="P176" s="81"/>
      <c r="Q176" s="81"/>
      <c r="R176" s="81"/>
    </row>
    <row r="177" spans="16:18" hidden="1">
      <c r="P177" s="81"/>
      <c r="Q177" s="81"/>
      <c r="R177" s="81"/>
    </row>
    <row r="178" spans="16:18" hidden="1">
      <c r="P178" s="81"/>
      <c r="Q178" s="81"/>
      <c r="R178" s="81"/>
    </row>
    <row r="179" spans="16:18" hidden="1">
      <c r="P179" s="81"/>
      <c r="Q179" s="81"/>
      <c r="R179" s="81"/>
    </row>
    <row r="180" spans="16:18" hidden="1">
      <c r="P180" s="81"/>
      <c r="Q180" s="81"/>
      <c r="R180" s="81"/>
    </row>
    <row r="181" spans="16:18" hidden="1">
      <c r="P181" s="81"/>
      <c r="Q181" s="81"/>
      <c r="R181" s="81"/>
    </row>
    <row r="182" spans="16:18" hidden="1">
      <c r="P182" s="81"/>
      <c r="Q182" s="81"/>
      <c r="R182" s="81"/>
    </row>
    <row r="183" spans="16:18" hidden="1">
      <c r="P183" s="81"/>
      <c r="Q183" s="81"/>
      <c r="R183" s="81"/>
    </row>
    <row r="184" spans="16:18" hidden="1">
      <c r="P184" s="81"/>
      <c r="Q184" s="81"/>
      <c r="R184" s="81"/>
    </row>
    <row r="185" spans="16:18" hidden="1">
      <c r="P185" s="81"/>
      <c r="Q185" s="81"/>
      <c r="R185" s="81"/>
    </row>
    <row r="186" spans="16:18" hidden="1">
      <c r="P186" s="81"/>
      <c r="Q186" s="81"/>
      <c r="R186" s="81"/>
    </row>
    <row r="187" spans="16:18" hidden="1">
      <c r="P187" s="81"/>
      <c r="Q187" s="81"/>
      <c r="R187" s="81"/>
    </row>
    <row r="188" spans="16:18" hidden="1">
      <c r="P188" s="81"/>
      <c r="Q188" s="81"/>
      <c r="R188" s="81"/>
    </row>
    <row r="189" spans="16:18" hidden="1">
      <c r="P189" s="81"/>
      <c r="Q189" s="81"/>
      <c r="R189" s="81"/>
    </row>
    <row r="190" spans="16:18" hidden="1">
      <c r="P190" s="81"/>
      <c r="Q190" s="81"/>
      <c r="R190" s="81"/>
    </row>
    <row r="191" spans="16:18" hidden="1">
      <c r="P191" s="81"/>
      <c r="Q191" s="81"/>
      <c r="R191" s="81"/>
    </row>
    <row r="192" spans="16:18" hidden="1">
      <c r="P192" s="81"/>
      <c r="Q192" s="81"/>
      <c r="R192" s="81"/>
    </row>
    <row r="193" spans="16:18" hidden="1">
      <c r="P193" s="81"/>
      <c r="Q193" s="81"/>
      <c r="R193" s="81"/>
    </row>
    <row r="194" spans="16:18" hidden="1">
      <c r="P194" s="81"/>
      <c r="Q194" s="81"/>
      <c r="R194" s="81"/>
    </row>
    <row r="195" spans="16:18" hidden="1">
      <c r="P195" s="81"/>
      <c r="Q195" s="81"/>
      <c r="R195" s="81"/>
    </row>
    <row r="196" spans="16:18" hidden="1">
      <c r="P196" s="81"/>
      <c r="Q196" s="81"/>
      <c r="R196" s="81"/>
    </row>
    <row r="197" spans="16:18" hidden="1">
      <c r="P197" s="81"/>
      <c r="Q197" s="81"/>
      <c r="R197" s="81"/>
    </row>
    <row r="198" spans="16:18" hidden="1">
      <c r="P198" s="81"/>
      <c r="Q198" s="81"/>
      <c r="R198" s="81"/>
    </row>
    <row r="199" spans="16:18" hidden="1">
      <c r="P199" s="81"/>
      <c r="Q199" s="81"/>
      <c r="R199" s="81"/>
    </row>
    <row r="200" spans="16:18" hidden="1">
      <c r="P200" s="81"/>
      <c r="Q200" s="81"/>
      <c r="R200" s="81"/>
    </row>
    <row r="201" spans="16:18" hidden="1">
      <c r="P201" s="81"/>
      <c r="Q201" s="81"/>
      <c r="R201" s="81"/>
    </row>
    <row r="202" spans="16:18" hidden="1">
      <c r="P202" s="81"/>
      <c r="Q202" s="81"/>
      <c r="R202" s="81"/>
    </row>
    <row r="203" spans="16:18" hidden="1">
      <c r="P203" s="81"/>
      <c r="Q203" s="81"/>
      <c r="R203" s="81"/>
    </row>
    <row r="204" spans="16:18" hidden="1">
      <c r="P204" s="81"/>
      <c r="Q204" s="81"/>
      <c r="R204" s="81"/>
    </row>
    <row r="205" spans="16:18" hidden="1">
      <c r="P205" s="81"/>
      <c r="Q205" s="81"/>
      <c r="R205" s="81"/>
    </row>
    <row r="206" spans="16:18" hidden="1">
      <c r="P206" s="81"/>
      <c r="Q206" s="81"/>
      <c r="R206" s="81"/>
    </row>
    <row r="207" spans="16:18" hidden="1">
      <c r="P207" s="81"/>
      <c r="Q207" s="81"/>
      <c r="R207" s="81"/>
    </row>
    <row r="208" spans="16:18" hidden="1">
      <c r="P208" s="81"/>
      <c r="Q208" s="81"/>
      <c r="R208" s="81"/>
    </row>
    <row r="209" spans="16:18" hidden="1">
      <c r="P209" s="81"/>
      <c r="Q209" s="81"/>
      <c r="R209" s="81"/>
    </row>
    <row r="210" spans="16:18" hidden="1">
      <c r="P210" s="81"/>
      <c r="Q210" s="81"/>
      <c r="R210" s="81"/>
    </row>
    <row r="211" spans="16:18" hidden="1">
      <c r="P211" s="81"/>
      <c r="Q211" s="81"/>
      <c r="R211" s="81"/>
    </row>
    <row r="212" spans="16:18" hidden="1">
      <c r="P212" s="81"/>
      <c r="Q212" s="81"/>
      <c r="R212" s="81"/>
    </row>
    <row r="213" spans="16:18" hidden="1">
      <c r="P213" s="81"/>
      <c r="Q213" s="81"/>
      <c r="R213" s="81"/>
    </row>
    <row r="214" spans="16:18" hidden="1">
      <c r="P214" s="81"/>
      <c r="Q214" s="81"/>
      <c r="R214" s="81"/>
    </row>
    <row r="215" spans="16:18" hidden="1">
      <c r="P215" s="81"/>
      <c r="Q215" s="81"/>
      <c r="R215" s="81"/>
    </row>
    <row r="216" spans="16:18" hidden="1">
      <c r="P216" s="81"/>
      <c r="Q216" s="81"/>
      <c r="R216" s="81"/>
    </row>
    <row r="217" spans="16:18" hidden="1">
      <c r="P217" s="81"/>
      <c r="Q217" s="81"/>
      <c r="R217" s="81"/>
    </row>
    <row r="218" spans="16:18" hidden="1">
      <c r="P218" s="81"/>
      <c r="Q218" s="81"/>
      <c r="R218" s="81"/>
    </row>
    <row r="219" spans="16:18" hidden="1">
      <c r="P219" s="81"/>
      <c r="Q219" s="81"/>
      <c r="R219" s="81"/>
    </row>
    <row r="220" spans="16:18" hidden="1">
      <c r="P220" s="81"/>
      <c r="Q220" s="81"/>
      <c r="R220" s="81"/>
    </row>
    <row r="221" spans="16:18" hidden="1">
      <c r="P221" s="81"/>
      <c r="Q221" s="81"/>
      <c r="R221" s="81"/>
    </row>
    <row r="222" spans="16:18" hidden="1">
      <c r="P222" s="81"/>
      <c r="Q222" s="81"/>
      <c r="R222" s="81"/>
    </row>
    <row r="223" spans="16:18" hidden="1">
      <c r="P223" s="81"/>
      <c r="Q223" s="81"/>
      <c r="R223" s="81"/>
    </row>
    <row r="224" spans="16:18" hidden="1">
      <c r="P224" s="81"/>
      <c r="Q224" s="81"/>
      <c r="R224" s="81"/>
    </row>
    <row r="225" spans="16:18" hidden="1">
      <c r="P225" s="81"/>
      <c r="Q225" s="81"/>
      <c r="R225" s="81"/>
    </row>
    <row r="226" spans="16:18" hidden="1">
      <c r="P226" s="81"/>
      <c r="Q226" s="81"/>
      <c r="R226" s="81"/>
    </row>
    <row r="227" spans="16:18" hidden="1">
      <c r="P227" s="81"/>
      <c r="Q227" s="81"/>
      <c r="R227" s="81"/>
    </row>
    <row r="228" spans="16:18" hidden="1">
      <c r="P228" s="81"/>
      <c r="Q228" s="81"/>
      <c r="R228" s="81"/>
    </row>
    <row r="229" spans="16:18" hidden="1">
      <c r="P229" s="81"/>
      <c r="Q229" s="81"/>
      <c r="R229" s="81"/>
    </row>
    <row r="230" spans="16:18" hidden="1">
      <c r="P230" s="81"/>
      <c r="Q230" s="81"/>
      <c r="R230" s="81"/>
    </row>
    <row r="231" spans="16:18" hidden="1">
      <c r="P231" s="81"/>
      <c r="Q231" s="81"/>
      <c r="R231" s="81"/>
    </row>
    <row r="232" spans="16:18" hidden="1">
      <c r="P232" s="81"/>
      <c r="Q232" s="81"/>
      <c r="R232" s="81"/>
    </row>
    <row r="233" spans="16:18" hidden="1">
      <c r="P233" s="81"/>
      <c r="Q233" s="81"/>
      <c r="R233" s="81"/>
    </row>
    <row r="234" spans="16:18" hidden="1">
      <c r="P234" s="81"/>
      <c r="Q234" s="81"/>
      <c r="R234" s="81"/>
    </row>
    <row r="235" spans="16:18" hidden="1">
      <c r="P235" s="81"/>
      <c r="Q235" s="81"/>
      <c r="R235" s="81"/>
    </row>
    <row r="236" spans="16:18" hidden="1">
      <c r="P236" s="81"/>
      <c r="Q236" s="81"/>
      <c r="R236" s="81"/>
    </row>
    <row r="237" spans="16:18" hidden="1">
      <c r="P237" s="81"/>
      <c r="Q237" s="81"/>
      <c r="R237" s="81"/>
    </row>
    <row r="238" spans="16:18" hidden="1">
      <c r="P238" s="81"/>
      <c r="Q238" s="81"/>
      <c r="R238" s="81"/>
    </row>
    <row r="239" spans="16:18" hidden="1">
      <c r="P239" s="81"/>
      <c r="Q239" s="81"/>
      <c r="R239" s="81"/>
    </row>
    <row r="240" spans="16:18" hidden="1">
      <c r="P240" s="81"/>
      <c r="Q240" s="81"/>
      <c r="R240" s="81"/>
    </row>
    <row r="241" spans="16:18" hidden="1">
      <c r="P241" s="81"/>
      <c r="Q241" s="81"/>
      <c r="R241" s="81"/>
    </row>
    <row r="242" spans="16:18" hidden="1">
      <c r="P242" s="81"/>
      <c r="Q242" s="81"/>
      <c r="R242" s="81"/>
    </row>
    <row r="243" spans="16:18" hidden="1">
      <c r="P243" s="81"/>
      <c r="Q243" s="81"/>
      <c r="R243" s="81"/>
    </row>
    <row r="244" spans="16:18" hidden="1">
      <c r="P244" s="81"/>
      <c r="Q244" s="81"/>
      <c r="R244" s="81"/>
    </row>
    <row r="245" spans="16:18" hidden="1">
      <c r="P245" s="81"/>
      <c r="Q245" s="81"/>
      <c r="R245" s="81"/>
    </row>
    <row r="246" spans="16:18" hidden="1">
      <c r="P246" s="81"/>
      <c r="Q246" s="81"/>
      <c r="R246" s="81"/>
    </row>
    <row r="247" spans="16:18" hidden="1">
      <c r="P247" s="81"/>
      <c r="Q247" s="81"/>
      <c r="R247" s="81"/>
    </row>
    <row r="248" spans="16:18" hidden="1">
      <c r="P248" s="81"/>
      <c r="Q248" s="81"/>
      <c r="R248" s="81"/>
    </row>
    <row r="249" spans="16:18" hidden="1">
      <c r="P249" s="81"/>
      <c r="Q249" s="81"/>
      <c r="R249" s="81"/>
    </row>
    <row r="250" spans="16:18" hidden="1">
      <c r="P250" s="81"/>
      <c r="Q250" s="81"/>
      <c r="R250" s="81"/>
    </row>
    <row r="251" spans="16:18" hidden="1">
      <c r="P251" s="81"/>
      <c r="Q251" s="81"/>
      <c r="R251" s="81"/>
    </row>
    <row r="252" spans="16:18" hidden="1">
      <c r="P252" s="81"/>
      <c r="Q252" s="81"/>
      <c r="R252" s="81"/>
    </row>
    <row r="253" spans="16:18" hidden="1">
      <c r="P253" s="81"/>
      <c r="Q253" s="81"/>
      <c r="R253" s="81"/>
    </row>
    <row r="254" spans="16:18" hidden="1">
      <c r="P254" s="81"/>
      <c r="Q254" s="81"/>
      <c r="R254" s="81"/>
    </row>
    <row r="255" spans="16:18" hidden="1">
      <c r="P255" s="81"/>
      <c r="Q255" s="81"/>
      <c r="R255" s="81"/>
    </row>
    <row r="256" spans="16:18" hidden="1">
      <c r="P256" s="81"/>
      <c r="Q256" s="81"/>
      <c r="R256" s="81"/>
    </row>
    <row r="257" spans="16:18" hidden="1">
      <c r="P257" s="81"/>
      <c r="Q257" s="81"/>
      <c r="R257" s="81"/>
    </row>
    <row r="258" spans="16:18" hidden="1">
      <c r="P258" s="81"/>
      <c r="Q258" s="81"/>
      <c r="R258" s="81"/>
    </row>
    <row r="259" spans="16:18" hidden="1">
      <c r="P259" s="81"/>
      <c r="Q259" s="81"/>
      <c r="R259" s="81"/>
    </row>
    <row r="260" spans="16:18" hidden="1">
      <c r="P260" s="81"/>
      <c r="Q260" s="81"/>
      <c r="R260" s="81"/>
    </row>
    <row r="261" spans="16:18" hidden="1">
      <c r="P261" s="81"/>
      <c r="Q261" s="81"/>
      <c r="R261" s="81"/>
    </row>
    <row r="262" spans="16:18" hidden="1">
      <c r="P262" s="81"/>
      <c r="Q262" s="81"/>
      <c r="R262" s="81"/>
    </row>
    <row r="263" spans="16:18" hidden="1">
      <c r="P263" s="81"/>
      <c r="Q263" s="81"/>
      <c r="R263" s="81"/>
    </row>
    <row r="264" spans="16:18" hidden="1">
      <c r="P264" s="81"/>
      <c r="Q264" s="81"/>
      <c r="R264" s="81"/>
    </row>
    <row r="265" spans="16:18" hidden="1">
      <c r="P265" s="81"/>
      <c r="Q265" s="81"/>
      <c r="R265" s="81"/>
    </row>
    <row r="266" spans="16:18" hidden="1">
      <c r="P266" s="81"/>
      <c r="Q266" s="81"/>
      <c r="R266" s="81"/>
    </row>
    <row r="267" spans="16:18" hidden="1">
      <c r="P267" s="81"/>
      <c r="Q267" s="81"/>
      <c r="R267" s="81"/>
    </row>
    <row r="268" spans="16:18" hidden="1">
      <c r="P268" s="81"/>
      <c r="Q268" s="81"/>
      <c r="R268" s="81"/>
    </row>
    <row r="269" spans="16:18" hidden="1">
      <c r="P269" s="81"/>
      <c r="Q269" s="81"/>
      <c r="R269" s="81"/>
    </row>
    <row r="270" spans="16:18" hidden="1">
      <c r="P270" s="81"/>
      <c r="Q270" s="81"/>
      <c r="R270" s="81"/>
    </row>
    <row r="271" spans="16:18" hidden="1">
      <c r="P271" s="81"/>
      <c r="Q271" s="81"/>
      <c r="R271" s="81"/>
    </row>
    <row r="272" spans="16:18" hidden="1">
      <c r="P272" s="81"/>
      <c r="Q272" s="81"/>
      <c r="R272" s="81"/>
    </row>
    <row r="273" spans="16:18" hidden="1">
      <c r="P273" s="81"/>
      <c r="Q273" s="81"/>
      <c r="R273" s="81"/>
    </row>
    <row r="274" spans="16:18" hidden="1">
      <c r="P274" s="81"/>
      <c r="Q274" s="81"/>
      <c r="R274" s="81"/>
    </row>
    <row r="275" spans="16:18" hidden="1">
      <c r="P275" s="81"/>
      <c r="Q275" s="81"/>
      <c r="R275" s="81"/>
    </row>
    <row r="276" spans="16:18" hidden="1">
      <c r="P276" s="81"/>
      <c r="Q276" s="81"/>
      <c r="R276" s="81"/>
    </row>
    <row r="277" spans="16:18" hidden="1">
      <c r="P277" s="81"/>
      <c r="Q277" s="81"/>
      <c r="R277" s="81"/>
    </row>
    <row r="278" spans="16:18" hidden="1">
      <c r="P278" s="81"/>
      <c r="Q278" s="81"/>
      <c r="R278" s="81"/>
    </row>
    <row r="279" spans="16:18" hidden="1">
      <c r="P279" s="81"/>
      <c r="Q279" s="81"/>
      <c r="R279" s="81"/>
    </row>
    <row r="280" spans="16:18" hidden="1">
      <c r="P280" s="81"/>
      <c r="Q280" s="81"/>
      <c r="R280" s="81"/>
    </row>
    <row r="281" spans="16:18" hidden="1">
      <c r="P281" s="81"/>
      <c r="Q281" s="81"/>
      <c r="R281" s="81"/>
    </row>
    <row r="282" spans="16:18" hidden="1">
      <c r="P282" s="81"/>
      <c r="Q282" s="81"/>
      <c r="R282" s="81"/>
    </row>
    <row r="283" spans="16:18" hidden="1">
      <c r="P283" s="81"/>
      <c r="Q283" s="81"/>
      <c r="R283" s="81"/>
    </row>
    <row r="284" spans="16:18" hidden="1">
      <c r="P284" s="81"/>
      <c r="Q284" s="81"/>
      <c r="R284" s="81"/>
    </row>
    <row r="285" spans="16:18" hidden="1">
      <c r="P285" s="81"/>
      <c r="Q285" s="81"/>
      <c r="R285" s="81"/>
    </row>
    <row r="286" spans="16:18" hidden="1">
      <c r="P286" s="81"/>
      <c r="Q286" s="81"/>
      <c r="R286" s="81"/>
    </row>
    <row r="287" spans="16:18" hidden="1">
      <c r="P287" s="81"/>
      <c r="Q287" s="81"/>
      <c r="R287" s="81"/>
    </row>
    <row r="288" spans="16:18" hidden="1">
      <c r="P288" s="81"/>
      <c r="Q288" s="81"/>
      <c r="R288" s="81"/>
    </row>
    <row r="289" spans="16:18" hidden="1">
      <c r="P289" s="81"/>
      <c r="Q289" s="81"/>
      <c r="R289" s="81"/>
    </row>
    <row r="290" spans="16:18" hidden="1">
      <c r="P290" s="81"/>
      <c r="Q290" s="81"/>
      <c r="R290" s="81"/>
    </row>
    <row r="291" spans="16:18" hidden="1">
      <c r="P291" s="81"/>
      <c r="Q291" s="81"/>
      <c r="R291" s="81"/>
    </row>
    <row r="292" spans="16:18" hidden="1">
      <c r="P292" s="81"/>
      <c r="Q292" s="81"/>
      <c r="R292" s="81"/>
    </row>
    <row r="293" spans="16:18" hidden="1">
      <c r="P293" s="81"/>
      <c r="Q293" s="81"/>
      <c r="R293" s="81"/>
    </row>
    <row r="294" spans="16:18" hidden="1">
      <c r="P294" s="81"/>
      <c r="Q294" s="81"/>
      <c r="R294" s="81"/>
    </row>
    <row r="295" spans="16:18" hidden="1">
      <c r="P295" s="81"/>
      <c r="Q295" s="81"/>
      <c r="R295" s="81"/>
    </row>
    <row r="296" spans="16:18" hidden="1">
      <c r="P296" s="81"/>
      <c r="Q296" s="81"/>
      <c r="R296" s="81"/>
    </row>
    <row r="297" spans="16:18" hidden="1">
      <c r="P297" s="81"/>
      <c r="Q297" s="81"/>
      <c r="R297" s="81"/>
    </row>
    <row r="298" spans="16:18" hidden="1">
      <c r="P298" s="81"/>
      <c r="Q298" s="81"/>
      <c r="R298" s="81"/>
    </row>
    <row r="299" spans="16:18" hidden="1">
      <c r="P299" s="81"/>
      <c r="Q299" s="81"/>
      <c r="R299" s="81"/>
    </row>
    <row r="300" spans="16:18" hidden="1">
      <c r="P300" s="81"/>
      <c r="Q300" s="81"/>
      <c r="R300" s="81"/>
    </row>
    <row r="301" spans="16:18" hidden="1">
      <c r="P301" s="81"/>
      <c r="Q301" s="81"/>
      <c r="R301" s="81"/>
    </row>
    <row r="302" spans="16:18" hidden="1">
      <c r="P302" s="81"/>
      <c r="Q302" s="81"/>
      <c r="R302" s="81"/>
    </row>
    <row r="303" spans="16:18" hidden="1">
      <c r="P303" s="81"/>
      <c r="Q303" s="81"/>
      <c r="R303" s="81"/>
    </row>
    <row r="304" spans="16:18" hidden="1">
      <c r="P304" s="81"/>
      <c r="Q304" s="81"/>
      <c r="R304" s="81"/>
    </row>
    <row r="305" spans="16:18" hidden="1">
      <c r="P305" s="81"/>
      <c r="Q305" s="81"/>
      <c r="R305" s="81"/>
    </row>
    <row r="306" spans="16:18" hidden="1">
      <c r="P306" s="81"/>
      <c r="Q306" s="81"/>
      <c r="R306" s="81"/>
    </row>
    <row r="307" spans="16:18" hidden="1">
      <c r="P307" s="81"/>
      <c r="Q307" s="81"/>
      <c r="R307" s="81"/>
    </row>
    <row r="308" spans="16:18" hidden="1">
      <c r="P308" s="81"/>
      <c r="Q308" s="81"/>
      <c r="R308" s="81"/>
    </row>
    <row r="309" spans="16:18" hidden="1">
      <c r="P309" s="81"/>
      <c r="Q309" s="81"/>
      <c r="R309" s="81"/>
    </row>
    <row r="310" spans="16:18" hidden="1">
      <c r="P310" s="81"/>
      <c r="Q310" s="81"/>
      <c r="R310" s="81"/>
    </row>
    <row r="311" spans="16:18" hidden="1">
      <c r="P311" s="81"/>
      <c r="Q311" s="81"/>
      <c r="R311" s="81"/>
    </row>
    <row r="312" spans="16:18" hidden="1">
      <c r="P312" s="81"/>
      <c r="Q312" s="81"/>
      <c r="R312" s="81"/>
    </row>
    <row r="313" spans="16:18" hidden="1">
      <c r="P313" s="81"/>
      <c r="Q313" s="81"/>
      <c r="R313" s="81"/>
    </row>
    <row r="314" spans="16:18" hidden="1">
      <c r="P314" s="81"/>
      <c r="Q314" s="81"/>
      <c r="R314" s="81"/>
    </row>
    <row r="315" spans="16:18" hidden="1">
      <c r="P315" s="81"/>
      <c r="Q315" s="81"/>
      <c r="R315" s="81"/>
    </row>
    <row r="316" spans="16:18" hidden="1">
      <c r="P316" s="81"/>
      <c r="Q316" s="81"/>
      <c r="R316" s="81"/>
    </row>
    <row r="317" spans="16:18" hidden="1">
      <c r="P317" s="81"/>
      <c r="Q317" s="81"/>
      <c r="R317" s="81"/>
    </row>
    <row r="318" spans="16:18" hidden="1">
      <c r="P318" s="81"/>
      <c r="Q318" s="81"/>
      <c r="R318" s="81"/>
    </row>
    <row r="319" spans="16:18" hidden="1">
      <c r="P319" s="81"/>
      <c r="Q319" s="81"/>
      <c r="R319" s="81"/>
    </row>
    <row r="320" spans="16:18" hidden="1">
      <c r="P320" s="81"/>
      <c r="Q320" s="81"/>
      <c r="R320" s="81"/>
    </row>
    <row r="321" spans="16:18" hidden="1">
      <c r="P321" s="81"/>
      <c r="Q321" s="81"/>
      <c r="R321" s="81"/>
    </row>
    <row r="322" spans="16:18" hidden="1">
      <c r="P322" s="81"/>
      <c r="Q322" s="81"/>
      <c r="R322" s="81"/>
    </row>
    <row r="323" spans="16:18" hidden="1">
      <c r="P323" s="81"/>
      <c r="Q323" s="81"/>
      <c r="R323" s="81"/>
    </row>
    <row r="324" spans="16:18" hidden="1">
      <c r="P324" s="81"/>
      <c r="Q324" s="81"/>
      <c r="R324" s="81"/>
    </row>
    <row r="325" spans="16:18" hidden="1">
      <c r="P325" s="81"/>
      <c r="Q325" s="81"/>
      <c r="R325" s="81"/>
    </row>
    <row r="326" spans="16:18" hidden="1">
      <c r="P326" s="81"/>
      <c r="Q326" s="81"/>
      <c r="R326" s="81"/>
    </row>
    <row r="327" spans="16:18" hidden="1">
      <c r="P327" s="81"/>
      <c r="Q327" s="81"/>
      <c r="R327" s="81"/>
    </row>
    <row r="328" spans="16:18" hidden="1">
      <c r="P328" s="81"/>
      <c r="Q328" s="81"/>
      <c r="R328" s="81"/>
    </row>
    <row r="329" spans="16:18" hidden="1">
      <c r="P329" s="81"/>
      <c r="Q329" s="81"/>
      <c r="R329" s="81"/>
    </row>
    <row r="330" spans="16:18" hidden="1">
      <c r="P330" s="81"/>
      <c r="Q330" s="81"/>
      <c r="R330" s="81"/>
    </row>
    <row r="331" spans="16:18" hidden="1">
      <c r="P331" s="81"/>
      <c r="Q331" s="81"/>
      <c r="R331" s="81"/>
    </row>
    <row r="332" spans="16:18" hidden="1">
      <c r="P332" s="81"/>
      <c r="Q332" s="81"/>
      <c r="R332" s="81"/>
    </row>
    <row r="333" spans="16:18" hidden="1">
      <c r="P333" s="81"/>
      <c r="Q333" s="81"/>
      <c r="R333" s="81"/>
    </row>
    <row r="334" spans="16:18" hidden="1">
      <c r="P334" s="81"/>
      <c r="Q334" s="81"/>
      <c r="R334" s="81"/>
    </row>
    <row r="335" spans="16:18" hidden="1">
      <c r="P335" s="81"/>
      <c r="Q335" s="81"/>
      <c r="R335" s="81"/>
    </row>
    <row r="336" spans="16:18" hidden="1">
      <c r="P336" s="81"/>
      <c r="Q336" s="81"/>
      <c r="R336" s="81"/>
    </row>
    <row r="337" spans="16:18" hidden="1">
      <c r="P337" s="81"/>
      <c r="Q337" s="81"/>
      <c r="R337" s="81"/>
    </row>
    <row r="338" spans="16:18" hidden="1">
      <c r="P338" s="81"/>
      <c r="Q338" s="81"/>
      <c r="R338" s="81"/>
    </row>
    <row r="339" spans="16:18" hidden="1">
      <c r="P339" s="81"/>
      <c r="Q339" s="81"/>
      <c r="R339" s="81"/>
    </row>
    <row r="340" spans="16:18" hidden="1">
      <c r="P340" s="81"/>
      <c r="Q340" s="81"/>
      <c r="R340" s="81"/>
    </row>
    <row r="341" spans="16:18" hidden="1">
      <c r="P341" s="81"/>
      <c r="Q341" s="81"/>
      <c r="R341" s="81"/>
    </row>
    <row r="342" spans="16:18" hidden="1">
      <c r="P342" s="81"/>
      <c r="Q342" s="81"/>
      <c r="R342" s="81"/>
    </row>
    <row r="343" spans="16:18" hidden="1">
      <c r="P343" s="81"/>
      <c r="Q343" s="81"/>
      <c r="R343" s="81"/>
    </row>
    <row r="344" spans="16:18" hidden="1">
      <c r="P344" s="81"/>
      <c r="Q344" s="81"/>
      <c r="R344" s="81"/>
    </row>
    <row r="345" spans="16:18" hidden="1">
      <c r="P345" s="81"/>
      <c r="Q345" s="81"/>
      <c r="R345" s="81"/>
    </row>
    <row r="346" spans="16:18" hidden="1">
      <c r="P346" s="81"/>
      <c r="Q346" s="81"/>
      <c r="R346" s="81"/>
    </row>
    <row r="347" spans="16:18" hidden="1">
      <c r="P347" s="81"/>
      <c r="Q347" s="81"/>
      <c r="R347" s="81"/>
    </row>
    <row r="348" spans="16:18" hidden="1">
      <c r="P348" s="81"/>
      <c r="Q348" s="81"/>
      <c r="R348" s="81"/>
    </row>
    <row r="349" spans="16:18" hidden="1">
      <c r="P349" s="81"/>
      <c r="Q349" s="81"/>
      <c r="R349" s="81"/>
    </row>
    <row r="350" spans="16:18" hidden="1">
      <c r="P350" s="81"/>
      <c r="Q350" s="81"/>
      <c r="R350" s="81"/>
    </row>
    <row r="351" spans="16:18" hidden="1">
      <c r="P351" s="81"/>
      <c r="Q351" s="81"/>
      <c r="R351" s="81"/>
    </row>
    <row r="352" spans="16:18" hidden="1">
      <c r="P352" s="81"/>
      <c r="Q352" s="81"/>
      <c r="R352" s="81"/>
    </row>
    <row r="353" spans="16:18" hidden="1">
      <c r="P353" s="81"/>
      <c r="Q353" s="81"/>
      <c r="R353" s="81"/>
    </row>
    <row r="354" spans="16:18" hidden="1">
      <c r="P354" s="81"/>
      <c r="Q354" s="81"/>
      <c r="R354" s="81"/>
    </row>
    <row r="355" spans="16:18" hidden="1">
      <c r="P355" s="81"/>
      <c r="Q355" s="81"/>
      <c r="R355" s="81"/>
    </row>
    <row r="356" spans="16:18" hidden="1">
      <c r="P356" s="81"/>
      <c r="Q356" s="81"/>
      <c r="R356" s="81"/>
    </row>
    <row r="357" spans="16:18" hidden="1">
      <c r="P357" s="81"/>
      <c r="Q357" s="81"/>
      <c r="R357" s="81"/>
    </row>
    <row r="358" spans="16:18" hidden="1">
      <c r="P358" s="81"/>
      <c r="Q358" s="81"/>
      <c r="R358" s="81"/>
    </row>
    <row r="359" spans="16:18" hidden="1">
      <c r="P359" s="81"/>
      <c r="Q359" s="81"/>
      <c r="R359" s="81"/>
    </row>
    <row r="360" spans="16:18" hidden="1">
      <c r="P360" s="81"/>
      <c r="Q360" s="81"/>
      <c r="R360" s="81"/>
    </row>
    <row r="361" spans="16:18" hidden="1">
      <c r="P361" s="81"/>
      <c r="Q361" s="81"/>
      <c r="R361" s="81"/>
    </row>
    <row r="362" spans="16:18" hidden="1">
      <c r="P362" s="81"/>
      <c r="Q362" s="81"/>
      <c r="R362" s="81"/>
    </row>
    <row r="363" spans="16:18" hidden="1">
      <c r="P363" s="81"/>
      <c r="Q363" s="81"/>
      <c r="R363" s="81"/>
    </row>
    <row r="364" spans="16:18" hidden="1">
      <c r="P364" s="81"/>
      <c r="Q364" s="81"/>
      <c r="R364" s="81"/>
    </row>
    <row r="365" spans="16:18" hidden="1">
      <c r="P365" s="81"/>
      <c r="Q365" s="81"/>
      <c r="R365" s="81"/>
    </row>
    <row r="366" spans="16:18" hidden="1">
      <c r="P366" s="81"/>
      <c r="Q366" s="81"/>
      <c r="R366" s="81"/>
    </row>
    <row r="367" spans="16:18" hidden="1">
      <c r="P367" s="81"/>
      <c r="Q367" s="81"/>
      <c r="R367" s="81"/>
    </row>
    <row r="368" spans="16:18" hidden="1">
      <c r="P368" s="81"/>
      <c r="Q368" s="81"/>
      <c r="R368" s="81"/>
    </row>
    <row r="369" spans="16:18" hidden="1">
      <c r="P369" s="81"/>
      <c r="Q369" s="81"/>
      <c r="R369" s="81"/>
    </row>
    <row r="370" spans="16:18" hidden="1">
      <c r="P370" s="81"/>
      <c r="Q370" s="81"/>
      <c r="R370" s="81"/>
    </row>
    <row r="371" spans="16:18" hidden="1">
      <c r="P371" s="81"/>
      <c r="Q371" s="81"/>
      <c r="R371" s="81"/>
    </row>
    <row r="372" spans="16:18" hidden="1">
      <c r="P372" s="81"/>
      <c r="Q372" s="81"/>
      <c r="R372" s="81"/>
    </row>
    <row r="373" spans="16:18" hidden="1">
      <c r="P373" s="81"/>
      <c r="Q373" s="81"/>
      <c r="R373" s="81"/>
    </row>
    <row r="374" spans="16:18" hidden="1">
      <c r="P374" s="81"/>
      <c r="Q374" s="81"/>
      <c r="R374" s="81"/>
    </row>
    <row r="375" spans="16:18" hidden="1">
      <c r="P375" s="81"/>
      <c r="Q375" s="81"/>
      <c r="R375" s="81"/>
    </row>
    <row r="376" spans="16:18" hidden="1">
      <c r="P376" s="81"/>
      <c r="Q376" s="81"/>
      <c r="R376" s="81"/>
    </row>
    <row r="377" spans="16:18" hidden="1">
      <c r="P377" s="81"/>
      <c r="Q377" s="81"/>
      <c r="R377" s="81"/>
    </row>
    <row r="378" spans="16:18" hidden="1">
      <c r="P378" s="81"/>
      <c r="Q378" s="81"/>
      <c r="R378" s="81"/>
    </row>
    <row r="379" spans="16:18" hidden="1">
      <c r="P379" s="81"/>
      <c r="Q379" s="81"/>
      <c r="R379" s="81"/>
    </row>
    <row r="380" spans="16:18" hidden="1">
      <c r="P380" s="81"/>
      <c r="Q380" s="81"/>
      <c r="R380" s="81"/>
    </row>
    <row r="381" spans="16:18" hidden="1">
      <c r="P381" s="81"/>
      <c r="Q381" s="81"/>
      <c r="R381" s="81"/>
    </row>
    <row r="382" spans="16:18" hidden="1">
      <c r="P382" s="81"/>
      <c r="Q382" s="81"/>
      <c r="R382" s="81"/>
    </row>
    <row r="383" spans="16:18" hidden="1">
      <c r="P383" s="81"/>
      <c r="Q383" s="81"/>
      <c r="R383" s="81"/>
    </row>
    <row r="384" spans="16:18" hidden="1">
      <c r="P384" s="81"/>
      <c r="Q384" s="81"/>
      <c r="R384" s="81"/>
    </row>
    <row r="385" spans="16:18" hidden="1">
      <c r="P385" s="81"/>
      <c r="Q385" s="81"/>
      <c r="R385" s="81"/>
    </row>
    <row r="386" spans="16:18" hidden="1">
      <c r="P386" s="81"/>
      <c r="Q386" s="81"/>
      <c r="R386" s="81"/>
    </row>
    <row r="387" spans="16:18" hidden="1">
      <c r="P387" s="81"/>
      <c r="Q387" s="81"/>
      <c r="R387" s="81"/>
    </row>
    <row r="388" spans="16:18" hidden="1">
      <c r="P388" s="81"/>
      <c r="Q388" s="81"/>
      <c r="R388" s="81"/>
    </row>
    <row r="389" spans="16:18" hidden="1">
      <c r="P389" s="81"/>
      <c r="Q389" s="81"/>
      <c r="R389" s="81"/>
    </row>
    <row r="390" spans="16:18" hidden="1">
      <c r="P390" s="81"/>
      <c r="Q390" s="81"/>
      <c r="R390" s="81"/>
    </row>
    <row r="391" spans="16:18" hidden="1">
      <c r="P391" s="81"/>
      <c r="Q391" s="81"/>
      <c r="R391" s="81"/>
    </row>
    <row r="392" spans="16:18" hidden="1">
      <c r="P392" s="81"/>
      <c r="Q392" s="81"/>
      <c r="R392" s="81"/>
    </row>
    <row r="393" spans="16:18" hidden="1">
      <c r="P393" s="81"/>
      <c r="Q393" s="81"/>
      <c r="R393" s="81"/>
    </row>
    <row r="394" spans="16:18" hidden="1">
      <c r="P394" s="81"/>
      <c r="Q394" s="81"/>
      <c r="R394" s="81"/>
    </row>
    <row r="395" spans="16:18" hidden="1">
      <c r="P395" s="81"/>
      <c r="Q395" s="81"/>
      <c r="R395" s="81"/>
    </row>
    <row r="396" spans="16:18" hidden="1">
      <c r="P396" s="81"/>
      <c r="Q396" s="81"/>
      <c r="R396" s="81"/>
    </row>
    <row r="397" spans="16:18" hidden="1">
      <c r="P397" s="81"/>
      <c r="Q397" s="81"/>
      <c r="R397" s="81"/>
    </row>
    <row r="398" spans="16:18" hidden="1">
      <c r="P398" s="81"/>
      <c r="Q398" s="81"/>
      <c r="R398" s="81"/>
    </row>
    <row r="399" spans="16:18" hidden="1">
      <c r="P399" s="81"/>
      <c r="Q399" s="81"/>
      <c r="R399" s="81"/>
    </row>
    <row r="400" spans="16:18" hidden="1">
      <c r="P400" s="81"/>
      <c r="Q400" s="81"/>
      <c r="R400" s="81"/>
    </row>
    <row r="401" spans="16:18" hidden="1">
      <c r="P401" s="81"/>
      <c r="Q401" s="81"/>
      <c r="R401" s="81"/>
    </row>
    <row r="402" spans="16:18" hidden="1">
      <c r="P402" s="81"/>
      <c r="Q402" s="81"/>
      <c r="R402" s="81"/>
    </row>
    <row r="403" spans="16:18" hidden="1">
      <c r="P403" s="81"/>
      <c r="Q403" s="81"/>
      <c r="R403" s="81"/>
    </row>
    <row r="404" spans="16:18" hidden="1">
      <c r="P404" s="81"/>
      <c r="Q404" s="81"/>
      <c r="R404" s="81"/>
    </row>
    <row r="405" spans="16:18" hidden="1">
      <c r="P405" s="81"/>
      <c r="Q405" s="81"/>
      <c r="R405" s="81"/>
    </row>
    <row r="406" spans="16:18" hidden="1">
      <c r="P406" s="81"/>
      <c r="Q406" s="81"/>
      <c r="R406" s="81"/>
    </row>
    <row r="407" spans="16:18" hidden="1">
      <c r="P407" s="81"/>
      <c r="Q407" s="81"/>
      <c r="R407" s="81"/>
    </row>
    <row r="408" spans="16:18" hidden="1">
      <c r="P408" s="81"/>
      <c r="Q408" s="81"/>
      <c r="R408" s="81"/>
    </row>
    <row r="409" spans="16:18" hidden="1">
      <c r="P409" s="81"/>
      <c r="Q409" s="81"/>
      <c r="R409" s="81"/>
    </row>
    <row r="410" spans="16:18" hidden="1">
      <c r="P410" s="81"/>
      <c r="Q410" s="81"/>
      <c r="R410" s="81"/>
    </row>
    <row r="411" spans="16:18" hidden="1">
      <c r="P411" s="81"/>
      <c r="Q411" s="81"/>
      <c r="R411" s="81"/>
    </row>
    <row r="412" spans="16:18" hidden="1">
      <c r="P412" s="81"/>
      <c r="Q412" s="81"/>
      <c r="R412" s="81"/>
    </row>
    <row r="413" spans="16:18" hidden="1">
      <c r="P413" s="81"/>
      <c r="Q413" s="81"/>
      <c r="R413" s="81"/>
    </row>
    <row r="414" spans="16:18" hidden="1">
      <c r="P414" s="81"/>
      <c r="Q414" s="81"/>
      <c r="R414" s="81"/>
    </row>
    <row r="415" spans="16:18" hidden="1">
      <c r="P415" s="81"/>
      <c r="Q415" s="81"/>
      <c r="R415" s="81"/>
    </row>
    <row r="416" spans="16:18" hidden="1">
      <c r="P416" s="81"/>
      <c r="Q416" s="81"/>
      <c r="R416" s="81"/>
    </row>
    <row r="417" spans="16:18" hidden="1">
      <c r="P417" s="81"/>
      <c r="Q417" s="81"/>
      <c r="R417" s="81"/>
    </row>
    <row r="418" spans="16:18" hidden="1">
      <c r="P418" s="81"/>
      <c r="Q418" s="81"/>
      <c r="R418" s="81"/>
    </row>
    <row r="419" spans="16:18" hidden="1">
      <c r="P419" s="81"/>
      <c r="Q419" s="81"/>
      <c r="R419" s="81"/>
    </row>
    <row r="420" spans="16:18" hidden="1">
      <c r="P420" s="81"/>
      <c r="Q420" s="81"/>
      <c r="R420" s="81"/>
    </row>
    <row r="421" spans="16:18" hidden="1">
      <c r="P421" s="81"/>
      <c r="Q421" s="81"/>
      <c r="R421" s="81"/>
    </row>
    <row r="422" spans="16:18" hidden="1">
      <c r="P422" s="81"/>
      <c r="Q422" s="81"/>
      <c r="R422" s="81"/>
    </row>
    <row r="423" spans="16:18" hidden="1">
      <c r="P423" s="81"/>
      <c r="Q423" s="81"/>
      <c r="R423" s="81"/>
    </row>
    <row r="424" spans="16:18" hidden="1">
      <c r="P424" s="81"/>
      <c r="Q424" s="81"/>
      <c r="R424" s="81"/>
    </row>
    <row r="425" spans="16:18" hidden="1">
      <c r="P425" s="81"/>
      <c r="Q425" s="81"/>
      <c r="R425" s="81"/>
    </row>
    <row r="426" spans="16:18" hidden="1">
      <c r="P426" s="81"/>
      <c r="Q426" s="81"/>
      <c r="R426" s="81"/>
    </row>
    <row r="427" spans="16:18" hidden="1">
      <c r="P427" s="81"/>
      <c r="Q427" s="81"/>
      <c r="R427" s="81"/>
    </row>
    <row r="428" spans="16:18" hidden="1">
      <c r="P428" s="81"/>
      <c r="Q428" s="81"/>
      <c r="R428" s="81"/>
    </row>
    <row r="429" spans="16:18" hidden="1">
      <c r="P429" s="81"/>
      <c r="Q429" s="81"/>
      <c r="R429" s="81"/>
    </row>
    <row r="430" spans="16:18" hidden="1">
      <c r="P430" s="81"/>
      <c r="Q430" s="81"/>
      <c r="R430" s="81"/>
    </row>
    <row r="431" spans="16:18" hidden="1">
      <c r="P431" s="81"/>
      <c r="Q431" s="81"/>
      <c r="R431" s="81"/>
    </row>
    <row r="432" spans="16:18" hidden="1">
      <c r="P432" s="81"/>
      <c r="Q432" s="81"/>
      <c r="R432" s="81"/>
    </row>
    <row r="433" spans="16:18" hidden="1">
      <c r="P433" s="81"/>
      <c r="Q433" s="81"/>
      <c r="R433" s="81"/>
    </row>
    <row r="434" spans="16:18" hidden="1">
      <c r="P434" s="81"/>
      <c r="Q434" s="81"/>
      <c r="R434" s="81"/>
    </row>
    <row r="435" spans="16:18" hidden="1">
      <c r="P435" s="81"/>
      <c r="Q435" s="81"/>
      <c r="R435" s="81"/>
    </row>
    <row r="436" spans="16:18" hidden="1">
      <c r="P436" s="81"/>
      <c r="Q436" s="81"/>
      <c r="R436" s="81"/>
    </row>
    <row r="437" spans="16:18" hidden="1">
      <c r="P437" s="81"/>
      <c r="Q437" s="81"/>
      <c r="R437" s="81"/>
    </row>
    <row r="438" spans="16:18" hidden="1">
      <c r="P438" s="81"/>
      <c r="Q438" s="81"/>
      <c r="R438" s="81"/>
    </row>
    <row r="439" spans="16:18" hidden="1">
      <c r="P439" s="81"/>
      <c r="Q439" s="81"/>
      <c r="R439" s="81"/>
    </row>
    <row r="440" spans="16:18" hidden="1">
      <c r="P440" s="81"/>
      <c r="Q440" s="81"/>
      <c r="R440" s="81"/>
    </row>
    <row r="441" spans="16:18" hidden="1">
      <c r="P441" s="81"/>
      <c r="Q441" s="81"/>
      <c r="R441" s="81"/>
    </row>
    <row r="442" spans="16:18" hidden="1">
      <c r="P442" s="81"/>
      <c r="Q442" s="81"/>
      <c r="R442" s="81"/>
    </row>
    <row r="443" spans="16:18" hidden="1">
      <c r="P443" s="81"/>
      <c r="Q443" s="81"/>
      <c r="R443" s="81"/>
    </row>
    <row r="444" spans="16:18" hidden="1">
      <c r="P444" s="81"/>
      <c r="Q444" s="81"/>
      <c r="R444" s="81"/>
    </row>
    <row r="445" spans="16:18" hidden="1">
      <c r="P445" s="81"/>
      <c r="Q445" s="81"/>
      <c r="R445" s="81"/>
    </row>
    <row r="446" spans="16:18" hidden="1">
      <c r="P446" s="81"/>
      <c r="Q446" s="81"/>
      <c r="R446" s="81"/>
    </row>
    <row r="447" spans="16:18" hidden="1">
      <c r="P447" s="81"/>
      <c r="Q447" s="81"/>
      <c r="R447" s="81"/>
    </row>
    <row r="448" spans="16:18" hidden="1">
      <c r="P448" s="81"/>
      <c r="Q448" s="81"/>
      <c r="R448" s="81"/>
    </row>
    <row r="449" spans="16:18" hidden="1">
      <c r="P449" s="81"/>
      <c r="Q449" s="81"/>
      <c r="R449" s="81"/>
    </row>
    <row r="450" spans="16:18" hidden="1">
      <c r="P450" s="81"/>
      <c r="Q450" s="81"/>
      <c r="R450" s="81"/>
    </row>
    <row r="451" spans="16:18" hidden="1">
      <c r="P451" s="81"/>
      <c r="Q451" s="81"/>
      <c r="R451" s="81"/>
    </row>
    <row r="452" spans="16:18" hidden="1">
      <c r="P452" s="81"/>
      <c r="Q452" s="81"/>
      <c r="R452" s="81"/>
    </row>
    <row r="453" spans="16:18" hidden="1">
      <c r="P453" s="81"/>
      <c r="Q453" s="81"/>
      <c r="R453" s="81"/>
    </row>
    <row r="454" spans="16:18" hidden="1">
      <c r="P454" s="81"/>
      <c r="Q454" s="81"/>
      <c r="R454" s="81"/>
    </row>
    <row r="455" spans="16:18" hidden="1">
      <c r="P455" s="81"/>
      <c r="Q455" s="81"/>
      <c r="R455" s="81"/>
    </row>
    <row r="456" spans="16:18" hidden="1">
      <c r="P456" s="81"/>
      <c r="Q456" s="81"/>
      <c r="R456" s="81"/>
    </row>
    <row r="457" spans="16:18" hidden="1">
      <c r="P457" s="81"/>
      <c r="Q457" s="81"/>
      <c r="R457" s="81"/>
    </row>
    <row r="458" spans="16:18" hidden="1">
      <c r="P458" s="81"/>
      <c r="Q458" s="81"/>
      <c r="R458" s="81"/>
    </row>
    <row r="459" spans="16:18" hidden="1">
      <c r="P459" s="81"/>
      <c r="Q459" s="81"/>
      <c r="R459" s="81"/>
    </row>
    <row r="460" spans="16:18" hidden="1">
      <c r="P460" s="81"/>
      <c r="Q460" s="81"/>
      <c r="R460" s="81"/>
    </row>
    <row r="461" spans="16:18" hidden="1">
      <c r="P461" s="81"/>
      <c r="Q461" s="81"/>
      <c r="R461" s="81"/>
    </row>
    <row r="462" spans="16:18" hidden="1">
      <c r="P462" s="81"/>
      <c r="Q462" s="81"/>
      <c r="R462" s="81"/>
    </row>
    <row r="463" spans="16:18" hidden="1">
      <c r="P463" s="81"/>
      <c r="Q463" s="81"/>
      <c r="R463" s="81"/>
    </row>
    <row r="464" spans="16:18" hidden="1">
      <c r="P464" s="81"/>
      <c r="Q464" s="81"/>
      <c r="R464" s="81"/>
    </row>
    <row r="465" spans="16:18" hidden="1">
      <c r="P465" s="81"/>
      <c r="Q465" s="81"/>
      <c r="R465" s="81"/>
    </row>
    <row r="466" spans="16:18" hidden="1">
      <c r="P466" s="81"/>
      <c r="Q466" s="81"/>
      <c r="R466" s="81"/>
    </row>
    <row r="467" spans="16:18" hidden="1">
      <c r="P467" s="81"/>
      <c r="Q467" s="81"/>
      <c r="R467" s="81"/>
    </row>
    <row r="468" spans="16:18" hidden="1">
      <c r="P468" s="81"/>
      <c r="Q468" s="81"/>
      <c r="R468" s="81"/>
    </row>
    <row r="469" spans="16:18" hidden="1">
      <c r="P469" s="81"/>
      <c r="Q469" s="81"/>
      <c r="R469" s="81"/>
    </row>
    <row r="470" spans="16:18" hidden="1">
      <c r="P470" s="81"/>
      <c r="Q470" s="81"/>
      <c r="R470" s="81"/>
    </row>
    <row r="471" spans="16:18" hidden="1">
      <c r="P471" s="81"/>
      <c r="Q471" s="81"/>
      <c r="R471" s="81"/>
    </row>
    <row r="472" spans="16:18" hidden="1">
      <c r="P472" s="81"/>
      <c r="Q472" s="81"/>
      <c r="R472" s="81"/>
    </row>
    <row r="473" spans="16:18" hidden="1">
      <c r="P473" s="81"/>
      <c r="Q473" s="81"/>
      <c r="R473" s="81"/>
    </row>
    <row r="474" spans="16:18" hidden="1">
      <c r="P474" s="81"/>
      <c r="Q474" s="81"/>
      <c r="R474" s="81"/>
    </row>
    <row r="475" spans="16:18" hidden="1">
      <c r="P475" s="81"/>
      <c r="Q475" s="81"/>
      <c r="R475" s="81"/>
    </row>
    <row r="476" spans="16:18" hidden="1">
      <c r="P476" s="81"/>
      <c r="Q476" s="81"/>
      <c r="R476" s="81"/>
    </row>
    <row r="477" spans="16:18" hidden="1">
      <c r="P477" s="81"/>
      <c r="Q477" s="81"/>
      <c r="R477" s="81"/>
    </row>
    <row r="478" spans="16:18" hidden="1">
      <c r="P478" s="81"/>
      <c r="Q478" s="81"/>
      <c r="R478" s="81"/>
    </row>
    <row r="479" spans="16:18" hidden="1">
      <c r="P479" s="81"/>
      <c r="Q479" s="81"/>
      <c r="R479" s="81"/>
    </row>
    <row r="480" spans="16:18" hidden="1">
      <c r="P480" s="81"/>
      <c r="Q480" s="81"/>
      <c r="R480" s="81"/>
    </row>
    <row r="481" spans="5:25" hidden="1">
      <c r="P481" s="81"/>
      <c r="Q481" s="81"/>
      <c r="R481" s="81"/>
    </row>
    <row r="482" spans="5:25" hidden="1">
      <c r="P482" s="81"/>
      <c r="Q482" s="81"/>
      <c r="R482" s="81"/>
    </row>
    <row r="483" spans="5:25" hidden="1">
      <c r="P483" s="81"/>
      <c r="Q483" s="81"/>
      <c r="R483" s="81"/>
    </row>
    <row r="484" spans="5:25" hidden="1">
      <c r="P484" s="81"/>
      <c r="Q484" s="81"/>
      <c r="R484" s="81"/>
    </row>
    <row r="485" spans="5:25" hidden="1">
      <c r="P485" s="81"/>
      <c r="Q485" s="81"/>
      <c r="R485" s="81"/>
    </row>
    <row r="486" spans="5:25" hidden="1">
      <c r="P486" s="81"/>
      <c r="Q486" s="81"/>
      <c r="R486" s="81"/>
    </row>
    <row r="487" spans="5:25" hidden="1">
      <c r="P487" s="81"/>
      <c r="Q487" s="81"/>
      <c r="R487" s="81"/>
    </row>
    <row r="488" spans="5:25" hidden="1">
      <c r="P488" s="81"/>
      <c r="Q488" s="81"/>
      <c r="R488" s="81"/>
    </row>
    <row r="489" spans="5:25" hidden="1">
      <c r="P489" s="81"/>
      <c r="Q489" s="81"/>
      <c r="R489" s="81"/>
    </row>
    <row r="490" spans="5:25" hidden="1">
      <c r="P490" s="81"/>
      <c r="Q490" s="81"/>
      <c r="R490" s="81"/>
    </row>
    <row r="491" spans="5:25" hidden="1">
      <c r="P491" s="81"/>
      <c r="Q491" s="81"/>
      <c r="R491" s="81"/>
    </row>
    <row r="492" spans="5:25" hidden="1">
      <c r="P492" s="81"/>
      <c r="Q492" s="81"/>
      <c r="R492" s="81"/>
    </row>
    <row r="493" spans="5:25" hidden="1">
      <c r="P493" s="81"/>
      <c r="Q493" s="81"/>
      <c r="R493" s="81"/>
    </row>
    <row r="494" spans="5:25" hidden="1">
      <c r="P494" s="81"/>
      <c r="Q494" s="81"/>
      <c r="R494" s="81"/>
    </row>
    <row r="495" spans="5:25" ht="15.75" thickBot="1">
      <c r="E495" s="82" t="s">
        <v>125</v>
      </c>
      <c r="F495" s="52"/>
      <c r="G495" s="52"/>
      <c r="H495" s="64">
        <f t="shared" ref="H495:O495" si="4">SUM(H4:H494)</f>
        <v>98.6</v>
      </c>
      <c r="I495" s="64">
        <f t="shared" si="4"/>
        <v>0</v>
      </c>
      <c r="J495" s="64">
        <f t="shared" si="4"/>
        <v>1821.6500000000003</v>
      </c>
      <c r="K495" s="64">
        <f t="shared" si="4"/>
        <v>0</v>
      </c>
      <c r="L495" s="64">
        <f t="shared" si="4"/>
        <v>233.9</v>
      </c>
      <c r="M495" s="64">
        <f t="shared" si="4"/>
        <v>0</v>
      </c>
      <c r="N495" s="64">
        <f t="shared" si="4"/>
        <v>0</v>
      </c>
      <c r="O495" s="64">
        <f t="shared" si="4"/>
        <v>0</v>
      </c>
      <c r="S495" s="52" t="s">
        <v>126</v>
      </c>
      <c r="T495" s="64">
        <f t="shared" ref="T495:Y495" si="5">SUM(T4:T494)</f>
        <v>736.25000000000034</v>
      </c>
      <c r="U495" s="64">
        <f t="shared" si="5"/>
        <v>736.25000000000034</v>
      </c>
      <c r="V495" s="64">
        <f t="shared" si="5"/>
        <v>239.1</v>
      </c>
      <c r="W495" s="64">
        <f t="shared" si="5"/>
        <v>1</v>
      </c>
      <c r="X495" s="64">
        <f t="shared" si="5"/>
        <v>0</v>
      </c>
      <c r="Y495" s="64">
        <f t="shared" si="5"/>
        <v>0</v>
      </c>
    </row>
    <row r="496" spans="5:25" ht="15.75" thickTop="1"/>
    <row r="498" spans="5:18">
      <c r="E498" s="53" t="s">
        <v>124</v>
      </c>
      <c r="H498" s="7"/>
      <c r="I498" s="7"/>
      <c r="J498" s="7"/>
      <c r="K498" s="7"/>
      <c r="L498" s="7"/>
      <c r="M498" s="7"/>
      <c r="N498" s="7"/>
      <c r="O498" s="7"/>
      <c r="P498" s="54" t="s">
        <v>138</v>
      </c>
      <c r="Q498" s="7"/>
      <c r="R498" s="54" t="s">
        <v>129</v>
      </c>
    </row>
    <row r="499" spans="5:18">
      <c r="E499" s="54" t="str">
        <f>IF('2'!K3="", "Vrije categorie",'2'!K3)</f>
        <v>A</v>
      </c>
      <c r="H499" s="65" cm="1">
        <f t="array" ref="H499">SUMPRODUCT(--($G$4:$G$494=E499),--($F$4:$F$494=""),$H$4:$H$494)</f>
        <v>0</v>
      </c>
      <c r="I499" s="65" cm="1">
        <f t="array" ref="I499">SUMPRODUCT(--($G$4:$G$494=E499),--($F$4:$F$494=""),$I$4:$I$494)</f>
        <v>0</v>
      </c>
      <c r="J499" s="65" cm="1">
        <f t="array" ref="J499">SUMPRODUCT(--($G$4:$G$494=E499),--($F$4:$F$494=""),$J$4:$J$494)</f>
        <v>840.4</v>
      </c>
      <c r="K499" s="65" cm="1">
        <f t="array" ref="K499">SUMPRODUCT(--($G$4:$G$494=E499),--($F$4:$F$494=""),$K$4:$K$494)</f>
        <v>0</v>
      </c>
      <c r="L499" s="65" cm="1">
        <f t="array" ref="L499">SUMPRODUCT(--($G$4:$G$494=E499),--($F$4:$F$494=""),$L$4:$L$494)</f>
        <v>0</v>
      </c>
      <c r="M499" s="65" cm="1">
        <f t="array" ref="M499">SUMPRODUCT(--($G$4:$G$494=E499),--($F$4:$F$494=""),$M$4:$M$494)</f>
        <v>0</v>
      </c>
      <c r="N499" s="65" cm="1">
        <f t="array" ref="N499">SUMPRODUCT(--($G$4:$G$494=E499),--($F$4:$F$494=""),$N$4:$N$494)</f>
        <v>0</v>
      </c>
      <c r="O499" s="65" cm="1">
        <f t="array" ref="O499">SUMPRODUCT(--($G$4:$G$494=E499),--($F$4:$F$494=""),$O$4:$O$494)</f>
        <v>0</v>
      </c>
      <c r="P499" s="65">
        <f>SUM(H499:O499)</f>
        <v>840.4</v>
      </c>
      <c r="Q499" s="54"/>
      <c r="R499" s="65" cm="1">
        <f t="array" ref="R499">SUMPRODUCT(--($G$4:$G$494=E499),--($F$4:$F$494=""),$R$4:$R$494)</f>
        <v>168080</v>
      </c>
    </row>
    <row r="500" spans="5:18">
      <c r="E500" s="54" t="str">
        <f>IF('2'!K4="", "Vrije categorie",'2'!K4)</f>
        <v>B</v>
      </c>
      <c r="H500" s="65" cm="1">
        <f t="array" ref="H500">SUMPRODUCT(--($G$4:$G$494=E500),--($F$4:$F$494=""),$H$4:$H$494)</f>
        <v>22.1</v>
      </c>
      <c r="I500" s="65" cm="1">
        <f t="array" ref="I500">SUMPRODUCT(--($G$4:$G$494=E500),--($F$4:$F$494=""),$I$4:$I$494)</f>
        <v>0</v>
      </c>
      <c r="J500" s="65" cm="1">
        <f t="array" ref="J500">SUMPRODUCT(--($G$4:$G$494=E500),--($F$4:$F$494=""),$J$4:$J$494)</f>
        <v>111.4</v>
      </c>
      <c r="K500" s="65" cm="1">
        <f t="array" ref="K500">SUMPRODUCT(--($G$4:$G$494=E500),--($F$4:$F$494=""),$K$4:$K$494)</f>
        <v>0</v>
      </c>
      <c r="L500" s="65" cm="1">
        <f t="array" ref="L500">SUMPRODUCT(--($G$4:$G$494=E500),--($F$4:$F$494=""),$L$4:$L$494)</f>
        <v>0</v>
      </c>
      <c r="M500" s="65" cm="1">
        <f t="array" ref="M500">SUMPRODUCT(--($G$4:$G$494=E500),--($F$4:$F$494=""),$M$4:$M$494)</f>
        <v>0</v>
      </c>
      <c r="N500" s="65" cm="1">
        <f t="array" ref="N500">SUMPRODUCT(--($G$4:$G$494=E500),--($F$4:$F$494=""),$N$4:$N$494)</f>
        <v>0</v>
      </c>
      <c r="O500" s="65" cm="1">
        <f t="array" ref="O500">SUMPRODUCT(--($G$4:$G$494=E500),--($F$4:$F$494=""),$O$4:$O$494)</f>
        <v>0</v>
      </c>
      <c r="P500" s="65">
        <f t="shared" ref="P500:P512" si="6">SUM(H500:O500)</f>
        <v>133.5</v>
      </c>
      <c r="Q500" s="54"/>
      <c r="R500" s="65" cm="1">
        <f t="array" ref="R500">SUMPRODUCT(--($G$4:$G$494=E500),--($F$4:$F$494=""),$R$4:$R$494)</f>
        <v>26700</v>
      </c>
    </row>
    <row r="501" spans="5:18">
      <c r="E501" s="54" t="str">
        <f>IF('2'!K5="", "Vrije categorie",'2'!K5)</f>
        <v>C</v>
      </c>
      <c r="H501" s="65" cm="1">
        <f t="array" ref="H501">SUMPRODUCT(--($G$4:$G$494=E501),--($F$4:$F$494=""),$H$4:$H$494)</f>
        <v>0</v>
      </c>
      <c r="I501" s="65" cm="1">
        <f t="array" ref="I501">SUMPRODUCT(--($G$4:$G$494=E501),--($F$4:$F$494=""),$I$4:$I$494)</f>
        <v>0</v>
      </c>
      <c r="J501" s="65" cm="1">
        <f t="array" ref="J501">SUMPRODUCT(--($G$4:$G$494=E501),--($F$4:$F$494=""),$J$4:$J$494)</f>
        <v>0</v>
      </c>
      <c r="K501" s="65" cm="1">
        <f t="array" ref="K501">SUMPRODUCT(--($G$4:$G$494=E501),--($F$4:$F$494=""),$K$4:$K$494)</f>
        <v>0</v>
      </c>
      <c r="L501" s="65" cm="1">
        <f t="array" ref="L501">SUMPRODUCT(--($G$4:$G$494=E501),--($F$4:$F$494=""),$L$4:$L$494)</f>
        <v>0</v>
      </c>
      <c r="M501" s="65" cm="1">
        <f t="array" ref="M501">SUMPRODUCT(--($G$4:$G$494=E501),--($F$4:$F$494=""),$M$4:$M$494)</f>
        <v>0</v>
      </c>
      <c r="N501" s="65" cm="1">
        <f t="array" ref="N501">SUMPRODUCT(--($G$4:$G$494=E501),--($F$4:$F$494=""),$N$4:$N$494)</f>
        <v>0</v>
      </c>
      <c r="O501" s="65" cm="1">
        <f t="array" ref="O501">SUMPRODUCT(--($G$4:$G$494=E501),--($F$4:$F$494=""),$O$4:$O$494)</f>
        <v>0</v>
      </c>
      <c r="P501" s="65">
        <f t="shared" si="6"/>
        <v>0</v>
      </c>
      <c r="Q501" s="54"/>
      <c r="R501" s="65" cm="1">
        <f t="array" ref="R501">SUMPRODUCT(--($G$4:$G$494=E501),--($F$4:$F$494=""),$R$4:$R$494)</f>
        <v>0</v>
      </c>
    </row>
    <row r="502" spans="5:18">
      <c r="E502" s="54" t="str">
        <f>IF('2'!K6="", "Vrije categorie",'2'!K6)</f>
        <v>D</v>
      </c>
      <c r="H502" s="65" cm="1">
        <f t="array" ref="H502">SUMPRODUCT(--($G$4:$G$494=E502),--($F$4:$F$494=""),$H$4:$H$494)</f>
        <v>0</v>
      </c>
      <c r="I502" s="65" cm="1">
        <f t="array" ref="I502">SUMPRODUCT(--($G$4:$G$494=E502),--($F$4:$F$494=""),$I$4:$I$494)</f>
        <v>0</v>
      </c>
      <c r="J502" s="65" cm="1">
        <f t="array" ref="J502">SUMPRODUCT(--($G$4:$G$494=E502),--($F$4:$F$494=""),$J$4:$J$494)</f>
        <v>12.5</v>
      </c>
      <c r="K502" s="65" cm="1">
        <f t="array" ref="K502">SUMPRODUCT(--($G$4:$G$494=E502),--($F$4:$F$494=""),$K$4:$K$494)</f>
        <v>0</v>
      </c>
      <c r="L502" s="65" cm="1">
        <f t="array" ref="L502">SUMPRODUCT(--($G$4:$G$494=E502),--($F$4:$F$494=""),$L$4:$L$494)</f>
        <v>0</v>
      </c>
      <c r="M502" s="65" cm="1">
        <f t="array" ref="M502">SUMPRODUCT(--($G$4:$G$494=E502),--($F$4:$F$494=""),$M$4:$M$494)</f>
        <v>0</v>
      </c>
      <c r="N502" s="65" cm="1">
        <f t="array" ref="N502">SUMPRODUCT(--($G$4:$G$494=E502),--($F$4:$F$494=""),$N$4:$N$494)</f>
        <v>0</v>
      </c>
      <c r="O502" s="65" cm="1">
        <f t="array" ref="O502">SUMPRODUCT(--($G$4:$G$494=E502),--($F$4:$F$494=""),$O$4:$O$494)</f>
        <v>0</v>
      </c>
      <c r="P502" s="65">
        <f t="shared" si="6"/>
        <v>12.5</v>
      </c>
      <c r="Q502" s="54"/>
      <c r="R502" s="65" cm="1">
        <f t="array" ref="R502">SUMPRODUCT(--($G$4:$G$494=E502),--($F$4:$F$494=""),$R$4:$R$494)</f>
        <v>2500</v>
      </c>
    </row>
    <row r="503" spans="5:18">
      <c r="E503" s="54" t="str">
        <f>IF('2'!K7="", "Vrije categorie",'2'!K7)</f>
        <v>E</v>
      </c>
      <c r="H503" s="65" cm="1">
        <f t="array" ref="H503">SUMPRODUCT(--($G$4:$G$494=E503),--($F$4:$F$494=""),$H$4:$H$494)</f>
        <v>76.5</v>
      </c>
      <c r="I503" s="65" cm="1">
        <f t="array" ref="I503">SUMPRODUCT(--($G$4:$G$494=E503),--($F$4:$F$494=""),$I$4:$I$494)</f>
        <v>0</v>
      </c>
      <c r="J503" s="65" cm="1">
        <f t="array" ref="J503">SUMPRODUCT(--($G$4:$G$494=E503),--($F$4:$F$494=""),$J$4:$J$494)</f>
        <v>379.09999999999997</v>
      </c>
      <c r="K503" s="65" cm="1">
        <f t="array" ref="K503">SUMPRODUCT(--($G$4:$G$494=E503),--($F$4:$F$494=""),$K$4:$K$494)</f>
        <v>0</v>
      </c>
      <c r="L503" s="65" cm="1">
        <f t="array" ref="L503">SUMPRODUCT(--($G$4:$G$494=E503),--($F$4:$F$494=""),$L$4:$L$494)</f>
        <v>65.099999999999994</v>
      </c>
      <c r="M503" s="65" cm="1">
        <f t="array" ref="M503">SUMPRODUCT(--($G$4:$G$494=E503),--($F$4:$F$494=""),$M$4:$M$494)</f>
        <v>0</v>
      </c>
      <c r="N503" s="65" cm="1">
        <f t="array" ref="N503">SUMPRODUCT(--($G$4:$G$494=E503),--($F$4:$F$494=""),$N$4:$N$494)</f>
        <v>0</v>
      </c>
      <c r="O503" s="65" cm="1">
        <f t="array" ref="O503">SUMPRODUCT(--($G$4:$G$494=E503),--($F$4:$F$494=""),$O$4:$O$494)</f>
        <v>0</v>
      </c>
      <c r="P503" s="65">
        <f t="shared" si="6"/>
        <v>520.69999999999993</v>
      </c>
      <c r="Q503" s="54"/>
      <c r="R503" s="65" cm="1">
        <f t="array" ref="R503">SUMPRODUCT(--($G$4:$G$494=E503),--($F$4:$F$494=""),$R$4:$R$494)</f>
        <v>104140</v>
      </c>
    </row>
    <row r="504" spans="5:18">
      <c r="E504" s="54" t="str">
        <f>IF('2'!K8="", "Vrije categorie",'2'!K8)</f>
        <v>F</v>
      </c>
      <c r="H504" s="65" cm="1">
        <f t="array" ref="H504">SUMPRODUCT(--($G$4:$G$494=E504),--($F$4:$F$494=""),$H$4:$H$494)</f>
        <v>0</v>
      </c>
      <c r="I504" s="65" cm="1">
        <f t="array" ref="I504">SUMPRODUCT(--($G$4:$G$494=E504),--($F$4:$F$494=""),$I$4:$I$494)</f>
        <v>0</v>
      </c>
      <c r="J504" s="65" cm="1">
        <f t="array" ref="J504">SUMPRODUCT(--($G$4:$G$494=E504),--($F$4:$F$494=""),$J$4:$J$494)</f>
        <v>35.299999999999997</v>
      </c>
      <c r="K504" s="65" cm="1">
        <f t="array" ref="K504">SUMPRODUCT(--($G$4:$G$494=E504),--($F$4:$F$494=""),$K$4:$K$494)</f>
        <v>0</v>
      </c>
      <c r="L504" s="65" cm="1">
        <f t="array" ref="L504">SUMPRODUCT(--($G$4:$G$494=E504),--($F$4:$F$494=""),$L$4:$L$494)</f>
        <v>5.2</v>
      </c>
      <c r="M504" s="65" cm="1">
        <f t="array" ref="M504">SUMPRODUCT(--($G$4:$G$494=E504),--($F$4:$F$494=""),$M$4:$M$494)</f>
        <v>0</v>
      </c>
      <c r="N504" s="65" cm="1">
        <f t="array" ref="N504">SUMPRODUCT(--($G$4:$G$494=E504),--($F$4:$F$494=""),$N$4:$N$494)</f>
        <v>0</v>
      </c>
      <c r="O504" s="65" cm="1">
        <f t="array" ref="O504">SUMPRODUCT(--($G$4:$G$494=E504),--($F$4:$F$494=""),$O$4:$O$494)</f>
        <v>0</v>
      </c>
      <c r="P504" s="65">
        <f t="shared" si="6"/>
        <v>40.5</v>
      </c>
      <c r="Q504" s="54"/>
      <c r="R504" s="65" cm="1">
        <f t="array" ref="R504">SUMPRODUCT(--($G$4:$G$494=E504),--($F$4:$F$494=""),$R$4:$R$494)</f>
        <v>486</v>
      </c>
    </row>
    <row r="505" spans="5:18">
      <c r="E505" s="54" t="str">
        <f>IF('2'!K9="", "Vrije categorie",'2'!K9)</f>
        <v>G</v>
      </c>
      <c r="H505" s="65" cm="1">
        <f t="array" ref="H505">SUMPRODUCT(--($G$4:$G$494=E505),--($F$4:$F$494=""),$H$4:$H$494)</f>
        <v>0</v>
      </c>
      <c r="I505" s="65" cm="1">
        <f t="array" ref="I505">SUMPRODUCT(--($G$4:$G$494=E505),--($F$4:$F$494=""),$I$4:$I$494)</f>
        <v>0</v>
      </c>
      <c r="J505" s="65" cm="1">
        <f t="array" ref="J505">SUMPRODUCT(--($G$4:$G$494=E505),--($F$4:$F$494=""),$J$4:$J$494)</f>
        <v>0</v>
      </c>
      <c r="K505" s="65" cm="1">
        <f t="array" ref="K505">SUMPRODUCT(--($G$4:$G$494=E505),--($F$4:$F$494=""),$K$4:$K$494)</f>
        <v>0</v>
      </c>
      <c r="L505" s="65" cm="1">
        <f t="array" ref="L505">SUMPRODUCT(--($G$4:$G$494=E505),--($F$4:$F$494=""),$L$4:$L$494)</f>
        <v>72.400000000000006</v>
      </c>
      <c r="M505" s="65" cm="1">
        <f t="array" ref="M505">SUMPRODUCT(--($G$4:$G$494=E505),--($F$4:$F$494=""),$M$4:$M$494)</f>
        <v>0</v>
      </c>
      <c r="N505" s="65" cm="1">
        <f t="array" ref="N505">SUMPRODUCT(--($G$4:$G$494=E505),--($F$4:$F$494=""),$N$4:$N$494)</f>
        <v>0</v>
      </c>
      <c r="O505" s="65" cm="1">
        <f t="array" ref="O505">SUMPRODUCT(--($G$4:$G$494=E505),--($F$4:$F$494=""),$O$4:$O$494)</f>
        <v>0</v>
      </c>
      <c r="P505" s="65">
        <f t="shared" si="6"/>
        <v>72.400000000000006</v>
      </c>
      <c r="Q505" s="54"/>
      <c r="R505" s="65" cm="1">
        <f t="array" ref="R505">SUMPRODUCT(--($G$4:$G$494=E505),--($F$4:$F$494=""),$R$4:$R$494)</f>
        <v>14480</v>
      </c>
    </row>
    <row r="506" spans="5:18">
      <c r="E506" s="54" t="str">
        <f>IF('2'!K10="", "Vrije categorie",'2'!K10)</f>
        <v>H</v>
      </c>
      <c r="H506" s="65" cm="1">
        <f t="array" ref="H506">SUMPRODUCT(--($G$4:$G$494=E506),--($F$4:$F$494=""),$H$4:$H$494)</f>
        <v>0</v>
      </c>
      <c r="I506" s="65" cm="1">
        <f t="array" ref="I506">SUMPRODUCT(--($G$4:$G$494=E506),--($F$4:$F$494=""),$I$4:$I$494)</f>
        <v>0</v>
      </c>
      <c r="J506" s="65" cm="1">
        <f t="array" ref="J506">SUMPRODUCT(--($G$4:$G$494=E506),--($F$4:$F$494=""),$J$4:$J$494)</f>
        <v>100.05</v>
      </c>
      <c r="K506" s="65" cm="1">
        <f t="array" ref="K506">SUMPRODUCT(--($G$4:$G$494=E506),--($F$4:$F$494=""),$K$4:$K$494)</f>
        <v>0</v>
      </c>
      <c r="L506" s="65" cm="1">
        <f t="array" ref="L506">SUMPRODUCT(--($G$4:$G$494=E506),--($F$4:$F$494=""),$L$4:$L$494)</f>
        <v>63.1</v>
      </c>
      <c r="M506" s="65" cm="1">
        <f t="array" ref="M506">SUMPRODUCT(--($G$4:$G$494=E506),--($F$4:$F$494=""),$M$4:$M$494)</f>
        <v>0</v>
      </c>
      <c r="N506" s="65" cm="1">
        <f t="array" ref="N506">SUMPRODUCT(--($G$4:$G$494=E506),--($F$4:$F$494=""),$N$4:$N$494)</f>
        <v>0</v>
      </c>
      <c r="O506" s="65" cm="1">
        <f t="array" ref="O506">SUMPRODUCT(--($G$4:$G$494=E506),--($F$4:$F$494=""),$O$4:$O$494)</f>
        <v>0</v>
      </c>
      <c r="P506" s="65">
        <f t="shared" si="6"/>
        <v>163.15</v>
      </c>
      <c r="Q506" s="54"/>
      <c r="R506" s="65" cm="1">
        <f t="array" ref="R506">SUMPRODUCT(--($G$4:$G$494=E506),--($F$4:$F$494=""),$R$4:$R$494)</f>
        <v>32630.000000000004</v>
      </c>
    </row>
    <row r="507" spans="5:18">
      <c r="E507" s="54" t="str">
        <f>IF('2'!K11="", "Vrije categorie",'2'!K11)</f>
        <v>I</v>
      </c>
      <c r="H507" s="65" cm="1">
        <f t="array" ref="H507">SUMPRODUCT(--($G$4:$G$494=E507),--($F$4:$F$494=""),$H$4:$H$494)</f>
        <v>0</v>
      </c>
      <c r="I507" s="65" cm="1">
        <f t="array" ref="I507">SUMPRODUCT(--($G$4:$G$494=E507),--($F$4:$F$494=""),$I$4:$I$494)</f>
        <v>0</v>
      </c>
      <c r="J507" s="65" cm="1">
        <f t="array" ref="J507">SUMPRODUCT(--($G$4:$G$494=E507),--($F$4:$F$494=""),$J$4:$J$494)</f>
        <v>0</v>
      </c>
      <c r="K507" s="65" cm="1">
        <f t="array" ref="K507">SUMPRODUCT(--($G$4:$G$494=E507),--($F$4:$F$494=""),$K$4:$K$494)</f>
        <v>0</v>
      </c>
      <c r="L507" s="65" cm="1">
        <f t="array" ref="L507">SUMPRODUCT(--($G$4:$G$494=E507),--($F$4:$F$494=""),$L$4:$L$494)</f>
        <v>0</v>
      </c>
      <c r="M507" s="65" cm="1">
        <f t="array" ref="M507">SUMPRODUCT(--($G$4:$G$494=E507),--($F$4:$F$494=""),$M$4:$M$494)</f>
        <v>0</v>
      </c>
      <c r="N507" s="65" cm="1">
        <f t="array" ref="N507">SUMPRODUCT(--($G$4:$G$494=E507),--($F$4:$F$494=""),$N$4:$N$494)</f>
        <v>0</v>
      </c>
      <c r="O507" s="65" cm="1">
        <f t="array" ref="O507">SUMPRODUCT(--($G$4:$G$494=E507),--($F$4:$F$494=""),$O$4:$O$494)</f>
        <v>0</v>
      </c>
      <c r="P507" s="65">
        <f t="shared" si="6"/>
        <v>0</v>
      </c>
      <c r="Q507" s="54"/>
      <c r="R507" s="65" cm="1">
        <f t="array" ref="R507">SUMPRODUCT(--($G$4:$G$494=E507),--($F$4:$F$494=""),$R$4:$R$494)</f>
        <v>0</v>
      </c>
    </row>
    <row r="508" spans="5:18">
      <c r="E508" s="54" t="str">
        <f>IF('2'!K12="", "Vrije categorie",'2'!K12)</f>
        <v>J</v>
      </c>
      <c r="H508" s="65" cm="1">
        <f t="array" ref="H508">SUMPRODUCT(--($G$4:$G$494=E508),--($F$4:$F$494=""),$H$4:$H$494)</f>
        <v>0</v>
      </c>
      <c r="I508" s="65" cm="1">
        <f t="array" ref="I508">SUMPRODUCT(--($G$4:$G$494=E508),--($F$4:$F$494=""),$I$4:$I$494)</f>
        <v>0</v>
      </c>
      <c r="J508" s="65" cm="1">
        <f t="array" ref="J508">SUMPRODUCT(--($G$4:$G$494=E508),--($F$4:$F$494=""),$J$4:$J$494)</f>
        <v>0</v>
      </c>
      <c r="K508" s="65" cm="1">
        <f t="array" ref="K508">SUMPRODUCT(--($G$4:$G$494=E508),--($F$4:$F$494=""),$K$4:$K$494)</f>
        <v>0</v>
      </c>
      <c r="L508" s="65" cm="1">
        <f t="array" ref="L508">SUMPRODUCT(--($G$4:$G$494=E508),--($F$4:$F$494=""),$L$4:$L$494)</f>
        <v>0</v>
      </c>
      <c r="M508" s="65" cm="1">
        <f t="array" ref="M508">SUMPRODUCT(--($G$4:$G$494=E508),--($F$4:$F$494=""),$M$4:$M$494)</f>
        <v>0</v>
      </c>
      <c r="N508" s="65" cm="1">
        <f t="array" ref="N508">SUMPRODUCT(--($G$4:$G$494=E508),--($F$4:$F$494=""),$N$4:$N$494)</f>
        <v>0</v>
      </c>
      <c r="O508" s="65" cm="1">
        <f t="array" ref="O508">SUMPRODUCT(--($G$4:$G$494=E508),--($F$4:$F$494=""),$O$4:$O$494)</f>
        <v>0</v>
      </c>
      <c r="P508" s="65">
        <f t="shared" si="6"/>
        <v>0</v>
      </c>
      <c r="Q508" s="54"/>
      <c r="R508" s="65" cm="1">
        <f t="array" ref="R508">SUMPRODUCT(--($G$4:$G$494=E508),--($F$4:$F$494=""),$R$4:$R$494)</f>
        <v>0</v>
      </c>
    </row>
    <row r="509" spans="5:18">
      <c r="E509" s="54" t="str">
        <f>IF('2'!K13="", "Vrije categorie",'2'!K13)</f>
        <v>K</v>
      </c>
      <c r="H509" s="65" cm="1">
        <f t="array" ref="H509">SUMPRODUCT(--($G$4:$G$494=E509),--($F$4:$F$494=""),$H$4:$H$494)</f>
        <v>0</v>
      </c>
      <c r="I509" s="65" cm="1">
        <f t="array" ref="I509">SUMPRODUCT(--($G$4:$G$494=E509),--($F$4:$F$494=""),$I$4:$I$494)</f>
        <v>0</v>
      </c>
      <c r="J509" s="65" cm="1">
        <f t="array" ref="J509">SUMPRODUCT(--($G$4:$G$494=E509),--($F$4:$F$494=""),$J$4:$J$494)</f>
        <v>0</v>
      </c>
      <c r="K509" s="65" cm="1">
        <f t="array" ref="K509">SUMPRODUCT(--($G$4:$G$494=E509),--($F$4:$F$494=""),$K$4:$K$494)</f>
        <v>0</v>
      </c>
      <c r="L509" s="65" cm="1">
        <f t="array" ref="L509">SUMPRODUCT(--($G$4:$G$494=E509),--($F$4:$F$494=""),$L$4:$L$494)</f>
        <v>0</v>
      </c>
      <c r="M509" s="65" cm="1">
        <f t="array" ref="M509">SUMPRODUCT(--($G$4:$G$494=E509),--($F$4:$F$494=""),$M$4:$M$494)</f>
        <v>0</v>
      </c>
      <c r="N509" s="65" cm="1">
        <f t="array" ref="N509">SUMPRODUCT(--($G$4:$G$494=E509),--($F$4:$F$494=""),$N$4:$N$494)</f>
        <v>0</v>
      </c>
      <c r="O509" s="65" cm="1">
        <f t="array" ref="O509">SUMPRODUCT(--($G$4:$G$494=E509),--($F$4:$F$494=""),$O$4:$O$494)</f>
        <v>0</v>
      </c>
      <c r="P509" s="65">
        <f t="shared" si="6"/>
        <v>0</v>
      </c>
      <c r="Q509" s="54"/>
      <c r="R509" s="65" cm="1">
        <f t="array" ref="R509">SUMPRODUCT(--($G$4:$G$494=E509),--($F$4:$F$494=""),$R$4:$R$494)</f>
        <v>0</v>
      </c>
    </row>
    <row r="510" spans="5:18">
      <c r="E510" s="54" t="str">
        <f>IF('2'!K14="", "Vrije categorie",'2'!K14)</f>
        <v>L</v>
      </c>
      <c r="H510" s="65" cm="1">
        <f t="array" ref="H510">SUMPRODUCT(--($G$4:$G$494=E510),--($F$4:$F$494=""),$H$4:$H$494)</f>
        <v>0</v>
      </c>
      <c r="I510" s="65" cm="1">
        <f t="array" ref="I510">SUMPRODUCT(--($G$4:$G$494=E510),--($F$4:$F$494=""),$I$4:$I$494)</f>
        <v>0</v>
      </c>
      <c r="J510" s="65" cm="1">
        <f t="array" ref="J510">SUMPRODUCT(--($G$4:$G$494=E510),--($F$4:$F$494=""),$J$4:$J$494)</f>
        <v>0</v>
      </c>
      <c r="K510" s="65" cm="1">
        <f t="array" ref="K510">SUMPRODUCT(--($G$4:$G$494=E510),--($F$4:$F$494=""),$K$4:$K$494)</f>
        <v>0</v>
      </c>
      <c r="L510" s="65" cm="1">
        <f t="array" ref="L510">SUMPRODUCT(--($G$4:$G$494=E510),--($F$4:$F$494=""),$L$4:$L$494)</f>
        <v>0</v>
      </c>
      <c r="M510" s="65" cm="1">
        <f t="array" ref="M510">SUMPRODUCT(--($G$4:$G$494=E510),--($F$4:$F$494=""),$M$4:$M$494)</f>
        <v>0</v>
      </c>
      <c r="N510" s="65" cm="1">
        <f t="array" ref="N510">SUMPRODUCT(--($G$4:$G$494=E510),--($F$4:$F$494=""),$N$4:$N$494)</f>
        <v>0</v>
      </c>
      <c r="O510" s="65" cm="1">
        <f t="array" ref="O510">SUMPRODUCT(--($G$4:$G$494=E510),--($F$4:$F$494=""),$O$4:$O$494)</f>
        <v>0</v>
      </c>
      <c r="P510" s="65">
        <f t="shared" si="6"/>
        <v>0</v>
      </c>
      <c r="Q510" s="54"/>
      <c r="R510" s="65" cm="1">
        <f t="array" ref="R510">SUMPRODUCT(--($G$4:$G$494=E510),--($F$4:$F$494=""),$R$4:$R$494)</f>
        <v>0</v>
      </c>
    </row>
    <row r="511" spans="5:18">
      <c r="E511" s="54" t="str">
        <f>IF('2'!K15="", "Vrije categorie",'2'!K15)</f>
        <v>M</v>
      </c>
      <c r="H511" s="65" cm="1">
        <f t="array" ref="H511">SUMPRODUCT(--($G$4:$G$494=E511),--($F$4:$F$494=""),$H$4:$H$494)</f>
        <v>0</v>
      </c>
      <c r="I511" s="65" cm="1">
        <f t="array" ref="I511">SUMPRODUCT(--($G$4:$G$494=E511),--($F$4:$F$494=""),$I$4:$I$494)</f>
        <v>0</v>
      </c>
      <c r="J511" s="65" cm="1">
        <f t="array" ref="J511">SUMPRODUCT(--($G$4:$G$494=E511),--($F$4:$F$494=""),$J$4:$J$494)</f>
        <v>342.90000000000003</v>
      </c>
      <c r="K511" s="65" cm="1">
        <f t="array" ref="K511">SUMPRODUCT(--($G$4:$G$494=E511),--($F$4:$F$494=""),$K$4:$K$494)</f>
        <v>0</v>
      </c>
      <c r="L511" s="65" cm="1">
        <f t="array" ref="L511">SUMPRODUCT(--($G$4:$G$494=E511),--($F$4:$F$494=""),$L$4:$L$494)</f>
        <v>15.7</v>
      </c>
      <c r="M511" s="65" cm="1">
        <f t="array" ref="M511">SUMPRODUCT(--($G$4:$G$494=E511),--($F$4:$F$494=""),$M$4:$M$494)</f>
        <v>0</v>
      </c>
      <c r="N511" s="65" cm="1">
        <f t="array" ref="N511">SUMPRODUCT(--($G$4:$G$494=E511),--($F$4:$F$494=""),$N$4:$N$494)</f>
        <v>0</v>
      </c>
      <c r="O511" s="65" cm="1">
        <f t="array" ref="O511">SUMPRODUCT(--($G$4:$G$494=E511),--($F$4:$F$494=""),$O$4:$O$494)</f>
        <v>0</v>
      </c>
      <c r="P511" s="65">
        <f t="shared" si="6"/>
        <v>358.6</v>
      </c>
      <c r="Q511" s="54"/>
      <c r="R511" s="65" cm="1">
        <f t="array" ref="R511">SUMPRODUCT(--($G$4:$G$494=E511),--($F$4:$F$494=""),$R$4:$R$494)</f>
        <v>93236</v>
      </c>
    </row>
    <row r="512" spans="5:18" ht="15.75" thickBot="1">
      <c r="E512" s="67" t="s">
        <v>128</v>
      </c>
      <c r="F512" s="63"/>
      <c r="G512" s="63"/>
      <c r="H512" s="66">
        <f>SUM(H499:H511)</f>
        <v>98.6</v>
      </c>
      <c r="I512" s="66">
        <f t="shared" ref="I512:O512" si="7">SUM(I499:I511)</f>
        <v>0</v>
      </c>
      <c r="J512" s="66">
        <f t="shared" si="7"/>
        <v>1821.6499999999999</v>
      </c>
      <c r="K512" s="66">
        <f t="shared" si="7"/>
        <v>0</v>
      </c>
      <c r="L512" s="66">
        <f t="shared" si="7"/>
        <v>221.49999999999997</v>
      </c>
      <c r="M512" s="66">
        <f t="shared" si="7"/>
        <v>0</v>
      </c>
      <c r="N512" s="66">
        <f t="shared" si="7"/>
        <v>0</v>
      </c>
      <c r="O512" s="66">
        <f t="shared" si="7"/>
        <v>0</v>
      </c>
      <c r="P512" s="66">
        <f t="shared" si="6"/>
        <v>2141.7499999999995</v>
      </c>
      <c r="Q512" s="66"/>
      <c r="R512" s="66">
        <f>SUM(R499:R511)</f>
        <v>442252</v>
      </c>
    </row>
    <row r="513" spans="5:18" ht="15.75" thickTop="1">
      <c r="E513" s="53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 spans="5:18" ht="15.75" thickBot="1">
      <c r="E514" s="67" t="s">
        <v>127</v>
      </c>
      <c r="F514" s="63"/>
      <c r="G514" s="63"/>
      <c r="H514" s="66" cm="1">
        <f t="array" ref="H514">SUMPRODUCT(--($G$4:$G$494="X"),H4:H494)</f>
        <v>0</v>
      </c>
      <c r="I514" s="66" cm="1">
        <f t="array" ref="I514">SUMPRODUCT(--($G$4:$G$494="X"),I4:I494)</f>
        <v>0</v>
      </c>
      <c r="J514" s="66" cm="1">
        <f t="array" ref="J514">SUMPRODUCT(--($G$4:$G$494="X"),J4:J494)</f>
        <v>0</v>
      </c>
      <c r="K514" s="66" cm="1">
        <f t="array" ref="K514">SUMPRODUCT(--($G$4:$G$494="X"),K4:K494)</f>
        <v>0</v>
      </c>
      <c r="L514" s="66" cm="1">
        <f t="array" ref="L514">SUMPRODUCT(--($G$4:$G$494="X"),L4:L494)</f>
        <v>12.4</v>
      </c>
      <c r="M514" s="66" cm="1">
        <f t="array" ref="M514">SUMPRODUCT(--($G$4:$G$494="X"),M4:M494)</f>
        <v>0</v>
      </c>
      <c r="N514" s="66" cm="1">
        <f t="array" ref="N514">SUMPRODUCT(--($G$4:$G$494="X"),N4:N494)</f>
        <v>0</v>
      </c>
      <c r="O514" s="66" cm="1">
        <f t="array" ref="O514">SUMPRODUCT(--($G$4:$G$494="X"),O4:O494)</f>
        <v>0</v>
      </c>
      <c r="P514" s="7"/>
      <c r="Q514" s="7"/>
      <c r="R514" s="7"/>
    </row>
    <row r="515" spans="5:18" ht="15.75" thickTop="1"/>
    <row r="517" spans="5:18">
      <c r="E517" s="68" t="s">
        <v>130</v>
      </c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8" t="s">
        <v>138</v>
      </c>
    </row>
    <row r="518" spans="5:18">
      <c r="E518" s="68" t="str">
        <f>E499</f>
        <v>A</v>
      </c>
      <c r="F518" s="69"/>
      <c r="G518" s="69"/>
      <c r="H518" s="72" cm="1">
        <f t="array" ref="H518">SUMPRODUCT(--($G$4:$G$494=E518),--($F$4:$F$494="X"),$H$4:$H$494)</f>
        <v>0</v>
      </c>
      <c r="I518" s="72" cm="1">
        <f t="array" ref="I518">SUMPRODUCT(--($G$4:$G$494=E518),--($F$4:$F$494="X"),$I$4:$I$494)</f>
        <v>0</v>
      </c>
      <c r="J518" s="72" cm="1">
        <f t="array" ref="J518">SUMPRODUCT(--($G$4:$G$494=E518),--($F$4:$F$494="X"),$J$4:$J$494)</f>
        <v>0</v>
      </c>
      <c r="K518" s="72" cm="1">
        <f t="array" ref="K518">SUMPRODUCT(--($G$4:$G$494=E518),--($F$4:$F$494="X"),$K$4:$K$494)</f>
        <v>0</v>
      </c>
      <c r="L518" s="72" cm="1">
        <f t="array" ref="L518">SUMPRODUCT(--($G$4:$G$494=E518),--($F$4:$F$494="X"),$L$4:$L$494)</f>
        <v>0</v>
      </c>
      <c r="M518" s="72" cm="1">
        <f t="array" ref="M518">SUMPRODUCT(--($G$4:$G$494=E518),--($F$4:$F$494="X"),$M$4:$M$494)</f>
        <v>0</v>
      </c>
      <c r="N518" s="72" cm="1">
        <f t="array" ref="N518">SUMPRODUCT(--($G$4:$G$494=E518),--($F$4:$F$494="X"),$N$4:$N$494)</f>
        <v>0</v>
      </c>
      <c r="O518" s="72" cm="1">
        <f t="array" ref="O518">SUMPRODUCT(--($G$4:$G$494=E518),--($F$4:$F$494="X"),$O$4:$O$494)</f>
        <v>0</v>
      </c>
      <c r="P518" s="72">
        <f>SUM(H518:O518)</f>
        <v>0</v>
      </c>
    </row>
    <row r="519" spans="5:18">
      <c r="E519" s="68" t="str">
        <f t="shared" ref="E519:E528" si="8">E500</f>
        <v>B</v>
      </c>
      <c r="F519" s="69"/>
      <c r="G519" s="69"/>
      <c r="H519" s="72" cm="1">
        <f t="array" ref="H519">SUMPRODUCT(--($G$4:$G$494=E519),--($F$4:$F$494="X"),$H$4:$H$494)</f>
        <v>0</v>
      </c>
      <c r="I519" s="72" cm="1">
        <f t="array" ref="I519">SUMPRODUCT(--($G$4:$G$494=E519),--($F$4:$F$494="X"),$I$4:$I$494)</f>
        <v>0</v>
      </c>
      <c r="J519" s="72" cm="1">
        <f t="array" ref="J519">SUMPRODUCT(--($G$4:$G$494=E519),--($F$4:$F$494="X"),$J$4:$J$494)</f>
        <v>0</v>
      </c>
      <c r="K519" s="72" cm="1">
        <f t="array" ref="K519">SUMPRODUCT(--($G$4:$G$494=E519),--($F$4:$F$494="X"),$K$4:$K$494)</f>
        <v>0</v>
      </c>
      <c r="L519" s="72" cm="1">
        <f t="array" ref="L519">SUMPRODUCT(--($G$4:$G$494=E519),--($F$4:$F$494="X"),$L$4:$L$494)</f>
        <v>0</v>
      </c>
      <c r="M519" s="72" cm="1">
        <f t="array" ref="M519">SUMPRODUCT(--($G$4:$G$494=E519),--($F$4:$F$494="X"),$M$4:$M$494)</f>
        <v>0</v>
      </c>
      <c r="N519" s="72" cm="1">
        <f t="array" ref="N519">SUMPRODUCT(--($G$4:$G$494=E519),--($F$4:$F$494="X"),$N$4:$N$494)</f>
        <v>0</v>
      </c>
      <c r="O519" s="72" cm="1">
        <f t="array" ref="O519">SUMPRODUCT(--($G$4:$G$494=E519),--($F$4:$F$494="X"),$O$4:$O$494)</f>
        <v>0</v>
      </c>
      <c r="P519" s="72">
        <f t="shared" ref="P519:P530" si="9">SUM(H519:O519)</f>
        <v>0</v>
      </c>
    </row>
    <row r="520" spans="5:18">
      <c r="E520" s="68" t="str">
        <f t="shared" si="8"/>
        <v>C</v>
      </c>
      <c r="F520" s="69"/>
      <c r="G520" s="69"/>
      <c r="H520" s="72" cm="1">
        <f t="array" ref="H520">SUMPRODUCT(--($G$4:$G$494=E520),--($F$4:$F$494="X"),$H$4:$H$494)</f>
        <v>0</v>
      </c>
      <c r="I520" s="72" cm="1">
        <f t="array" ref="I520">SUMPRODUCT(--($G$4:$G$494=E520),--($F$4:$F$494="X"),$I$4:$I$494)</f>
        <v>0</v>
      </c>
      <c r="J520" s="72" cm="1">
        <f t="array" ref="J520">SUMPRODUCT(--($G$4:$G$494=E520),--($F$4:$F$494="X"),$J$4:$J$494)</f>
        <v>0</v>
      </c>
      <c r="K520" s="72" cm="1">
        <f t="array" ref="K520">SUMPRODUCT(--($G$4:$G$494=E520),--($F$4:$F$494="X"),$K$4:$K$494)</f>
        <v>0</v>
      </c>
      <c r="L520" s="72" cm="1">
        <f t="array" ref="L520">SUMPRODUCT(--($G$4:$G$494=E520),--($F$4:$F$494="X"),$L$4:$L$494)</f>
        <v>0</v>
      </c>
      <c r="M520" s="72" cm="1">
        <f t="array" ref="M520">SUMPRODUCT(--($G$4:$G$494=E520),--($F$4:$F$494="X"),$M$4:$M$494)</f>
        <v>0</v>
      </c>
      <c r="N520" s="72" cm="1">
        <f t="array" ref="N520">SUMPRODUCT(--($G$4:$G$494=E520),--($F$4:$F$494="X"),$N$4:$N$494)</f>
        <v>0</v>
      </c>
      <c r="O520" s="72" cm="1">
        <f t="array" ref="O520">SUMPRODUCT(--($G$4:$G$494=E520),--($F$4:$F$494="X"),$O$4:$O$494)</f>
        <v>0</v>
      </c>
      <c r="P520" s="72">
        <f t="shared" si="9"/>
        <v>0</v>
      </c>
    </row>
    <row r="521" spans="5:18">
      <c r="E521" s="68" t="str">
        <f t="shared" si="8"/>
        <v>D</v>
      </c>
      <c r="F521" s="69"/>
      <c r="G521" s="69"/>
      <c r="H521" s="72" cm="1">
        <f t="array" ref="H521">SUMPRODUCT(--($G$4:$G$494=E521),--($F$4:$F$494="X"),$H$4:$H$494)</f>
        <v>0</v>
      </c>
      <c r="I521" s="72" cm="1">
        <f t="array" ref="I521">SUMPRODUCT(--($G$4:$G$494=E521),--($F$4:$F$494="X"),$I$4:$I$494)</f>
        <v>0</v>
      </c>
      <c r="J521" s="72" cm="1">
        <f t="array" ref="J521">SUMPRODUCT(--($G$4:$G$494=E521),--($F$4:$F$494="X"),$J$4:$J$494)</f>
        <v>0</v>
      </c>
      <c r="K521" s="72" cm="1">
        <f t="array" ref="K521">SUMPRODUCT(--($G$4:$G$494=E521),--($F$4:$F$494="X"),$K$4:$K$494)</f>
        <v>0</v>
      </c>
      <c r="L521" s="72" cm="1">
        <f t="array" ref="L521">SUMPRODUCT(--($G$4:$G$494=E521),--($F$4:$F$494="X"),$L$4:$L$494)</f>
        <v>0</v>
      </c>
      <c r="M521" s="72" cm="1">
        <f t="array" ref="M521">SUMPRODUCT(--($G$4:$G$494=E521),--($F$4:$F$494="X"),$M$4:$M$494)</f>
        <v>0</v>
      </c>
      <c r="N521" s="72" cm="1">
        <f t="array" ref="N521">SUMPRODUCT(--($G$4:$G$494=E521),--($F$4:$F$494="X"),$N$4:$N$494)</f>
        <v>0</v>
      </c>
      <c r="O521" s="72" cm="1">
        <f t="array" ref="O521">SUMPRODUCT(--($G$4:$G$494=E521),--($F$4:$F$494="X"),$O$4:$O$494)</f>
        <v>0</v>
      </c>
      <c r="P521" s="72">
        <f t="shared" si="9"/>
        <v>0</v>
      </c>
    </row>
    <row r="522" spans="5:18">
      <c r="E522" s="68" t="str">
        <f t="shared" si="8"/>
        <v>E</v>
      </c>
      <c r="F522" s="69"/>
      <c r="G522" s="69"/>
      <c r="H522" s="72" cm="1">
        <f t="array" ref="H522">SUMPRODUCT(--($G$4:$G$494=E522),--($F$4:$F$494="X"),$H$4:$H$494)</f>
        <v>0</v>
      </c>
      <c r="I522" s="72" cm="1">
        <f t="array" ref="I522">SUMPRODUCT(--($G$4:$G$494=E522),--($F$4:$F$494="X"),$I$4:$I$494)</f>
        <v>0</v>
      </c>
      <c r="J522" s="72" cm="1">
        <f t="array" ref="J522">SUMPRODUCT(--($G$4:$G$494=E522),--($F$4:$F$494="X"),$J$4:$J$494)</f>
        <v>0</v>
      </c>
      <c r="K522" s="72" cm="1">
        <f t="array" ref="K522">SUMPRODUCT(--($G$4:$G$494=E522),--($F$4:$F$494="X"),$K$4:$K$494)</f>
        <v>0</v>
      </c>
      <c r="L522" s="72" cm="1">
        <f t="array" ref="L522">SUMPRODUCT(--($G$4:$G$494=E522),--($F$4:$F$494="X"),$L$4:$L$494)</f>
        <v>0</v>
      </c>
      <c r="M522" s="72" cm="1">
        <f t="array" ref="M522">SUMPRODUCT(--($G$4:$G$494=E522),--($F$4:$F$494="X"),$M$4:$M$494)</f>
        <v>0</v>
      </c>
      <c r="N522" s="72" cm="1">
        <f t="array" ref="N522">SUMPRODUCT(--($G$4:$G$494=E522),--($F$4:$F$494="X"),$N$4:$N$494)</f>
        <v>0</v>
      </c>
      <c r="O522" s="72" cm="1">
        <f t="array" ref="O522">SUMPRODUCT(--($G$4:$G$494=E522),--($F$4:$F$494="X"),$O$4:$O$494)</f>
        <v>0</v>
      </c>
      <c r="P522" s="72">
        <f t="shared" si="9"/>
        <v>0</v>
      </c>
    </row>
    <row r="523" spans="5:18">
      <c r="E523" s="68" t="str">
        <f t="shared" si="8"/>
        <v>F</v>
      </c>
      <c r="F523" s="69"/>
      <c r="G523" s="69"/>
      <c r="H523" s="72" cm="1">
        <f t="array" ref="H523">SUMPRODUCT(--($G$4:$G$494=E523),--($F$4:$F$494="X"),$H$4:$H$494)</f>
        <v>0</v>
      </c>
      <c r="I523" s="72" cm="1">
        <f t="array" ref="I523">SUMPRODUCT(--($G$4:$G$494=E523),--($F$4:$F$494="X"),$I$4:$I$494)</f>
        <v>0</v>
      </c>
      <c r="J523" s="72" cm="1">
        <f t="array" ref="J523">SUMPRODUCT(--($G$4:$G$494=E523),--($F$4:$F$494="X"),$J$4:$J$494)</f>
        <v>0</v>
      </c>
      <c r="K523" s="72" cm="1">
        <f t="array" ref="K523">SUMPRODUCT(--($G$4:$G$494=E523),--($F$4:$F$494="X"),$K$4:$K$494)</f>
        <v>0</v>
      </c>
      <c r="L523" s="72" cm="1">
        <f t="array" ref="L523">SUMPRODUCT(--($G$4:$G$494=E523),--($F$4:$F$494="X"),$L$4:$L$494)</f>
        <v>0</v>
      </c>
      <c r="M523" s="72" cm="1">
        <f t="array" ref="M523">SUMPRODUCT(--($G$4:$G$494=E523),--($F$4:$F$494="X"),$M$4:$M$494)</f>
        <v>0</v>
      </c>
      <c r="N523" s="72" cm="1">
        <f t="array" ref="N523">SUMPRODUCT(--($G$4:$G$494=E523),--($F$4:$F$494="X"),$N$4:$N$494)</f>
        <v>0</v>
      </c>
      <c r="O523" s="72" cm="1">
        <f t="array" ref="O523">SUMPRODUCT(--($G$4:$G$494=E523),--($F$4:$F$494="X"),$O$4:$O$494)</f>
        <v>0</v>
      </c>
      <c r="P523" s="72">
        <f t="shared" si="9"/>
        <v>0</v>
      </c>
    </row>
    <row r="524" spans="5:18">
      <c r="E524" s="68" t="str">
        <f t="shared" si="8"/>
        <v>G</v>
      </c>
      <c r="F524" s="69"/>
      <c r="G524" s="69"/>
      <c r="H524" s="72" cm="1">
        <f t="array" ref="H524">SUMPRODUCT(--($G$4:$G$494=E524),--($F$4:$F$494="X"),$H$4:$H$494)</f>
        <v>0</v>
      </c>
      <c r="I524" s="72" cm="1">
        <f t="array" ref="I524">SUMPRODUCT(--($G$4:$G$494=E524),--($F$4:$F$494="X"),$I$4:$I$494)</f>
        <v>0</v>
      </c>
      <c r="J524" s="72" cm="1">
        <f t="array" ref="J524">SUMPRODUCT(--($G$4:$G$494=E524),--($F$4:$F$494="X"),$J$4:$J$494)</f>
        <v>0</v>
      </c>
      <c r="K524" s="72" cm="1">
        <f t="array" ref="K524">SUMPRODUCT(--($G$4:$G$494=E524),--($F$4:$F$494="X"),$K$4:$K$494)</f>
        <v>0</v>
      </c>
      <c r="L524" s="72" cm="1">
        <f t="array" ref="L524">SUMPRODUCT(--($G$4:$G$494=E524),--($F$4:$F$494="X"),$L$4:$L$494)</f>
        <v>0</v>
      </c>
      <c r="M524" s="72" cm="1">
        <f t="array" ref="M524">SUMPRODUCT(--($G$4:$G$494=E524),--($F$4:$F$494="X"),$M$4:$M$494)</f>
        <v>0</v>
      </c>
      <c r="N524" s="72" cm="1">
        <f t="array" ref="N524">SUMPRODUCT(--($G$4:$G$494=E524),--($F$4:$F$494="X"),$N$4:$N$494)</f>
        <v>0</v>
      </c>
      <c r="O524" s="72" cm="1">
        <f t="array" ref="O524">SUMPRODUCT(--($G$4:$G$494=E524),--($F$4:$F$494="X"),$O$4:$O$494)</f>
        <v>0</v>
      </c>
      <c r="P524" s="72">
        <f t="shared" si="9"/>
        <v>0</v>
      </c>
    </row>
    <row r="525" spans="5:18">
      <c r="E525" s="68" t="str">
        <f t="shared" si="8"/>
        <v>H</v>
      </c>
      <c r="F525" s="69"/>
      <c r="G525" s="69"/>
      <c r="H525" s="72" cm="1">
        <f t="array" ref="H525">SUMPRODUCT(--($G$4:$G$494=E525),--($F$4:$F$494="X"),$H$4:$H$494)</f>
        <v>0</v>
      </c>
      <c r="I525" s="72" cm="1">
        <f t="array" ref="I525">SUMPRODUCT(--($G$4:$G$494=E525),--($F$4:$F$494="X"),$I$4:$I$494)</f>
        <v>0</v>
      </c>
      <c r="J525" s="72" cm="1">
        <f t="array" ref="J525">SUMPRODUCT(--($G$4:$G$494=E525),--($F$4:$F$494="X"),$J$4:$J$494)</f>
        <v>0</v>
      </c>
      <c r="K525" s="72" cm="1">
        <f t="array" ref="K525">SUMPRODUCT(--($G$4:$G$494=E525),--($F$4:$F$494="X"),$K$4:$K$494)</f>
        <v>0</v>
      </c>
      <c r="L525" s="72" cm="1">
        <f t="array" ref="L525">SUMPRODUCT(--($G$4:$G$494=E525),--($F$4:$F$494="X"),$L$4:$L$494)</f>
        <v>0</v>
      </c>
      <c r="M525" s="72" cm="1">
        <f t="array" ref="M525">SUMPRODUCT(--($G$4:$G$494=E525),--($F$4:$F$494="X"),$M$4:$M$494)</f>
        <v>0</v>
      </c>
      <c r="N525" s="72" cm="1">
        <f t="array" ref="N525">SUMPRODUCT(--($G$4:$G$494=E525),--($F$4:$F$494="X"),$N$4:$N$494)</f>
        <v>0</v>
      </c>
      <c r="O525" s="72" cm="1">
        <f t="array" ref="O525">SUMPRODUCT(--($G$4:$G$494=E525),--($F$4:$F$494="X"),$O$4:$O$494)</f>
        <v>0</v>
      </c>
      <c r="P525" s="72">
        <f t="shared" si="9"/>
        <v>0</v>
      </c>
    </row>
    <row r="526" spans="5:18">
      <c r="E526" s="68" t="str">
        <f t="shared" si="8"/>
        <v>I</v>
      </c>
      <c r="F526" s="69"/>
      <c r="G526" s="69"/>
      <c r="H526" s="72" cm="1">
        <f t="array" ref="H526">SUMPRODUCT(--($G$4:$G$494=E526),--($F$4:$F$494="X"),$H$4:$H$494)</f>
        <v>0</v>
      </c>
      <c r="I526" s="72" cm="1">
        <f t="array" ref="I526">SUMPRODUCT(--($G$4:$G$494=E526),--($F$4:$F$494="X"),$I$4:$I$494)</f>
        <v>0</v>
      </c>
      <c r="J526" s="72" cm="1">
        <f t="array" ref="J526">SUMPRODUCT(--($G$4:$G$494=E526),--($F$4:$F$494="X"),$J$4:$J$494)</f>
        <v>0</v>
      </c>
      <c r="K526" s="72" cm="1">
        <f t="array" ref="K526">SUMPRODUCT(--($G$4:$G$494=E526),--($F$4:$F$494="X"),$K$4:$K$494)</f>
        <v>0</v>
      </c>
      <c r="L526" s="72" cm="1">
        <f t="array" ref="L526">SUMPRODUCT(--($G$4:$G$494=E526),--($F$4:$F$494="X"),$L$4:$L$494)</f>
        <v>0</v>
      </c>
      <c r="M526" s="72" cm="1">
        <f t="array" ref="M526">SUMPRODUCT(--($G$4:$G$494=E526),--($F$4:$F$494="X"),$M$4:$M$494)</f>
        <v>0</v>
      </c>
      <c r="N526" s="72" cm="1">
        <f t="array" ref="N526">SUMPRODUCT(--($G$4:$G$494=E526),--($F$4:$F$494="X"),$N$4:$N$494)</f>
        <v>0</v>
      </c>
      <c r="O526" s="72" cm="1">
        <f t="array" ref="O526">SUMPRODUCT(--($G$4:$G$494=E526),--($F$4:$F$494="X"),$O$4:$O$494)</f>
        <v>0</v>
      </c>
      <c r="P526" s="72">
        <f t="shared" si="9"/>
        <v>0</v>
      </c>
    </row>
    <row r="527" spans="5:18">
      <c r="E527" s="68" t="str">
        <f t="shared" si="8"/>
        <v>J</v>
      </c>
      <c r="F527" s="69"/>
      <c r="G527" s="69"/>
      <c r="H527" s="72" cm="1">
        <f t="array" ref="H527">SUMPRODUCT(--($G$4:$G$494=E527),--($F$4:$F$494="X"),$H$4:$H$494)</f>
        <v>0</v>
      </c>
      <c r="I527" s="72" cm="1">
        <f t="array" ref="I527">SUMPRODUCT(--($G$4:$G$494=E527),--($F$4:$F$494="X"),$I$4:$I$494)</f>
        <v>0</v>
      </c>
      <c r="J527" s="72" cm="1">
        <f t="array" ref="J527">SUMPRODUCT(--($G$4:$G$494=E527),--($F$4:$F$494="X"),$J$4:$J$494)</f>
        <v>0</v>
      </c>
      <c r="K527" s="72" cm="1">
        <f t="array" ref="K527">SUMPRODUCT(--($G$4:$G$494=E527),--($F$4:$F$494="X"),$K$4:$K$494)</f>
        <v>0</v>
      </c>
      <c r="L527" s="72" cm="1">
        <f t="array" ref="L527">SUMPRODUCT(--($G$4:$G$494=E527),--($F$4:$F$494="X"),$L$4:$L$494)</f>
        <v>0</v>
      </c>
      <c r="M527" s="72" cm="1">
        <f t="array" ref="M527">SUMPRODUCT(--($G$4:$G$494=E527),--($F$4:$F$494="X"),$M$4:$M$494)</f>
        <v>0</v>
      </c>
      <c r="N527" s="72" cm="1">
        <f t="array" ref="N527">SUMPRODUCT(--($G$4:$G$494=E527),--($F$4:$F$494="X"),$N$4:$N$494)</f>
        <v>0</v>
      </c>
      <c r="O527" s="72" cm="1">
        <f t="array" ref="O527">SUMPRODUCT(--($G$4:$G$494=E527),--($F$4:$F$494="X"),$O$4:$O$494)</f>
        <v>0</v>
      </c>
      <c r="P527" s="72">
        <f t="shared" si="9"/>
        <v>0</v>
      </c>
    </row>
    <row r="528" spans="5:18">
      <c r="E528" s="68" t="str">
        <f t="shared" si="8"/>
        <v>K</v>
      </c>
      <c r="F528" s="69"/>
      <c r="G528" s="69"/>
      <c r="H528" s="72" cm="1">
        <f t="array" ref="H528">SUMPRODUCT(--($G$4:$G$494=E528),--($F$4:$F$494="X"),$H$4:$H$494)</f>
        <v>0</v>
      </c>
      <c r="I528" s="72" cm="1">
        <f t="array" ref="I528">SUMPRODUCT(--($G$4:$G$494=E528),--($F$4:$F$494="X"),$I$4:$I$494)</f>
        <v>0</v>
      </c>
      <c r="J528" s="72" cm="1">
        <f t="array" ref="J528">SUMPRODUCT(--($G$4:$G$494=E528),--($F$4:$F$494="X"),$J$4:$J$494)</f>
        <v>0</v>
      </c>
      <c r="K528" s="72" cm="1">
        <f t="array" ref="K528">SUMPRODUCT(--($G$4:$G$494=E528),--($F$4:$F$494="X"),$K$4:$K$494)</f>
        <v>0</v>
      </c>
      <c r="L528" s="72" cm="1">
        <f t="array" ref="L528">SUMPRODUCT(--($G$4:$G$494=E528),--($F$4:$F$494="X"),$L$4:$L$494)</f>
        <v>0</v>
      </c>
      <c r="M528" s="72" cm="1">
        <f t="array" ref="M528">SUMPRODUCT(--($G$4:$G$494=E528),--($F$4:$F$494="X"),$M$4:$M$494)</f>
        <v>0</v>
      </c>
      <c r="N528" s="72" cm="1">
        <f t="array" ref="N528">SUMPRODUCT(--($G$4:$G$494=E528),--($F$4:$F$494="X"),$N$4:$N$494)</f>
        <v>0</v>
      </c>
      <c r="O528" s="72" cm="1">
        <f t="array" ref="O528">SUMPRODUCT(--($G$4:$G$494=E528),--($F$4:$F$494="X"),$O$4:$O$494)</f>
        <v>0</v>
      </c>
      <c r="P528" s="72">
        <f t="shared" si="9"/>
        <v>0</v>
      </c>
    </row>
    <row r="529" spans="5:16">
      <c r="E529" s="68" t="s">
        <v>470</v>
      </c>
      <c r="F529" s="69"/>
      <c r="G529" s="69"/>
      <c r="H529" s="72" cm="1">
        <f t="array" ref="H529">SUMPRODUCT(--($G$4:$G$494=E529),--($F$4:$F$494="X"),$H$4:$H$494)</f>
        <v>0</v>
      </c>
      <c r="I529" s="72" cm="1">
        <f t="array" ref="I529">SUMPRODUCT(--($G$4:$G$494=E529),--($F$4:$F$494="X"),$I$4:$I$494)</f>
        <v>0</v>
      </c>
      <c r="J529" s="72" cm="1">
        <f t="array" ref="J529">SUMPRODUCT(--($G$4:$G$494=E529),--($F$4:$F$494="X"),$J$4:$J$494)</f>
        <v>0</v>
      </c>
      <c r="K529" s="72" cm="1">
        <f t="array" ref="K529">SUMPRODUCT(--($G$4:$G$494=E529),--($F$4:$F$494="X"),$K$4:$K$494)</f>
        <v>0</v>
      </c>
      <c r="L529" s="72" cm="1">
        <f t="array" ref="L529">SUMPRODUCT(--($G$4:$G$494=E529),--($F$4:$F$494="X"),$L$4:$L$494)</f>
        <v>0</v>
      </c>
      <c r="M529" s="72" cm="1">
        <f t="array" ref="M529">SUMPRODUCT(--($G$4:$G$494=E529),--($F$4:$F$494="X"),$M$4:$M$494)</f>
        <v>0</v>
      </c>
      <c r="N529" s="72" cm="1">
        <f t="array" ref="N529">SUMPRODUCT(--($G$4:$G$494=E529),--($F$4:$F$494="X"),$N$4:$N$494)</f>
        <v>0</v>
      </c>
      <c r="O529" s="72" cm="1">
        <f t="array" ref="O529">SUMPRODUCT(--($G$4:$G$494=E529),--($F$4:$F$494="X"),$O$4:$O$494)</f>
        <v>0</v>
      </c>
      <c r="P529" s="72">
        <f t="shared" si="9"/>
        <v>0</v>
      </c>
    </row>
    <row r="530" spans="5:16">
      <c r="E530" s="68" t="s">
        <v>716</v>
      </c>
      <c r="F530" s="69"/>
      <c r="G530" s="69"/>
      <c r="H530" s="72" cm="1">
        <f t="array" ref="H530">SUMPRODUCT(--($G$4:$G$494=E530),--($F$4:$F$494="X"),$H$4:$H$494)</f>
        <v>0</v>
      </c>
      <c r="I530" s="72" cm="1">
        <f t="array" ref="I530">SUMPRODUCT(--($G$4:$G$494=E530),--($F$4:$F$494="X"),$I$4:$I$494)</f>
        <v>0</v>
      </c>
      <c r="J530" s="72" cm="1">
        <f t="array" ref="J530">SUMPRODUCT(--($G$4:$G$494=E530),--($F$4:$F$494="X"),$J$4:$J$494)</f>
        <v>0</v>
      </c>
      <c r="K530" s="72" cm="1">
        <f t="array" ref="K530">SUMPRODUCT(--($G$4:$G$494=E530),--($F$4:$F$494="X"),$K$4:$K$494)</f>
        <v>0</v>
      </c>
      <c r="L530" s="72" cm="1">
        <f t="array" ref="L530">SUMPRODUCT(--($G$4:$G$494=E530),--($F$4:$F$494="X"),$L$4:$L$494)</f>
        <v>0</v>
      </c>
      <c r="M530" s="72" cm="1">
        <f t="array" ref="M530">SUMPRODUCT(--($G$4:$G$494=E530),--($F$4:$F$494="X"),$M$4:$M$494)</f>
        <v>0</v>
      </c>
      <c r="N530" s="72" cm="1">
        <f t="array" ref="N530">SUMPRODUCT(--($G$4:$G$494=E530),--($F$4:$F$494="X"),$N$4:$N$494)</f>
        <v>0</v>
      </c>
      <c r="O530" s="72" cm="1">
        <f t="array" ref="O530">SUMPRODUCT(--($G$4:$G$494=E530),--($F$4:$F$494="X"),$O$4:$O$494)</f>
        <v>0</v>
      </c>
      <c r="P530" s="72">
        <f t="shared" si="9"/>
        <v>0</v>
      </c>
    </row>
    <row r="531" spans="5:16" ht="15.75" thickBot="1">
      <c r="E531" s="70" t="s">
        <v>131</v>
      </c>
      <c r="F531" s="71"/>
      <c r="G531" s="71"/>
      <c r="H531" s="73">
        <f>SUM(H518:H530)</f>
        <v>0</v>
      </c>
      <c r="I531" s="73">
        <f t="shared" ref="I531:O531" si="10">SUM(I518:I530)</f>
        <v>0</v>
      </c>
      <c r="J531" s="73">
        <f t="shared" si="10"/>
        <v>0</v>
      </c>
      <c r="K531" s="73">
        <f t="shared" si="10"/>
        <v>0</v>
      </c>
      <c r="L531" s="73">
        <f t="shared" si="10"/>
        <v>0</v>
      </c>
      <c r="M531" s="73">
        <f t="shared" si="10"/>
        <v>0</v>
      </c>
      <c r="N531" s="73">
        <f t="shared" si="10"/>
        <v>0</v>
      </c>
      <c r="O531" s="73">
        <f t="shared" si="10"/>
        <v>0</v>
      </c>
      <c r="P531" s="73">
        <f>SUM(P518:P530)</f>
        <v>0</v>
      </c>
    </row>
    <row r="532" spans="5:16" ht="15.75" thickTop="1"/>
  </sheetData>
  <sheetProtection algorithmName="SHA-512" hashValue="ZLVEvGETqwyUVgcIPCQA4pPJyJY6BuAqBqde6v31vJFS0YPmIu/oGG0ivqN/XWfklYKhxB7OCK2d6ItZfsQMuA==" saltValue="2p6IsYK0nHGaw6Rvzcd+9g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Z532"/>
  <sheetViews>
    <sheetView topLeftCell="B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'42'!H5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IF(D4="X",0,IF(E4="X",0,VLOOKUP(E4,'42'!$K$3:$L$16,2,FALSE)))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IF(D5="X",0,IF(E5="X",0,VLOOKUP(E5,'42'!$K$3:$L$16,2,FALSE)))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IF(D6="X",0,IF(E6="X",0,VLOOKUP(E6,'42'!$K$3:$L$16,2,FALSE)))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IF(D7="X",0,IF(E7="X",0,VLOOKUP(E7,'42'!$K$3:$L$16,2,FALSE)))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IF(D8="X",0,IF(E8="X",0,VLOOKUP(E8,'42'!$K$3:$L$16,2,FALSE)))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IF(D9="X",0,IF(E9="X",0,VLOOKUP(E9,'42'!$K$3:$L$16,2,FALSE)))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IF(D10="X",0,IF(E10="X",0,VLOOKUP(E10,'42'!$K$3:$L$16,2,FALSE)))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IF(D11="X",0,IF(E11="X",0,VLOOKUP(E11,'42'!$K$3:$L$16,2,FALSE)))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IF(D12="X",0,IF(E12="X",0,VLOOKUP(E12,'42'!$K$3:$L$16,2,FALSE)))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IF(D13="X",0,IF(E13="X",0,VLOOKUP(E13,'42'!$K$3:$L$16,2,FALSE)))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IF(D14="X",0,IF(E14="X",0,VLOOKUP(E14,'42'!$K$3:$L$16,2,FALSE)))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IF(D15="X",0,IF(E15="X",0,VLOOKUP(E15,'42'!$K$3:$L$16,2,FALSE)))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IF(D16="X",0,IF(E16="X",0,VLOOKUP(E16,'42'!$K$3:$L$16,2,FALSE)))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IF(D17="X",0,IF(E17="X",0,VLOOKUP(E17,'42'!$K$3:$L$16,2,FALSE)))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IF(D18="X",0,IF(E18="X",0,VLOOKUP(E18,'42'!$K$3:$L$16,2,FALSE)))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IF(D19="X",0,IF(E19="X",0,VLOOKUP(E19,'42'!$K$3:$L$16,2,FALSE)))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IF(D20="X",0,IF(E20="X",0,VLOOKUP(E20,'42'!$K$3:$L$16,2,FALSE)))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IF(D21="X",0,IF(E21="X",0,VLOOKUP(E21,'42'!$K$3:$L$16,2,FALSE)))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IF(D22="X",0,IF(E22="X",0,VLOOKUP(E22,'42'!$K$3:$L$16,2,FALSE)))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IF(D23="X",0,IF(E23="X",0,VLOOKUP(E23,'42'!$K$3:$L$16,2,FALSE)))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IF(D24="X",0,IF(E24="X",0,VLOOKUP(E24,'42'!$K$3:$L$16,2,FALSE)))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IF(D25="X",0,IF(E25="X",0,VLOOKUP(E25,'42'!$K$3:$L$16,2,FALSE)))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IF(D26="X",0,IF(E26="X",0,VLOOKUP(E26,'42'!$K$3:$L$16,2,FALSE)))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IF(D27="X",0,IF(E27="X",0,VLOOKUP(E27,'42'!$K$3:$L$16,2,FALSE)))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IF(D28="X",0,IF(E28="X",0,VLOOKUP(E28,'42'!$K$3:$L$16,2,FALSE)))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IF(D29="X",0,IF(E29="X",0,VLOOKUP(E29,'42'!$K$3:$L$16,2,FALSE)))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IF(D30="X",0,IF(E30="X",0,VLOOKUP(E30,'42'!$K$3:$L$16,2,FALSE)))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IF(D31="X",0,IF(E31="X",0,VLOOKUP(E31,'42'!$K$3:$L$16,2,FALSE)))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IF(D32="X",0,IF(E32="X",0,VLOOKUP(E32,'42'!$K$3:$L$16,2,FALSE)))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IF(D33="X",0,IF(E33="X",0,VLOOKUP(E33,'42'!$K$3:$L$16,2,FALSE)))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IF(D34="X",0,IF(E34="X",0,VLOOKUP(E34,'42'!$K$3:$L$16,2,FALSE)))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IF(D35="X",0,IF(E35="X",0,VLOOKUP(E35,'42'!$K$3:$L$16,2,FALSE)))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IF(D36="X",0,IF(E36="X",0,VLOOKUP(E36,'42'!$K$3:$L$16,2,FALSE)))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IF(D37="X",0,IF(E37="X",0,VLOOKUP(E37,'42'!$K$3:$L$16,2,FALSE)))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IF(D38="X",0,IF(E38="X",0,VLOOKUP(E38,'42'!$K$3:$L$16,2,FALSE)))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IF(D39="X",0,IF(E39="X",0,VLOOKUP(E39,'42'!$K$3:$L$16,2,FALSE)))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IF(D40="X",0,IF(E40="X",0,VLOOKUP(E40,'42'!$K$3:$L$16,2,FALSE)))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IF(D41="X",0,IF(E41="X",0,VLOOKUP(E41,'42'!$K$3:$L$16,2,FALSE)))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IF(D42="X",0,IF(E42="X",0,VLOOKUP(E42,'42'!$K$3:$L$16,2,FALSE)))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IF(D43="X",0,IF(E43="X",0,VLOOKUP(E43,'42'!$K$3:$L$16,2,FALSE)))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IF(D44="X",0,IF(E44="X",0,VLOOKUP(E44,'42'!$K$3:$L$16,2,FALSE)))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IF(D45="X",0,IF(E45="X",0,VLOOKUP(E45,'42'!$K$3:$L$16,2,FALSE)))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IF(D46="X",0,IF(E46="X",0,VLOOKUP(E46,'42'!$K$3:$L$16,2,FALSE)))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IF(D47="X",0,IF(E47="X",0,VLOOKUP(E47,'42'!$K$3:$L$16,2,FALSE)))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IF(D48="X",0,IF(E48="X",0,VLOOKUP(E48,'42'!$K$3:$L$16,2,FALSE)))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IF(D49="X",0,IF(E49="X",0,VLOOKUP(E49,'42'!$K$3:$L$16,2,FALSE)))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IF(D50="X",0,IF(E50="X",0,VLOOKUP(E50,'42'!$K$3:$L$16,2,FALSE)))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IF(D51="X",0,IF(E51="X",0,VLOOKUP(E51,'42'!$K$3:$L$16,2,FALSE)))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IF(D52="X",0,IF(E52="X",0,VLOOKUP(E52,'42'!$K$3:$L$16,2,FALSE)))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IF(D53="X",0,IF(E53="X",0,VLOOKUP(E53,'42'!$K$3:$L$16,2,FALSE)))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IF(D54="X",0,IF(E54="X",0,VLOOKUP(E54,'42'!$K$3:$L$16,2,FALSE)))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IF(D55="X",0,IF(E55="X",0,VLOOKUP(E55,'42'!$K$3:$L$16,2,FALSE)))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IF(D56="X",0,IF(E56="X",0,VLOOKUP(E56,'42'!$K$3:$L$16,2,FALSE)))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IF(D57="X",0,IF(E57="X",0,VLOOKUP(E57,'42'!$K$3:$L$16,2,FALSE)))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IF(D58="X",0,IF(E58="X",0,VLOOKUP(E58,'42'!$K$3:$L$16,2,FALSE)))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IF(D59="X",0,IF(E59="X",0,VLOOKUP(E59,'42'!$K$3:$L$16,2,FALSE)))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IF(D60="X",0,IF(E60="X",0,VLOOKUP(E60,'42'!$K$3:$L$16,2,FALSE)))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IF(D61="X",0,IF(E61="X",0,VLOOKUP(E61,'42'!$K$3:$L$16,2,FALSE)))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IF(D62="X",0,IF(E62="X",0,VLOOKUP(E62,'42'!$K$3:$L$16,2,FALSE)))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IF(D63="X",0,IF(E63="X",0,VLOOKUP(E63,'42'!$K$3:$L$16,2,FALSE)))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IF(D64="X",0,IF(E64="X",0,VLOOKUP(E64,'42'!$K$3:$L$16,2,FALSE)))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IF(D65="X",0,IF(E65="X",0,VLOOKUP(E65,'42'!$K$3:$L$16,2,FALSE)))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IF(D66="X",0,IF(E66="X",0,VLOOKUP(E66,'42'!$K$3:$L$16,2,FALSE)))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IF(D67="X",0,IF(E67="X",0,VLOOKUP(E67,'42'!$K$3:$L$16,2,FALSE)))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IF(D68="X",0,IF(E68="X",0,VLOOKUP(E68,'42'!$K$3:$L$16,2,FALSE)))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IF(D69="X",0,IF(E69="X",0,VLOOKUP(E69,'42'!$K$3:$L$16,2,FALSE)))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IF(D70="X",0,IF(E70="X",0,VLOOKUP(E70,'42'!$K$3:$L$16,2,FALSE)))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IF(D71="X",0,IF(E71="X",0,VLOOKUP(E71,'42'!$K$3:$L$16,2,FALSE)))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IF(D72="X",0,IF(E72="X",0,VLOOKUP(E72,'42'!$K$3:$L$16,2,FALSE)))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IF(D73="X",0,IF(E73="X",0,VLOOKUP(E73,'42'!$K$3:$L$16,2,FALSE)))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IF(D74="X",0,IF(E74="X",0,VLOOKUP(E74,'42'!$K$3:$L$16,2,FALSE)))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IF(D75="X",0,IF(E75="X",0,VLOOKUP(E75,'42'!$K$3:$L$16,2,FALSE)))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IF(D76="X",0,IF(E76="X",0,VLOOKUP(E76,'42'!$K$3:$L$16,2,FALSE)))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IF(D77="X",0,IF(E77="X",0,VLOOKUP(E77,'42'!$K$3:$L$16,2,FALSE)))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IF(D78="X",0,IF(E78="X",0,VLOOKUP(E78,'42'!$K$3:$L$16,2,FALSE)))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IF(D79="X",0,IF(E79="X",0,VLOOKUP(E79,'42'!$K$3:$L$16,2,FALSE)))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IF(D80="X",0,IF(E80="X",0,VLOOKUP(E80,'42'!$K$3:$L$16,2,FALSE)))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IF(D81="X",0,IF(E81="X",0,VLOOKUP(E81,'42'!$K$3:$L$16,2,FALSE)))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IF(D82="X",0,IF(E82="X",0,VLOOKUP(E82,'42'!$K$3:$L$16,2,FALSE)))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IF(D83="X",0,IF(E83="X",0,VLOOKUP(E83,'42'!$K$3:$L$16,2,FALSE)))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IF(D84="X",0,IF(E84="X",0,VLOOKUP(E84,'42'!$K$3:$L$16,2,FALSE)))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IF(D85="X",0,IF(E85="X",0,VLOOKUP(E85,'42'!$K$3:$L$16,2,FALSE)))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IF(D86="X",0,IF(E86="X",0,VLOOKUP(E86,'42'!$K$3:$L$16,2,FALSE)))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IF(D87="X",0,IF(E87="X",0,VLOOKUP(E87,'42'!$K$3:$L$16,2,FALSE)))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IF(D88="X",0,IF(E88="X",0,VLOOKUP(E88,'42'!$K$3:$L$16,2,FALSE)))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IF(D89="X",0,IF(E89="X",0,VLOOKUP(E89,'42'!$K$3:$L$16,2,FALSE)))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IF(D90="X",0,IF(E90="X",0,VLOOKUP(E90,'42'!$K$3:$L$16,2,FALSE)))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IF(D91="X",0,IF(E91="X",0,VLOOKUP(E91,'42'!$K$3:$L$16,2,FALSE)))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IF(D92="X",0,IF(E92="X",0,VLOOKUP(E92,'42'!$K$3:$L$16,2,FALSE)))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IF(D93="X",0,IF(E93="X",0,VLOOKUP(E93,'42'!$K$3:$L$16,2,FALSE)))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IF(D94="X",0,IF(E94="X",0,VLOOKUP(E94,'42'!$K$3:$L$16,2,FALSE)))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IF(D95="X",0,IF(E95="X",0,VLOOKUP(E95,'42'!$K$3:$L$16,2,FALSE)))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IF(D96="X",0,IF(E96="X",0,VLOOKUP(E96,'42'!$K$3:$L$16,2,FALSE)))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IF(D97="X",0,IF(E97="X",0,VLOOKUP(E97,'42'!$K$3:$L$16,2,FALSE)))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IF(D98="X",0,IF(E98="X",0,VLOOKUP(E98,'42'!$K$3:$L$16,2,FALSE)))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IF(D99="X",0,IF(E99="X",0,VLOOKUP(E99,'42'!$K$3:$L$16,2,FALSE)))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IF(D100="X",0,IF(E100="X",0,VLOOKUP(E100,'42'!$K$3:$L$16,2,FALSE)))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IF(D101="X",0,IF(E101="X",0,VLOOKUP(E101,'42'!$K$3:$L$16,2,FALSE)))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IF(D102="X",0,IF(E102="X",0,VLOOKUP(E102,'42'!$K$3:$L$16,2,FALSE)))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IF(D103="X",0,IF(E103="X",0,VLOOKUP(E103,'42'!$K$3:$L$16,2,FALSE)))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IF(D104="X",0,IF(E104="X",0,VLOOKUP(E104,'42'!$K$3:$L$16,2,FALSE)))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IF(D105="X",0,IF(E105="X",0,VLOOKUP(E105,'42'!$K$3:$L$16,2,FALSE)))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IF(D106="X",0,IF(E106="X",0,VLOOKUP(E106,'42'!$K$3:$L$16,2,FALSE)))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IF(D107="X",0,IF(E107="X",0,VLOOKUP(E107,'42'!$K$3:$L$16,2,FALSE)))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IF(D108="X",0,IF(E108="X",0,VLOOKUP(E108,'42'!$K$3:$L$16,2,FALSE)))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IF(D109="X",0,IF(E109="X",0,VLOOKUP(E109,'42'!$K$3:$L$16,2,FALSE)))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IF(D110="X",0,IF(E110="X",0,VLOOKUP(E110,'42'!$K$3:$L$16,2,FALSE)))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IF(D111="X",0,IF(E111="X",0,VLOOKUP(E111,'42'!$K$3:$L$16,2,FALSE)))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IF(D112="X",0,IF(E112="X",0,VLOOKUP(E112,'42'!$K$3:$L$16,2,FALSE)))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IF(D113="X",0,IF(E113="X",0,VLOOKUP(E113,'42'!$K$3:$L$16,2,FALSE)))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IF(D114="X",0,IF(E114="X",0,VLOOKUP(E114,'42'!$K$3:$L$16,2,FALSE)))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IF(D115="X",0,IF(E115="X",0,VLOOKUP(E115,'42'!$K$3:$L$16,2,FALSE)))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IF(D116="X",0,IF(E116="X",0,VLOOKUP(E116,'42'!$K$3:$L$16,2,FALSE)))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IF(D117="X",0,IF(E117="X",0,VLOOKUP(E117,'42'!$K$3:$L$16,2,FALSE)))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IF(D118="X",0,IF(E118="X",0,VLOOKUP(E118,'42'!$K$3:$L$16,2,FALSE)))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IF(D119="X",0,IF(E119="X",0,VLOOKUP(E119,'42'!$K$3:$L$16,2,FALSE)))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IF(D120="X",0,IF(E120="X",0,VLOOKUP(E120,'42'!$K$3:$L$16,2,FALSE)))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IF(D121="X",0,IF(E121="X",0,VLOOKUP(E121,'42'!$K$3:$L$16,2,FALSE)))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IF(D122="X",0,IF(E122="X",0,VLOOKUP(E122,'42'!$K$3:$L$16,2,FALSE)))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IF(D123="X",0,IF(E123="X",0,VLOOKUP(E123,'42'!$K$3:$L$16,2,FALSE)))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IF(D124="X",0,IF(E124="X",0,VLOOKUP(E124,'42'!$K$3:$L$16,2,FALSE)))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IF(D125="X",0,IF(E125="X",0,VLOOKUP(E125,'42'!$K$3:$L$16,2,FALSE)))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IF(D126="X",0,IF(E126="X",0,VLOOKUP(E126,'42'!$K$3:$L$16,2,FALSE)))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IF(D127="X",0,IF(E127="X",0,VLOOKUP(E127,'42'!$K$3:$L$16,2,FALSE)))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IF(D128="X",0,IF(E128="X",0,VLOOKUP(E128,'42'!$K$3:$L$16,2,FALSE)))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IF(D129="X",0,IF(E129="X",0,VLOOKUP(E129,'42'!$K$3:$L$16,2,FALSE)))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IF(D130="X",0,IF(E130="X",0,VLOOKUP(E130,'42'!$K$3:$L$16,2,FALSE)))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IF(D131="X",0,IF(E131="X",0,VLOOKUP(E131,'42'!$K$3:$L$16,2,FALSE)))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IF(D132="X",0,IF(E132="X",0,VLOOKUP(E132,'42'!$K$3:$L$16,2,FALSE)))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IF(D133="X",0,IF(E133="X",0,VLOOKUP(E133,'42'!$K$3:$L$16,2,FALSE)))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IF(D134="X",0,IF(E134="X",0,VLOOKUP(E134,'42'!$K$3:$L$16,2,FALSE)))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IF(D135="X",0,IF(E135="X",0,VLOOKUP(E135,'42'!$K$3:$L$16,2,FALSE)))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IF(D136="X",0,IF(E136="X",0,VLOOKUP(E136,'42'!$K$3:$L$16,2,FALSE)))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IF(D137="X",0,IF(E137="X",0,VLOOKUP(E137,'42'!$K$3:$L$16,2,FALSE)))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IF(D138="X",0,IF(E138="X",0,VLOOKUP(E138,'42'!$K$3:$L$16,2,FALSE)))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IF(D139="X",0,IF(E139="X",0,VLOOKUP(E139,'42'!$K$3:$L$16,2,FALSE)))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IF(D140="X",0,IF(E140="X",0,VLOOKUP(E140,'42'!$K$3:$L$16,2,FALSE)))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IF(D141="X",0,IF(E141="X",0,VLOOKUP(E141,'42'!$K$3:$L$16,2,FALSE)))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IF(D142="X",0,IF(E142="X",0,VLOOKUP(E142,'42'!$K$3:$L$16,2,FALSE)))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IF(D143="X",0,IF(E143="X",0,VLOOKUP(E143,'42'!$K$3:$L$16,2,FALSE)))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IF(D144="X",0,IF(E144="X",0,VLOOKUP(E144,'42'!$K$3:$L$16,2,FALSE)))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IF(D145="X",0,IF(E145="X",0,VLOOKUP(E145,'42'!$K$3:$L$16,2,FALSE)))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IF(D146="X",0,IF(E146="X",0,VLOOKUP(E146,'42'!$K$3:$L$16,2,FALSE)))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IF(D147="X",0,IF(E147="X",0,VLOOKUP(E147,'42'!$K$3:$L$16,2,FALSE)))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IF(D148="X",0,IF(E148="X",0,VLOOKUP(E148,'42'!$K$3:$L$16,2,FALSE)))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IF(D149="X",0,IF(E149="X",0,VLOOKUP(E149,'42'!$K$3:$L$16,2,FALSE)))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IF(D150="X",0,IF(E150="X",0,VLOOKUP(E150,'42'!$K$3:$L$16,2,FALSE)))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IF(D151="X",0,IF(E151="X",0,VLOOKUP(E151,'42'!$K$3:$L$16,2,FALSE)))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IF(D152="X",0,IF(E152="X",0,VLOOKUP(E152,'42'!$K$3:$L$16,2,FALSE)))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IF(D153="X",0,IF(E153="X",0,VLOOKUP(E153,'42'!$K$3:$L$16,2,FALSE)))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IF(D154="X",0,IF(E154="X",0,VLOOKUP(E154,'42'!$K$3:$L$16,2,FALSE)))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IF(D155="X",0,IF(E155="X",0,VLOOKUP(E155,'42'!$K$3:$L$16,2,FALSE)))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IF(D156="X",0,IF(E156="X",0,VLOOKUP(E156,'42'!$K$3:$L$16,2,FALSE)))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IF(D157="X",0,IF(E157="X",0,VLOOKUP(E157,'42'!$K$3:$L$16,2,FALSE)))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IF(D158="X",0,IF(E158="X",0,VLOOKUP(E158,'42'!$K$3:$L$16,2,FALSE)))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IF(D159="X",0,IF(E159="X",0,VLOOKUP(E159,'42'!$K$3:$L$16,2,FALSE)))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IF(D160="X",0,IF(E160="X",0,VLOOKUP(E160,'42'!$K$3:$L$16,2,FALSE)))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IF(D161="X",0,IF(E161="X",0,VLOOKUP(E161,'42'!$K$3:$L$16,2,FALSE)))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IF(D162="X",0,IF(E162="X",0,VLOOKUP(E162,'42'!$K$3:$L$16,2,FALSE)))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IF(D163="X",0,IF(E163="X",0,VLOOKUP(E163,'42'!$K$3:$L$16,2,FALSE)))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IF(D164="X",0,IF(E164="X",0,VLOOKUP(E164,'42'!$K$3:$L$16,2,FALSE)))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IF(D165="X",0,IF(E165="X",0,VLOOKUP(E165,'42'!$K$3:$L$16,2,FALSE)))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IF(D166="X",0,IF(E166="X",0,VLOOKUP(E166,'42'!$K$3:$L$16,2,FALSE)))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IF(D167="X",0,IF(E167="X",0,VLOOKUP(E167,'42'!$K$3:$L$16,2,FALSE)))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IF(D168="X",0,IF(E168="X",0,VLOOKUP(E168,'42'!$K$3:$L$16,2,FALSE)))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IF(D169="X",0,IF(E169="X",0,VLOOKUP(E169,'42'!$K$3:$L$16,2,FALSE)))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IF(D170="X",0,IF(E170="X",0,VLOOKUP(E170,'42'!$K$3:$L$16,2,FALSE)))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IF(D171="X",0,IF(E171="X",0,VLOOKUP(E171,'42'!$K$3:$L$16,2,FALSE)))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IF(D172="X",0,IF(E172="X",0,VLOOKUP(E172,'42'!$K$3:$L$16,2,FALSE)))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IF(D173="X",0,IF(E173="X",0,VLOOKUP(E173,'42'!$K$3:$L$16,2,FALSE)))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IF(D174="X",0,IF(E174="X",0,VLOOKUP(E174,'42'!$K$3:$L$16,2,FALSE)))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IF(D175="X",0,IF(E175="X",0,VLOOKUP(E175,'42'!$K$3:$L$16,2,FALSE)))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IF(D176="X",0,IF(E176="X",0,VLOOKUP(E176,'42'!$K$3:$L$16,2,FALSE)))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IF(D177="X",0,IF(E177="X",0,VLOOKUP(E177,'42'!$K$3:$L$16,2,FALSE)))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IF(D178="X",0,IF(E178="X",0,VLOOKUP(E178,'42'!$K$3:$L$16,2,FALSE)))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IF(D179="X",0,IF(E179="X",0,VLOOKUP(E179,'42'!$K$3:$L$16,2,FALSE)))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IF(D180="X",0,IF(E180="X",0,VLOOKUP(E180,'42'!$K$3:$L$16,2,FALSE)))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IF(D181="X",0,IF(E181="X",0,VLOOKUP(E181,'42'!$K$3:$L$16,2,FALSE)))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IF(D182="X",0,IF(E182="X",0,VLOOKUP(E182,'42'!$K$3:$L$16,2,FALSE)))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IF(D183="X",0,IF(E183="X",0,VLOOKUP(E183,'42'!$K$3:$L$16,2,FALSE)))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IF(D184="X",0,IF(E184="X",0,VLOOKUP(E184,'42'!$K$3:$L$16,2,FALSE)))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IF(D185="X",0,IF(E185="X",0,VLOOKUP(E185,'42'!$K$3:$L$16,2,FALSE)))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IF(D186="X",0,IF(E186="X",0,VLOOKUP(E186,'42'!$K$3:$L$16,2,FALSE)))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IF(D187="X",0,IF(E187="X",0,VLOOKUP(E187,'42'!$K$3:$L$16,2,FALSE)))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IF(D188="X",0,IF(E188="X",0,VLOOKUP(E188,'42'!$K$3:$L$16,2,FALSE)))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IF(D189="X",0,IF(E189="X",0,VLOOKUP(E189,'42'!$K$3:$L$16,2,FALSE)))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IF(D190="X",0,IF(E190="X",0,VLOOKUP(E190,'42'!$K$3:$L$16,2,FALSE)))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IF(D191="X",0,IF(E191="X",0,VLOOKUP(E191,'42'!$K$3:$L$16,2,FALSE)))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IF(D192="X",0,IF(E192="X",0,VLOOKUP(E192,'42'!$K$3:$L$16,2,FALSE)))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IF(D193="X",0,IF(E193="X",0,VLOOKUP(E193,'42'!$K$3:$L$16,2,FALSE)))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IF(D194="X",0,IF(E194="X",0,VLOOKUP(E194,'42'!$K$3:$L$16,2,FALSE)))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IF(D195="X",0,IF(E195="X",0,VLOOKUP(E195,'42'!$K$3:$L$16,2,FALSE)))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IF(D196="X",0,IF(E196="X",0,VLOOKUP(E196,'42'!$K$3:$L$16,2,FALSE)))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IF(D197="X",0,IF(E197="X",0,VLOOKUP(E197,'42'!$K$3:$L$16,2,FALSE)))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IF(D198="X",0,IF(E198="X",0,VLOOKUP(E198,'42'!$K$3:$L$16,2,FALSE)))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IF(D199="X",0,IF(E199="X",0,VLOOKUP(E199,'42'!$K$3:$L$16,2,FALSE)))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IF(D200="X",0,IF(E200="X",0,VLOOKUP(E200,'42'!$K$3:$L$16,2,FALSE)))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IF(D201="X",0,IF(E201="X",0,VLOOKUP(E201,'42'!$K$3:$L$16,2,FALSE)))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IF(D202="X",0,IF(E202="X",0,VLOOKUP(E202,'42'!$K$3:$L$16,2,FALSE)))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IF(D203="X",0,IF(E203="X",0,VLOOKUP(E203,'42'!$K$3:$L$16,2,FALSE)))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IF(D204="X",0,IF(E204="X",0,VLOOKUP(E204,'42'!$K$3:$L$16,2,FALSE)))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IF(D205="X",0,IF(E205="X",0,VLOOKUP(E205,'42'!$K$3:$L$16,2,FALSE)))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IF(D206="X",0,IF(E206="X",0,VLOOKUP(E206,'42'!$K$3:$L$16,2,FALSE)))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IF(D207="X",0,IF(E207="X",0,VLOOKUP(E207,'42'!$K$3:$L$16,2,FALSE)))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IF(D208="X",0,IF(E208="X",0,VLOOKUP(E208,'42'!$K$3:$L$16,2,FALSE)))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IF(D209="X",0,IF(E209="X",0,VLOOKUP(E209,'42'!$K$3:$L$16,2,FALSE)))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IF(D210="X",0,IF(E210="X",0,VLOOKUP(E210,'42'!$K$3:$L$16,2,FALSE)))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IF(D211="X",0,IF(E211="X",0,VLOOKUP(E211,'42'!$K$3:$L$16,2,FALSE)))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IF(D212="X",0,IF(E212="X",0,VLOOKUP(E212,'42'!$K$3:$L$16,2,FALSE)))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IF(D213="X",0,IF(E213="X",0,VLOOKUP(E213,'42'!$K$3:$L$16,2,FALSE)))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IF(D214="X",0,IF(E214="X",0,VLOOKUP(E214,'42'!$K$3:$L$16,2,FALSE)))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IF(D215="X",0,IF(E215="X",0,VLOOKUP(E215,'42'!$K$3:$L$16,2,FALSE)))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IF(D216="X",0,IF(E216="X",0,VLOOKUP(E216,'42'!$K$3:$L$16,2,FALSE)))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IF(D217="X",0,IF(E217="X",0,VLOOKUP(E217,'42'!$K$3:$L$16,2,FALSE)))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IF(D218="X",0,IF(E218="X",0,VLOOKUP(E218,'42'!$K$3:$L$16,2,FALSE)))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IF(D219="X",0,IF(E219="X",0,VLOOKUP(E219,'42'!$K$3:$L$16,2,FALSE)))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IF(D220="X",0,IF(E220="X",0,VLOOKUP(E220,'42'!$K$3:$L$16,2,FALSE)))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IF(D221="X",0,IF(E221="X",0,VLOOKUP(E221,'42'!$K$3:$L$16,2,FALSE)))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IF(D222="X",0,IF(E222="X",0,VLOOKUP(E222,'42'!$K$3:$L$16,2,FALSE)))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IF(D223="X",0,IF(E223="X",0,VLOOKUP(E223,'42'!$K$3:$L$16,2,FALSE)))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IF(D224="X",0,IF(E224="X",0,VLOOKUP(E224,'42'!$K$3:$L$16,2,FALSE)))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IF(D225="X",0,IF(E225="X",0,VLOOKUP(E225,'42'!$K$3:$L$16,2,FALSE)))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IF(D226="X",0,IF(E226="X",0,VLOOKUP(E226,'42'!$K$3:$L$16,2,FALSE)))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IF(D227="X",0,IF(E227="X",0,VLOOKUP(E227,'42'!$K$3:$L$16,2,FALSE)))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IF(D228="X",0,IF(E228="X",0,VLOOKUP(E228,'42'!$K$3:$L$16,2,FALSE)))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IF(D229="X",0,IF(E229="X",0,VLOOKUP(E229,'42'!$K$3:$L$16,2,FALSE)))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IF(D230="X",0,IF(E230="X",0,VLOOKUP(E230,'42'!$K$3:$L$16,2,FALSE)))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IF(D231="X",0,IF(E231="X",0,VLOOKUP(E231,'42'!$K$3:$L$16,2,FALSE)))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IF(D232="X",0,IF(E232="X",0,VLOOKUP(E232,'42'!$K$3:$L$16,2,FALSE)))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IF(D233="X",0,IF(E233="X",0,VLOOKUP(E233,'42'!$K$3:$L$16,2,FALSE)))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IF(D234="X",0,IF(E234="X",0,VLOOKUP(E234,'42'!$K$3:$L$16,2,FALSE)))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IF(D235="X",0,IF(E235="X",0,VLOOKUP(E235,'42'!$K$3:$L$16,2,FALSE)))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IF(D236="X",0,IF(E236="X",0,VLOOKUP(E236,'42'!$K$3:$L$16,2,FALSE)))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IF(D237="X",0,IF(E237="X",0,VLOOKUP(E237,'42'!$K$3:$L$16,2,FALSE)))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IF(D238="X",0,IF(E238="X",0,VLOOKUP(E238,'42'!$K$3:$L$16,2,FALSE)))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IF(D239="X",0,IF(E239="X",0,VLOOKUP(E239,'42'!$K$3:$L$16,2,FALSE)))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IF(D240="X",0,IF(E240="X",0,VLOOKUP(E240,'42'!$K$3:$L$16,2,FALSE)))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IF(D241="X",0,IF(E241="X",0,VLOOKUP(E241,'42'!$K$3:$L$16,2,FALSE)))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IF(D242="X",0,IF(E242="X",0,VLOOKUP(E242,'42'!$K$3:$L$16,2,FALSE)))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IF(D243="X",0,IF(E243="X",0,VLOOKUP(E243,'42'!$K$3:$L$16,2,FALSE)))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IF(D244="X",0,IF(E244="X",0,VLOOKUP(E244,'42'!$K$3:$L$16,2,FALSE)))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IF(D245="X",0,IF(E245="X",0,VLOOKUP(E245,'42'!$K$3:$L$16,2,FALSE)))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IF(D246="X",0,IF(E246="X",0,VLOOKUP(E246,'42'!$K$3:$L$16,2,FALSE)))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IF(D247="X",0,IF(E247="X",0,VLOOKUP(E247,'42'!$K$3:$L$16,2,FALSE)))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IF(D248="X",0,IF(E248="X",0,VLOOKUP(E248,'42'!$K$3:$L$16,2,FALSE)))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IF(D249="X",0,IF(E249="X",0,VLOOKUP(E249,'42'!$K$3:$L$16,2,FALSE)))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IF(D250="X",0,IF(E250="X",0,VLOOKUP(E250,'42'!$K$3:$L$16,2,FALSE)))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IF(D251="X",0,IF(E251="X",0,VLOOKUP(E251,'42'!$K$3:$L$16,2,FALSE)))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IF(D252="X",0,IF(E252="X",0,VLOOKUP(E252,'42'!$K$3:$L$16,2,FALSE)))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IF(D253="X",0,IF(E253="X",0,VLOOKUP(E253,'42'!$K$3:$L$16,2,FALSE)))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IF(D254="X",0,IF(E254="X",0,VLOOKUP(E254,'42'!$K$3:$L$16,2,FALSE)))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IF(D255="X",0,IF(E255="X",0,VLOOKUP(E255,'42'!$K$3:$L$16,2,FALSE)))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IF(D256="X",0,IF(E256="X",0,VLOOKUP(E256,'42'!$K$3:$L$16,2,FALSE)))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IF(D257="X",0,IF(E257="X",0,VLOOKUP(E257,'42'!$K$3:$L$16,2,FALSE)))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IF(D258="X",0,IF(E258="X",0,VLOOKUP(E258,'42'!$K$3:$L$16,2,FALSE)))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IF(D259="X",0,IF(E259="X",0,VLOOKUP(E259,'42'!$K$3:$L$16,2,FALSE)))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IF(D260="X",0,IF(E260="X",0,VLOOKUP(E260,'42'!$K$3:$L$16,2,FALSE)))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IF(D261="X",0,IF(E261="X",0,VLOOKUP(E261,'42'!$K$3:$L$16,2,FALSE)))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IF(D262="X",0,IF(E262="X",0,VLOOKUP(E262,'42'!$K$3:$L$16,2,FALSE)))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IF(D263="X",0,IF(E263="X",0,VLOOKUP(E263,'42'!$K$3:$L$16,2,FALSE)))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IF(D264="X",0,IF(E264="X",0,VLOOKUP(E264,'42'!$K$3:$L$16,2,FALSE)))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IF(D265="X",0,IF(E265="X",0,VLOOKUP(E265,'42'!$K$3:$L$16,2,FALSE)))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IF(D266="X",0,IF(E266="X",0,VLOOKUP(E266,'42'!$K$3:$L$16,2,FALSE)))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IF(D267="X",0,IF(E267="X",0,VLOOKUP(E267,'42'!$K$3:$L$16,2,FALSE)))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IF(D268="X",0,IF(E268="X",0,VLOOKUP(E268,'42'!$K$3:$L$16,2,FALSE)))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IF(D269="X",0,IF(E269="X",0,VLOOKUP(E269,'42'!$K$3:$L$16,2,FALSE)))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IF(D270="X",0,IF(E270="X",0,VLOOKUP(E270,'42'!$K$3:$L$16,2,FALSE)))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IF(D271="X",0,IF(E271="X",0,VLOOKUP(E271,'42'!$K$3:$L$16,2,FALSE)))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IF(D272="X",0,IF(E272="X",0,VLOOKUP(E272,'42'!$K$3:$L$16,2,FALSE)))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IF(D273="X",0,IF(E273="X",0,VLOOKUP(E273,'42'!$K$3:$L$16,2,FALSE)))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IF(D274="X",0,IF(E274="X",0,VLOOKUP(E274,'42'!$K$3:$L$16,2,FALSE)))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IF(D275="X",0,IF(E275="X",0,VLOOKUP(E275,'42'!$K$3:$L$16,2,FALSE)))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IF(D276="X",0,IF(E276="X",0,VLOOKUP(E276,'42'!$K$3:$L$16,2,FALSE)))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IF(D277="X",0,IF(E277="X",0,VLOOKUP(E277,'42'!$K$3:$L$16,2,FALSE)))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IF(D278="X",0,IF(E278="X",0,VLOOKUP(E278,'42'!$K$3:$L$16,2,FALSE)))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IF(D279="X",0,IF(E279="X",0,VLOOKUP(E279,'42'!$K$3:$L$16,2,FALSE)))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IF(D280="X",0,IF(E280="X",0,VLOOKUP(E280,'42'!$K$3:$L$16,2,FALSE)))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IF(D281="X",0,IF(E281="X",0,VLOOKUP(E281,'42'!$K$3:$L$16,2,FALSE)))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IF(D282="X",0,IF(E282="X",0,VLOOKUP(E282,'42'!$K$3:$L$16,2,FALSE)))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IF(D283="X",0,IF(E283="X",0,VLOOKUP(E283,'42'!$K$3:$L$16,2,FALSE)))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IF(D284="X",0,IF(E284="X",0,VLOOKUP(E284,'42'!$K$3:$L$16,2,FALSE)))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IF(D285="X",0,IF(E285="X",0,VLOOKUP(E285,'42'!$K$3:$L$16,2,FALSE)))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IF(D286="X",0,IF(E286="X",0,VLOOKUP(E286,'42'!$K$3:$L$16,2,FALSE)))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IF(D287="X",0,IF(E287="X",0,VLOOKUP(E287,'42'!$K$3:$L$16,2,FALSE)))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IF(D288="X",0,IF(E288="X",0,VLOOKUP(E288,'42'!$K$3:$L$16,2,FALSE)))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IF(D289="X",0,IF(E289="X",0,VLOOKUP(E289,'42'!$K$3:$L$16,2,FALSE)))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IF(D290="X",0,IF(E290="X",0,VLOOKUP(E290,'42'!$K$3:$L$16,2,FALSE)))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IF(D291="X",0,IF(E291="X",0,VLOOKUP(E291,'42'!$K$3:$L$16,2,FALSE)))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IF(D292="X",0,IF(E292="X",0,VLOOKUP(E292,'42'!$K$3:$L$16,2,FALSE)))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IF(D293="X",0,IF(E293="X",0,VLOOKUP(E293,'42'!$K$3:$L$16,2,FALSE)))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IF(D294="X",0,IF(E294="X",0,VLOOKUP(E294,'42'!$K$3:$L$16,2,FALSE)))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IF(D295="X",0,IF(E295="X",0,VLOOKUP(E295,'42'!$K$3:$L$16,2,FALSE)))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IF(D296="X",0,IF(E296="X",0,VLOOKUP(E296,'42'!$K$3:$L$16,2,FALSE)))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IF(D297="X",0,IF(E297="X",0,VLOOKUP(E297,'42'!$K$3:$L$16,2,FALSE)))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IF(D298="X",0,IF(E298="X",0,VLOOKUP(E298,'42'!$K$3:$L$16,2,FALSE)))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IF(D299="X",0,IF(E299="X",0,VLOOKUP(E299,'42'!$K$3:$L$16,2,FALSE)))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IF(D300="X",0,IF(E300="X",0,VLOOKUP(E300,'42'!$K$3:$L$16,2,FALSE)))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IF(D301="X",0,IF(E301="X",0,VLOOKUP(E301,'42'!$K$3:$L$16,2,FALSE)))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IF(D302="X",0,IF(E302="X",0,VLOOKUP(E302,'42'!$K$3:$L$16,2,FALSE)))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IF(D303="X",0,IF(E303="X",0,VLOOKUP(E303,'42'!$K$3:$L$16,2,FALSE)))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IF(D304="X",0,IF(E304="X",0,VLOOKUP(E304,'42'!$K$3:$L$16,2,FALSE)))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IF(D305="X",0,IF(E305="X",0,VLOOKUP(E305,'42'!$K$3:$L$16,2,FALSE)))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IF(D306="X",0,IF(E306="X",0,VLOOKUP(E306,'42'!$K$3:$L$16,2,FALSE)))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IF(D307="X",0,IF(E307="X",0,VLOOKUP(E307,'42'!$K$3:$L$16,2,FALSE)))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IF(D308="X",0,IF(E308="X",0,VLOOKUP(E308,'42'!$K$3:$L$16,2,FALSE)))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IF(D309="X",0,IF(E309="X",0,VLOOKUP(E309,'42'!$K$3:$L$16,2,FALSE)))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IF(D310="X",0,IF(E310="X",0,VLOOKUP(E310,'42'!$K$3:$L$16,2,FALSE)))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IF(D311="X",0,IF(E311="X",0,VLOOKUP(E311,'42'!$K$3:$L$16,2,FALSE)))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IF(D312="X",0,IF(E312="X",0,VLOOKUP(E312,'42'!$K$3:$L$16,2,FALSE)))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IF(D313="X",0,IF(E313="X",0,VLOOKUP(E313,'42'!$K$3:$L$16,2,FALSE)))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IF(D314="X",0,IF(E314="X",0,VLOOKUP(E314,'42'!$K$3:$L$16,2,FALSE)))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IF(D315="X",0,IF(E315="X",0,VLOOKUP(E315,'42'!$K$3:$L$16,2,FALSE)))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IF(D316="X",0,IF(E316="X",0,VLOOKUP(E316,'42'!$K$3:$L$16,2,FALSE)))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IF(D317="X",0,IF(E317="X",0,VLOOKUP(E317,'42'!$K$3:$L$16,2,FALSE)))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IF(D318="X",0,IF(E318="X",0,VLOOKUP(E318,'42'!$K$3:$L$16,2,FALSE)))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IF(D319="X",0,IF(E319="X",0,VLOOKUP(E319,'42'!$K$3:$L$16,2,FALSE)))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IF(D320="X",0,IF(E320="X",0,VLOOKUP(E320,'42'!$K$3:$L$16,2,FALSE)))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IF(D321="X",0,IF(E321="X",0,VLOOKUP(E321,'42'!$K$3:$L$16,2,FALSE)))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IF(D322="X",0,IF(E322="X",0,VLOOKUP(E322,'42'!$K$3:$L$16,2,FALSE)))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IF(D323="X",0,IF(E323="X",0,VLOOKUP(E323,'42'!$K$3:$L$16,2,FALSE)))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IF(D324="X",0,IF(E324="X",0,VLOOKUP(E324,'42'!$K$3:$L$16,2,FALSE)))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IF(D325="X",0,IF(E325="X",0,VLOOKUP(E325,'42'!$K$3:$L$16,2,FALSE)))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IF(D326="X",0,IF(E326="X",0,VLOOKUP(E326,'42'!$K$3:$L$16,2,FALSE)))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IF(D327="X",0,IF(E327="X",0,VLOOKUP(E327,'42'!$K$3:$L$16,2,FALSE)))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IF(D328="X",0,IF(E328="X",0,VLOOKUP(E328,'42'!$K$3:$L$16,2,FALSE)))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IF(D329="X",0,IF(E329="X",0,VLOOKUP(E329,'42'!$K$3:$L$16,2,FALSE)))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IF(D330="X",0,IF(E330="X",0,VLOOKUP(E330,'42'!$K$3:$L$16,2,FALSE)))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IF(D331="X",0,IF(E331="X",0,VLOOKUP(E331,'42'!$K$3:$L$16,2,FALSE)))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IF(D332="X",0,IF(E332="X",0,VLOOKUP(E332,'42'!$K$3:$L$16,2,FALSE)))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IF(D333="X",0,IF(E333="X",0,VLOOKUP(E333,'42'!$K$3:$L$16,2,FALSE)))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IF(D334="X",0,IF(E334="X",0,VLOOKUP(E334,'42'!$K$3:$L$16,2,FALSE)))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IF(D335="X",0,IF(E335="X",0,VLOOKUP(E335,'42'!$K$3:$L$16,2,FALSE)))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IF(D336="X",0,IF(E336="X",0,VLOOKUP(E336,'42'!$K$3:$L$16,2,FALSE)))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IF(D337="X",0,IF(E337="X",0,VLOOKUP(E337,'42'!$K$3:$L$16,2,FALSE)))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IF(D338="X",0,IF(E338="X",0,VLOOKUP(E338,'42'!$K$3:$L$16,2,FALSE)))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IF(D339="X",0,IF(E339="X",0,VLOOKUP(E339,'42'!$K$3:$L$16,2,FALSE)))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IF(D340="X",0,IF(E340="X",0,VLOOKUP(E340,'42'!$K$3:$L$16,2,FALSE)))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IF(D341="X",0,IF(E341="X",0,VLOOKUP(E341,'42'!$K$3:$L$16,2,FALSE)))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IF(D342="X",0,IF(E342="X",0,VLOOKUP(E342,'42'!$K$3:$L$16,2,FALSE)))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IF(D343="X",0,IF(E343="X",0,VLOOKUP(E343,'42'!$K$3:$L$16,2,FALSE)))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IF(D344="X",0,IF(E344="X",0,VLOOKUP(E344,'42'!$K$3:$L$16,2,FALSE)))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IF(D345="X",0,IF(E345="X",0,VLOOKUP(E345,'42'!$K$3:$L$16,2,FALSE)))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IF(D346="X",0,IF(E346="X",0,VLOOKUP(E346,'42'!$K$3:$L$16,2,FALSE)))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IF(D347="X",0,IF(E347="X",0,VLOOKUP(E347,'42'!$K$3:$L$16,2,FALSE)))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IF(D348="X",0,IF(E348="X",0,VLOOKUP(E348,'42'!$K$3:$L$16,2,FALSE)))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IF(D349="X",0,IF(E349="X",0,VLOOKUP(E349,'42'!$K$3:$L$16,2,FALSE)))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IF(D350="X",0,IF(E350="X",0,VLOOKUP(E350,'42'!$K$3:$L$16,2,FALSE)))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IF(D351="X",0,IF(E351="X",0,VLOOKUP(E351,'42'!$K$3:$L$16,2,FALSE)))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IF(D352="X",0,IF(E352="X",0,VLOOKUP(E352,'42'!$K$3:$L$16,2,FALSE)))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IF(D353="X",0,IF(E353="X",0,VLOOKUP(E353,'42'!$K$3:$L$16,2,FALSE)))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IF(D354="X",0,IF(E354="X",0,VLOOKUP(E354,'42'!$K$3:$L$16,2,FALSE)))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IF(D355="X",0,IF(E355="X",0,VLOOKUP(E355,'42'!$K$3:$L$16,2,FALSE)))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IF(D356="X",0,IF(E356="X",0,VLOOKUP(E356,'42'!$K$3:$L$16,2,FALSE)))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IF(D357="X",0,IF(E357="X",0,VLOOKUP(E357,'42'!$K$3:$L$16,2,FALSE)))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IF(D358="X",0,IF(E358="X",0,VLOOKUP(E358,'42'!$K$3:$L$16,2,FALSE)))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IF(D359="X",0,IF(E359="X",0,VLOOKUP(E359,'42'!$K$3:$L$16,2,FALSE)))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IF(D360="X",0,IF(E360="X",0,VLOOKUP(E360,'42'!$K$3:$L$16,2,FALSE)))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IF(D361="X",0,IF(E361="X",0,VLOOKUP(E361,'42'!$K$3:$L$16,2,FALSE)))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IF(D362="X",0,IF(E362="X",0,VLOOKUP(E362,'42'!$K$3:$L$16,2,FALSE)))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IF(D363="X",0,IF(E363="X",0,VLOOKUP(E363,'42'!$K$3:$L$16,2,FALSE)))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IF(D364="X",0,IF(E364="X",0,VLOOKUP(E364,'42'!$K$3:$L$16,2,FALSE)))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IF(D365="X",0,IF(E365="X",0,VLOOKUP(E365,'42'!$K$3:$L$16,2,FALSE)))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IF(D366="X",0,IF(E366="X",0,VLOOKUP(E366,'42'!$K$3:$L$16,2,FALSE)))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IF(D367="X",0,IF(E367="X",0,VLOOKUP(E367,'42'!$K$3:$L$16,2,FALSE)))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IF(D368="X",0,IF(E368="X",0,VLOOKUP(E368,'42'!$K$3:$L$16,2,FALSE)))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IF(D369="X",0,IF(E369="X",0,VLOOKUP(E369,'42'!$K$3:$L$16,2,FALSE)))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IF(D370="X",0,IF(E370="X",0,VLOOKUP(E370,'42'!$K$3:$L$16,2,FALSE)))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IF(D371="X",0,IF(E371="X",0,VLOOKUP(E371,'42'!$K$3:$L$16,2,FALSE)))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IF(D372="X",0,IF(E372="X",0,VLOOKUP(E372,'42'!$K$3:$L$16,2,FALSE)))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IF(D373="X",0,IF(E373="X",0,VLOOKUP(E373,'42'!$K$3:$L$16,2,FALSE)))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IF(D374="X",0,IF(E374="X",0,VLOOKUP(E374,'42'!$K$3:$L$16,2,FALSE)))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IF(D375="X",0,IF(E375="X",0,VLOOKUP(E375,'42'!$K$3:$L$16,2,FALSE)))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IF(D376="X",0,IF(E376="X",0,VLOOKUP(E376,'42'!$K$3:$L$16,2,FALSE)))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IF(D377="X",0,IF(E377="X",0,VLOOKUP(E377,'42'!$K$3:$L$16,2,FALSE)))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IF(D378="X",0,IF(E378="X",0,VLOOKUP(E378,'42'!$K$3:$L$16,2,FALSE)))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IF(D379="X",0,IF(E379="X",0,VLOOKUP(E379,'42'!$K$3:$L$16,2,FALSE)))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IF(D380="X",0,IF(E380="X",0,VLOOKUP(E380,'42'!$K$3:$L$16,2,FALSE)))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IF(D381="X",0,IF(E381="X",0,VLOOKUP(E381,'42'!$K$3:$L$16,2,FALSE)))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IF(D382="X",0,IF(E382="X",0,VLOOKUP(E382,'42'!$K$3:$L$16,2,FALSE)))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IF(D383="X",0,IF(E383="X",0,VLOOKUP(E383,'42'!$K$3:$L$16,2,FALSE)))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IF(D384="X",0,IF(E384="X",0,VLOOKUP(E384,'42'!$K$3:$L$16,2,FALSE)))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IF(D385="X",0,IF(E385="X",0,VLOOKUP(E385,'42'!$K$3:$L$16,2,FALSE)))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IF(D386="X",0,IF(E386="X",0,VLOOKUP(E386,'42'!$K$3:$L$16,2,FALSE)))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IF(D387="X",0,IF(E387="X",0,VLOOKUP(E387,'42'!$K$3:$L$16,2,FALSE)))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IF(D388="X",0,IF(E388="X",0,VLOOKUP(E388,'42'!$K$3:$L$16,2,FALSE)))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IF(D389="X",0,IF(E389="X",0,VLOOKUP(E389,'42'!$K$3:$L$16,2,FALSE)))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IF(D390="X",0,IF(E390="X",0,VLOOKUP(E390,'42'!$K$3:$L$16,2,FALSE)))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IF(D391="X",0,IF(E391="X",0,VLOOKUP(E391,'42'!$K$3:$L$16,2,FALSE)))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IF(D392="X",0,IF(E392="X",0,VLOOKUP(E392,'42'!$K$3:$L$16,2,FALSE)))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IF(D393="X",0,IF(E393="X",0,VLOOKUP(E393,'42'!$K$3:$L$16,2,FALSE)))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IF(D394="X",0,IF(E394="X",0,VLOOKUP(E394,'42'!$K$3:$L$16,2,FALSE)))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IF(D395="X",0,IF(E395="X",0,VLOOKUP(E395,'42'!$K$3:$L$16,2,FALSE)))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IF(D396="X",0,IF(E396="X",0,VLOOKUP(E396,'42'!$K$3:$L$16,2,FALSE)))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IF(D397="X",0,IF(E397="X",0,VLOOKUP(E397,'42'!$K$3:$L$16,2,FALSE)))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IF(D398="X",0,IF(E398="X",0,VLOOKUP(E398,'42'!$K$3:$L$16,2,FALSE)))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IF(D399="X",0,IF(E399="X",0,VLOOKUP(E399,'42'!$K$3:$L$16,2,FALSE)))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IF(D400="X",0,IF(E400="X",0,VLOOKUP(E400,'42'!$K$3:$L$16,2,FALSE)))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IF(D401="X",0,IF(E401="X",0,VLOOKUP(E401,'42'!$K$3:$L$16,2,FALSE)))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IF(D402="X",0,IF(E402="X",0,VLOOKUP(E402,'42'!$K$3:$L$16,2,FALSE)))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IF(D403="X",0,IF(E403="X",0,VLOOKUP(E403,'42'!$K$3:$L$16,2,FALSE)))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IF(D404="X",0,IF(E404="X",0,VLOOKUP(E404,'42'!$K$3:$L$16,2,FALSE)))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IF(D405="X",0,IF(E405="X",0,VLOOKUP(E405,'42'!$K$3:$L$16,2,FALSE)))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IF(D406="X",0,IF(E406="X",0,VLOOKUP(E406,'42'!$K$3:$L$16,2,FALSE)))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IF(D407="X",0,IF(E407="X",0,VLOOKUP(E407,'42'!$K$3:$L$16,2,FALSE)))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IF(D408="X",0,IF(E408="X",0,VLOOKUP(E408,'42'!$K$3:$L$16,2,FALSE)))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IF(D409="X",0,IF(E409="X",0,VLOOKUP(E409,'42'!$K$3:$L$16,2,FALSE)))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IF(D410="X",0,IF(E410="X",0,VLOOKUP(E410,'42'!$K$3:$L$16,2,FALSE)))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IF(D411="X",0,IF(E411="X",0,VLOOKUP(E411,'42'!$K$3:$L$16,2,FALSE)))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IF(D412="X",0,IF(E412="X",0,VLOOKUP(E412,'42'!$K$3:$L$16,2,FALSE)))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IF(D413="X",0,IF(E413="X",0,VLOOKUP(E413,'42'!$K$3:$L$16,2,FALSE)))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IF(D414="X",0,IF(E414="X",0,VLOOKUP(E414,'42'!$K$3:$L$16,2,FALSE)))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IF(D415="X",0,IF(E415="X",0,VLOOKUP(E415,'42'!$K$3:$L$16,2,FALSE)))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IF(D416="X",0,IF(E416="X",0,VLOOKUP(E416,'42'!$K$3:$L$16,2,FALSE)))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IF(D417="X",0,IF(E417="X",0,VLOOKUP(E417,'42'!$K$3:$L$16,2,FALSE)))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IF(D418="X",0,IF(E418="X",0,VLOOKUP(E418,'42'!$K$3:$L$16,2,FALSE)))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IF(D419="X",0,IF(E419="X",0,VLOOKUP(E419,'42'!$K$3:$L$16,2,FALSE)))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IF(D420="X",0,IF(E420="X",0,VLOOKUP(E420,'42'!$K$3:$L$16,2,FALSE)))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IF(D421="X",0,IF(E421="X",0,VLOOKUP(E421,'42'!$K$3:$L$16,2,FALSE)))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IF(D422="X",0,IF(E422="X",0,VLOOKUP(E422,'42'!$K$3:$L$16,2,FALSE)))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IF(D423="X",0,IF(E423="X",0,VLOOKUP(E423,'42'!$K$3:$L$16,2,FALSE)))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IF(D424="X",0,IF(E424="X",0,VLOOKUP(E424,'42'!$K$3:$L$16,2,FALSE)))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IF(D425="X",0,IF(E425="X",0,VLOOKUP(E425,'42'!$K$3:$L$16,2,FALSE)))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IF(D426="X",0,IF(E426="X",0,VLOOKUP(E426,'42'!$K$3:$L$16,2,FALSE)))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IF(D427="X",0,IF(E427="X",0,VLOOKUP(E427,'42'!$K$3:$L$16,2,FALSE)))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IF(D428="X",0,IF(E428="X",0,VLOOKUP(E428,'42'!$K$3:$L$16,2,FALSE)))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IF(D429="X",0,IF(E429="X",0,VLOOKUP(E429,'42'!$K$3:$L$16,2,FALSE)))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IF(D430="X",0,IF(E430="X",0,VLOOKUP(E430,'42'!$K$3:$L$16,2,FALSE)))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IF(D431="X",0,IF(E431="X",0,VLOOKUP(E431,'42'!$K$3:$L$16,2,FALSE)))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IF(D432="X",0,IF(E432="X",0,VLOOKUP(E432,'42'!$K$3:$L$16,2,FALSE)))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IF(D433="X",0,IF(E433="X",0,VLOOKUP(E433,'42'!$K$3:$L$16,2,FALSE)))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IF(D434="X",0,IF(E434="X",0,VLOOKUP(E434,'42'!$K$3:$L$16,2,FALSE)))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IF(D435="X",0,IF(E435="X",0,VLOOKUP(E435,'42'!$K$3:$L$16,2,FALSE)))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IF(D436="X",0,IF(E436="X",0,VLOOKUP(E436,'42'!$K$3:$L$16,2,FALSE)))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IF(D437="X",0,IF(E437="X",0,VLOOKUP(E437,'42'!$K$3:$L$16,2,FALSE)))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IF(D438="X",0,IF(E438="X",0,VLOOKUP(E438,'42'!$K$3:$L$16,2,FALSE)))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IF(D439="X",0,IF(E439="X",0,VLOOKUP(E439,'42'!$K$3:$L$16,2,FALSE)))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IF(D440="X",0,IF(E440="X",0,VLOOKUP(E440,'42'!$K$3:$L$16,2,FALSE)))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IF(D441="X",0,IF(E441="X",0,VLOOKUP(E441,'42'!$K$3:$L$16,2,FALSE)))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IF(D442="X",0,IF(E442="X",0,VLOOKUP(E442,'42'!$K$3:$L$16,2,FALSE)))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IF(D443="X",0,IF(E443="X",0,VLOOKUP(E443,'42'!$K$3:$L$16,2,FALSE)))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IF(D444="X",0,IF(E444="X",0,VLOOKUP(E444,'42'!$K$3:$L$16,2,FALSE)))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IF(D445="X",0,IF(E445="X",0,VLOOKUP(E445,'42'!$K$3:$L$16,2,FALSE)))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IF(D446="X",0,IF(E446="X",0,VLOOKUP(E446,'42'!$K$3:$L$16,2,FALSE)))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IF(D447="X",0,IF(E447="X",0,VLOOKUP(E447,'42'!$K$3:$L$16,2,FALSE)))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IF(D448="X",0,IF(E448="X",0,VLOOKUP(E448,'42'!$K$3:$L$16,2,FALSE)))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IF(D449="X",0,IF(E449="X",0,VLOOKUP(E449,'42'!$K$3:$L$16,2,FALSE)))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IF(D450="X",0,IF(E450="X",0,VLOOKUP(E450,'42'!$K$3:$L$16,2,FALSE)))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IF(D451="X",0,IF(E451="X",0,VLOOKUP(E451,'42'!$K$3:$L$16,2,FALSE)))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IF(D452="X",0,IF(E452="X",0,VLOOKUP(E452,'42'!$K$3:$L$16,2,FALSE)))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IF(D453="X",0,IF(E453="X",0,VLOOKUP(E453,'42'!$K$3:$L$16,2,FALSE)))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IF(D454="X",0,IF(E454="X",0,VLOOKUP(E454,'42'!$K$3:$L$16,2,FALSE)))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IF(D455="X",0,IF(E455="X",0,VLOOKUP(E455,'42'!$K$3:$L$16,2,FALSE)))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IF(D456="X",0,IF(E456="X",0,VLOOKUP(E456,'42'!$K$3:$L$16,2,FALSE)))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IF(D457="X",0,IF(E457="X",0,VLOOKUP(E457,'42'!$K$3:$L$16,2,FALSE)))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IF(D458="X",0,IF(E458="X",0,VLOOKUP(E458,'42'!$K$3:$L$16,2,FALSE)))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IF(D459="X",0,IF(E459="X",0,VLOOKUP(E459,'42'!$K$3:$L$16,2,FALSE)))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IF(D460="X",0,IF(E460="X",0,VLOOKUP(E460,'42'!$K$3:$L$16,2,FALSE)))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IF(D461="X",0,IF(E461="X",0,VLOOKUP(E461,'42'!$K$3:$L$16,2,FALSE)))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IF(D462="X",0,IF(E462="X",0,VLOOKUP(E462,'42'!$K$3:$L$16,2,FALSE)))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IF(D463="X",0,IF(E463="X",0,VLOOKUP(E463,'42'!$K$3:$L$16,2,FALSE)))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IF(D464="X",0,IF(E464="X",0,VLOOKUP(E464,'42'!$K$3:$L$16,2,FALSE)))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IF(D465="X",0,IF(E465="X",0,VLOOKUP(E465,'42'!$K$3:$L$16,2,FALSE)))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IF(D466="X",0,IF(E466="X",0,VLOOKUP(E466,'42'!$K$3:$L$16,2,FALSE)))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IF(D467="X",0,IF(E467="X",0,VLOOKUP(E467,'42'!$K$3:$L$16,2,FALSE)))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IF(D468="X",0,IF(E468="X",0,VLOOKUP(E468,'42'!$K$3:$L$16,2,FALSE)))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IF(D469="X",0,IF(E469="X",0,VLOOKUP(E469,'42'!$K$3:$L$16,2,FALSE)))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IF(D470="X",0,IF(E470="X",0,VLOOKUP(E470,'42'!$K$3:$L$16,2,FALSE)))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IF(D471="X",0,IF(E471="X",0,VLOOKUP(E471,'42'!$K$3:$L$16,2,FALSE)))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IF(D472="X",0,IF(E472="X",0,VLOOKUP(E472,'42'!$K$3:$L$16,2,FALSE)))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IF(D473="X",0,IF(E473="X",0,VLOOKUP(E473,'42'!$K$3:$L$16,2,FALSE)))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IF(D474="X",0,IF(E474="X",0,VLOOKUP(E474,'42'!$K$3:$L$16,2,FALSE)))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IF(D475="X",0,IF(E475="X",0,VLOOKUP(E475,'42'!$K$3:$L$16,2,FALSE)))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IF(D476="X",0,IF(E476="X",0,VLOOKUP(E476,'42'!$K$3:$L$16,2,FALSE)))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IF(D477="X",0,IF(E477="X",0,VLOOKUP(E477,'42'!$K$3:$L$16,2,FALSE)))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IF(D478="X",0,IF(E478="X",0,VLOOKUP(E478,'42'!$K$3:$L$16,2,FALSE)))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IF(D479="X",0,IF(E479="X",0,VLOOKUP(E479,'42'!$K$3:$L$16,2,FALSE)))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IF(D480="X",0,IF(E480="X",0,VLOOKUP(E480,'42'!$K$3:$L$16,2,FALSE)))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IF(D481="X",0,IF(E481="X",0,VLOOKUP(E481,'42'!$K$3:$L$16,2,FALSE)))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IF(D482="X",0,IF(E482="X",0,VLOOKUP(E482,'42'!$K$3:$L$16,2,FALSE)))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IF(D483="X",0,IF(E483="X",0,VLOOKUP(E483,'42'!$K$3:$L$16,2,FALSE)))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IF(D484="X",0,IF(E484="X",0,VLOOKUP(E484,'42'!$K$3:$L$16,2,FALSE)))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IF(D485="X",0,IF(E485="X",0,VLOOKUP(E485,'42'!$K$3:$L$16,2,FALSE)))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IF(D486="X",0,IF(E486="X",0,VLOOKUP(E486,'42'!$K$3:$L$16,2,FALSE)))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IF(D487="X",0,IF(E487="X",0,VLOOKUP(E487,'42'!$K$3:$L$16,2,FALSE)))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IF(D488="X",0,IF(E488="X",0,VLOOKUP(E488,'42'!$K$3:$L$16,2,FALSE)))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IF(D489="X",0,IF(E489="X",0,VLOOKUP(E489,'42'!$K$3:$L$16,2,FALSE)))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IF(D490="X",0,IF(E490="X",0,VLOOKUP(E490,'42'!$K$3:$L$16,2,FALSE)))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IF(D491="X",0,IF(E491="X",0,VLOOKUP(E491,'42'!$K$3:$L$16,2,FALSE)))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IF(D492="X",0,IF(E492="X",0,VLOOKUP(E492,'42'!$K$3:$L$16,2,FALSE)))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IF(D493="X",0,IF(E493="X",0,VLOOKUP(E493,'42'!$K$3:$L$16,2,FALSE)))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IF(D494="X",0,IF(E494="X",0,VLOOKUP(E494,'42'!$K$3:$L$16,2,FALSE)))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IF('42'!K3="", "Vrije categorie",'42'!K3)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IF('42'!K4="", "Vrije categorie",'42'!K4)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IF('42'!K5="", "Vrije categorie",'42'!K5)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IF('42'!K6="", "Vrije categorie",'42'!K6)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IF('42'!K7="", "Vrije categorie",'42'!K7)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IF('42'!K8="", "Vrije categorie",'42'!K8)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IF('42'!K9="", "Vrije categorie",'42'!K9)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IF('42'!K10="", "Vrije categorie",'42'!K10)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IF('42'!K11="", "Vrije categorie",'42'!K11)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IF('42'!K12="", "Vrije categorie",'42'!K12)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IF('42'!K13="", "Vrije categorie",'42'!K13)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IF('42'!K14="", "Vrije categorie",'42'!K14)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IF('42'!K15="", "Vrije categorie",'42'!K15)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ZlwFNmeaoGISP8xbyHUTJlXrpPmktJEqwoiPnSbFKwUa2+MyNHqPieUYMaU503dnIDjkF4WCGNyXboC9l6Qe+Q==" saltValue="tFb6BVh+zkiloylrEKjZu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'43a'!P499/M3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'43a'!P500/M4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(her)controles'!A43</f>
        <v>0</v>
      </c>
      <c r="K5" s="34" t="s">
        <v>48</v>
      </c>
      <c r="L5" s="46"/>
      <c r="M5" s="104"/>
      <c r="N5" s="86" t="e">
        <f>'43a'!P501/M5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'43a'!P502/M6</f>
        <v>#N/A</v>
      </c>
    </row>
    <row r="7" spans="1:14">
      <c r="K7" s="34" t="s">
        <v>45</v>
      </c>
      <c r="L7" s="46"/>
      <c r="M7" s="104"/>
      <c r="N7" s="86" t="e">
        <f>'43a'!P503/M7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'43a'!P504/M8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'43a'!P505/M9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'43a'!P506/M10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'43a'!P507/M11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'43a'!P508/M12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'43a'!N512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'43a'!P509/M13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'43a'!P512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'43a'!G512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'43a'!F512-E27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'43a'!S495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'43a'!R495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'43a'!T495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'43a'!U495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'43a'!V495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'43a'!W495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'43a'!N505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YpcRC59/9PDHCPDOjUgJeZlYkD0mw0Oi/zYbT9bt3psC4WEF7kkLGOUlcUKDWHWZeSum9JOf+0w5SPorT7VHLw==" saltValue="lUGtpI79zbKxlRPgXR8HD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Z532"/>
  <sheetViews>
    <sheetView topLeftCell="B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'43'!H5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IF(D4="X",0,IF(E4="X",0,VLOOKUP(E4,'43'!$K$3:$L$16,2,FALSE)))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IF(D5="X",0,IF(E5="X",0,VLOOKUP(E5,'43'!$K$3:$L$16,2,FALSE)))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IF(D6="X",0,IF(E6="X",0,VLOOKUP(E6,'43'!$K$3:$L$16,2,FALSE)))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IF(D7="X",0,IF(E7="X",0,VLOOKUP(E7,'43'!$K$3:$L$16,2,FALSE)))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IF(D8="X",0,IF(E8="X",0,VLOOKUP(E8,'43'!$K$3:$L$16,2,FALSE)))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IF(D9="X",0,IF(E9="X",0,VLOOKUP(E9,'43'!$K$3:$L$16,2,FALSE)))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IF(D10="X",0,IF(E10="X",0,VLOOKUP(E10,'43'!$K$3:$L$16,2,FALSE)))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IF(D11="X",0,IF(E11="X",0,VLOOKUP(E11,'43'!$K$3:$L$16,2,FALSE)))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IF(D12="X",0,IF(E12="X",0,VLOOKUP(E12,'43'!$K$3:$L$16,2,FALSE)))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IF(D13="X",0,IF(E13="X",0,VLOOKUP(E13,'43'!$K$3:$L$16,2,FALSE)))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IF(D14="X",0,IF(E14="X",0,VLOOKUP(E14,'43'!$K$3:$L$16,2,FALSE)))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IF(D15="X",0,IF(E15="X",0,VLOOKUP(E15,'43'!$K$3:$L$16,2,FALSE)))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IF(D16="X",0,IF(E16="X",0,VLOOKUP(E16,'43'!$K$3:$L$16,2,FALSE)))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IF(D17="X",0,IF(E17="X",0,VLOOKUP(E17,'43'!$K$3:$L$16,2,FALSE)))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IF(D18="X",0,IF(E18="X",0,VLOOKUP(E18,'43'!$K$3:$L$16,2,FALSE)))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IF(D19="X",0,IF(E19="X",0,VLOOKUP(E19,'43'!$K$3:$L$16,2,FALSE)))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IF(D20="X",0,IF(E20="X",0,VLOOKUP(E20,'43'!$K$3:$L$16,2,FALSE)))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IF(D21="X",0,IF(E21="X",0,VLOOKUP(E21,'43'!$K$3:$L$16,2,FALSE)))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IF(D22="X",0,IF(E22="X",0,VLOOKUP(E22,'43'!$K$3:$L$16,2,FALSE)))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IF(D23="X",0,IF(E23="X",0,VLOOKUP(E23,'43'!$K$3:$L$16,2,FALSE)))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IF(D24="X",0,IF(E24="X",0,VLOOKUP(E24,'43'!$K$3:$L$16,2,FALSE)))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IF(D25="X",0,IF(E25="X",0,VLOOKUP(E25,'43'!$K$3:$L$16,2,FALSE)))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IF(D26="X",0,IF(E26="X",0,VLOOKUP(E26,'43'!$K$3:$L$16,2,FALSE)))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IF(D27="X",0,IF(E27="X",0,VLOOKUP(E27,'43'!$K$3:$L$16,2,FALSE)))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IF(D28="X",0,IF(E28="X",0,VLOOKUP(E28,'43'!$K$3:$L$16,2,FALSE)))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IF(D29="X",0,IF(E29="X",0,VLOOKUP(E29,'43'!$K$3:$L$16,2,FALSE)))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IF(D30="X",0,IF(E30="X",0,VLOOKUP(E30,'43'!$K$3:$L$16,2,FALSE)))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IF(D31="X",0,IF(E31="X",0,VLOOKUP(E31,'43'!$K$3:$L$16,2,FALSE)))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IF(D32="X",0,IF(E32="X",0,VLOOKUP(E32,'43'!$K$3:$L$16,2,FALSE)))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IF(D33="X",0,IF(E33="X",0,VLOOKUP(E33,'43'!$K$3:$L$16,2,FALSE)))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IF(D34="X",0,IF(E34="X",0,VLOOKUP(E34,'43'!$K$3:$L$16,2,FALSE)))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IF(D35="X",0,IF(E35="X",0,VLOOKUP(E35,'43'!$K$3:$L$16,2,FALSE)))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IF(D36="X",0,IF(E36="X",0,VLOOKUP(E36,'43'!$K$3:$L$16,2,FALSE)))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IF(D37="X",0,IF(E37="X",0,VLOOKUP(E37,'43'!$K$3:$L$16,2,FALSE)))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IF(D38="X",0,IF(E38="X",0,VLOOKUP(E38,'43'!$K$3:$L$16,2,FALSE)))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IF(D39="X",0,IF(E39="X",0,VLOOKUP(E39,'43'!$K$3:$L$16,2,FALSE)))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IF(D40="X",0,IF(E40="X",0,VLOOKUP(E40,'43'!$K$3:$L$16,2,FALSE)))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IF(D41="X",0,IF(E41="X",0,VLOOKUP(E41,'43'!$K$3:$L$16,2,FALSE)))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IF(D42="X",0,IF(E42="X",0,VLOOKUP(E42,'43'!$K$3:$L$16,2,FALSE)))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IF(D43="X",0,IF(E43="X",0,VLOOKUP(E43,'43'!$K$3:$L$16,2,FALSE)))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IF(D44="X",0,IF(E44="X",0,VLOOKUP(E44,'43'!$K$3:$L$16,2,FALSE)))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IF(D45="X",0,IF(E45="X",0,VLOOKUP(E45,'43'!$K$3:$L$16,2,FALSE)))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IF(D46="X",0,IF(E46="X",0,VLOOKUP(E46,'43'!$K$3:$L$16,2,FALSE)))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IF(D47="X",0,IF(E47="X",0,VLOOKUP(E47,'43'!$K$3:$L$16,2,FALSE)))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IF(D48="X",0,IF(E48="X",0,VLOOKUP(E48,'43'!$K$3:$L$16,2,FALSE)))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IF(D49="X",0,IF(E49="X",0,VLOOKUP(E49,'43'!$K$3:$L$16,2,FALSE)))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IF(D50="X",0,IF(E50="X",0,VLOOKUP(E50,'43'!$K$3:$L$16,2,FALSE)))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IF(D51="X",0,IF(E51="X",0,VLOOKUP(E51,'43'!$K$3:$L$16,2,FALSE)))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IF(D52="X",0,IF(E52="X",0,VLOOKUP(E52,'43'!$K$3:$L$16,2,FALSE)))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IF(D53="X",0,IF(E53="X",0,VLOOKUP(E53,'43'!$K$3:$L$16,2,FALSE)))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IF(D54="X",0,IF(E54="X",0,VLOOKUP(E54,'43'!$K$3:$L$16,2,FALSE)))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IF(D55="X",0,IF(E55="X",0,VLOOKUP(E55,'43'!$K$3:$L$16,2,FALSE)))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IF(D56="X",0,IF(E56="X",0,VLOOKUP(E56,'43'!$K$3:$L$16,2,FALSE)))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IF(D57="X",0,IF(E57="X",0,VLOOKUP(E57,'43'!$K$3:$L$16,2,FALSE)))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IF(D58="X",0,IF(E58="X",0,VLOOKUP(E58,'43'!$K$3:$L$16,2,FALSE)))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IF(D59="X",0,IF(E59="X",0,VLOOKUP(E59,'43'!$K$3:$L$16,2,FALSE)))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IF(D60="X",0,IF(E60="X",0,VLOOKUP(E60,'43'!$K$3:$L$16,2,FALSE)))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IF(D61="X",0,IF(E61="X",0,VLOOKUP(E61,'43'!$K$3:$L$16,2,FALSE)))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IF(D62="X",0,IF(E62="X",0,VLOOKUP(E62,'43'!$K$3:$L$16,2,FALSE)))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IF(D63="X",0,IF(E63="X",0,VLOOKUP(E63,'43'!$K$3:$L$16,2,FALSE)))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IF(D64="X",0,IF(E64="X",0,VLOOKUP(E64,'43'!$K$3:$L$16,2,FALSE)))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IF(D65="X",0,IF(E65="X",0,VLOOKUP(E65,'43'!$K$3:$L$16,2,FALSE)))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IF(D66="X",0,IF(E66="X",0,VLOOKUP(E66,'43'!$K$3:$L$16,2,FALSE)))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IF(D67="X",0,IF(E67="X",0,VLOOKUP(E67,'43'!$K$3:$L$16,2,FALSE)))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IF(D68="X",0,IF(E68="X",0,VLOOKUP(E68,'43'!$K$3:$L$16,2,FALSE)))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IF(D69="X",0,IF(E69="X",0,VLOOKUP(E69,'43'!$K$3:$L$16,2,FALSE)))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IF(D70="X",0,IF(E70="X",0,VLOOKUP(E70,'43'!$K$3:$L$16,2,FALSE)))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IF(D71="X",0,IF(E71="X",0,VLOOKUP(E71,'43'!$K$3:$L$16,2,FALSE)))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IF(D72="X",0,IF(E72="X",0,VLOOKUP(E72,'43'!$K$3:$L$16,2,FALSE)))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IF(D73="X",0,IF(E73="X",0,VLOOKUP(E73,'43'!$K$3:$L$16,2,FALSE)))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IF(D74="X",0,IF(E74="X",0,VLOOKUP(E74,'43'!$K$3:$L$16,2,FALSE)))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IF(D75="X",0,IF(E75="X",0,VLOOKUP(E75,'43'!$K$3:$L$16,2,FALSE)))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IF(D76="X",0,IF(E76="X",0,VLOOKUP(E76,'43'!$K$3:$L$16,2,FALSE)))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IF(D77="X",0,IF(E77="X",0,VLOOKUP(E77,'43'!$K$3:$L$16,2,FALSE)))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IF(D78="X",0,IF(E78="X",0,VLOOKUP(E78,'43'!$K$3:$L$16,2,FALSE)))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IF(D79="X",0,IF(E79="X",0,VLOOKUP(E79,'43'!$K$3:$L$16,2,FALSE)))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IF(D80="X",0,IF(E80="X",0,VLOOKUP(E80,'43'!$K$3:$L$16,2,FALSE)))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IF(D81="X",0,IF(E81="X",0,VLOOKUP(E81,'43'!$K$3:$L$16,2,FALSE)))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IF(D82="X",0,IF(E82="X",0,VLOOKUP(E82,'43'!$K$3:$L$16,2,FALSE)))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IF(D83="X",0,IF(E83="X",0,VLOOKUP(E83,'43'!$K$3:$L$16,2,FALSE)))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IF(D84="X",0,IF(E84="X",0,VLOOKUP(E84,'43'!$K$3:$L$16,2,FALSE)))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IF(D85="X",0,IF(E85="X",0,VLOOKUP(E85,'43'!$K$3:$L$16,2,FALSE)))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IF(D86="X",0,IF(E86="X",0,VLOOKUP(E86,'43'!$K$3:$L$16,2,FALSE)))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IF(D87="X",0,IF(E87="X",0,VLOOKUP(E87,'43'!$K$3:$L$16,2,FALSE)))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IF(D88="X",0,IF(E88="X",0,VLOOKUP(E88,'43'!$K$3:$L$16,2,FALSE)))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IF(D89="X",0,IF(E89="X",0,VLOOKUP(E89,'43'!$K$3:$L$16,2,FALSE)))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IF(D90="X",0,IF(E90="X",0,VLOOKUP(E90,'43'!$K$3:$L$16,2,FALSE)))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IF(D91="X",0,IF(E91="X",0,VLOOKUP(E91,'43'!$K$3:$L$16,2,FALSE)))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IF(D92="X",0,IF(E92="X",0,VLOOKUP(E92,'43'!$K$3:$L$16,2,FALSE)))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IF(D93="X",0,IF(E93="X",0,VLOOKUP(E93,'43'!$K$3:$L$16,2,FALSE)))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IF(D94="X",0,IF(E94="X",0,VLOOKUP(E94,'43'!$K$3:$L$16,2,FALSE)))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IF(D95="X",0,IF(E95="X",0,VLOOKUP(E95,'43'!$K$3:$L$16,2,FALSE)))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IF(D96="X",0,IF(E96="X",0,VLOOKUP(E96,'43'!$K$3:$L$16,2,FALSE)))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IF(D97="X",0,IF(E97="X",0,VLOOKUP(E97,'43'!$K$3:$L$16,2,FALSE)))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IF(D98="X",0,IF(E98="X",0,VLOOKUP(E98,'43'!$K$3:$L$16,2,FALSE)))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IF(D99="X",0,IF(E99="X",0,VLOOKUP(E99,'43'!$K$3:$L$16,2,FALSE)))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IF(D100="X",0,IF(E100="X",0,VLOOKUP(E100,'43'!$K$3:$L$16,2,FALSE)))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IF(D101="X",0,IF(E101="X",0,VLOOKUP(E101,'43'!$K$3:$L$16,2,FALSE)))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IF(D102="X",0,IF(E102="X",0,VLOOKUP(E102,'43'!$K$3:$L$16,2,FALSE)))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IF(D103="X",0,IF(E103="X",0,VLOOKUP(E103,'43'!$K$3:$L$16,2,FALSE)))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IF(D104="X",0,IF(E104="X",0,VLOOKUP(E104,'43'!$K$3:$L$16,2,FALSE)))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IF(D105="X",0,IF(E105="X",0,VLOOKUP(E105,'43'!$K$3:$L$16,2,FALSE)))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IF(D106="X",0,IF(E106="X",0,VLOOKUP(E106,'43'!$K$3:$L$16,2,FALSE)))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IF(D107="X",0,IF(E107="X",0,VLOOKUP(E107,'43'!$K$3:$L$16,2,FALSE)))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IF(D108="X",0,IF(E108="X",0,VLOOKUP(E108,'43'!$K$3:$L$16,2,FALSE)))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IF(D109="X",0,IF(E109="X",0,VLOOKUP(E109,'43'!$K$3:$L$16,2,FALSE)))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IF(D110="X",0,IF(E110="X",0,VLOOKUP(E110,'43'!$K$3:$L$16,2,FALSE)))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IF(D111="X",0,IF(E111="X",0,VLOOKUP(E111,'43'!$K$3:$L$16,2,FALSE)))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IF(D112="X",0,IF(E112="X",0,VLOOKUP(E112,'43'!$K$3:$L$16,2,FALSE)))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IF(D113="X",0,IF(E113="X",0,VLOOKUP(E113,'43'!$K$3:$L$16,2,FALSE)))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IF(D114="X",0,IF(E114="X",0,VLOOKUP(E114,'43'!$K$3:$L$16,2,FALSE)))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IF(D115="X",0,IF(E115="X",0,VLOOKUP(E115,'43'!$K$3:$L$16,2,FALSE)))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IF(D116="X",0,IF(E116="X",0,VLOOKUP(E116,'43'!$K$3:$L$16,2,FALSE)))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IF(D117="X",0,IF(E117="X",0,VLOOKUP(E117,'43'!$K$3:$L$16,2,FALSE)))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IF(D118="X",0,IF(E118="X",0,VLOOKUP(E118,'43'!$K$3:$L$16,2,FALSE)))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IF(D119="X",0,IF(E119="X",0,VLOOKUP(E119,'43'!$K$3:$L$16,2,FALSE)))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IF(D120="X",0,IF(E120="X",0,VLOOKUP(E120,'43'!$K$3:$L$16,2,FALSE)))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IF(D121="X",0,IF(E121="X",0,VLOOKUP(E121,'43'!$K$3:$L$16,2,FALSE)))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IF(D122="X",0,IF(E122="X",0,VLOOKUP(E122,'43'!$K$3:$L$16,2,FALSE)))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IF(D123="X",0,IF(E123="X",0,VLOOKUP(E123,'43'!$K$3:$L$16,2,FALSE)))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IF(D124="X",0,IF(E124="X",0,VLOOKUP(E124,'43'!$K$3:$L$16,2,FALSE)))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IF(D125="X",0,IF(E125="X",0,VLOOKUP(E125,'43'!$K$3:$L$16,2,FALSE)))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IF(D126="X",0,IF(E126="X",0,VLOOKUP(E126,'43'!$K$3:$L$16,2,FALSE)))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IF(D127="X",0,IF(E127="X",0,VLOOKUP(E127,'43'!$K$3:$L$16,2,FALSE)))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IF(D128="X",0,IF(E128="X",0,VLOOKUP(E128,'43'!$K$3:$L$16,2,FALSE)))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IF(D129="X",0,IF(E129="X",0,VLOOKUP(E129,'43'!$K$3:$L$16,2,FALSE)))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IF(D130="X",0,IF(E130="X",0,VLOOKUP(E130,'43'!$K$3:$L$16,2,FALSE)))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IF(D131="X",0,IF(E131="X",0,VLOOKUP(E131,'43'!$K$3:$L$16,2,FALSE)))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IF(D132="X",0,IF(E132="X",0,VLOOKUP(E132,'43'!$K$3:$L$16,2,FALSE)))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IF(D133="X",0,IF(E133="X",0,VLOOKUP(E133,'43'!$K$3:$L$16,2,FALSE)))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IF(D134="X",0,IF(E134="X",0,VLOOKUP(E134,'43'!$K$3:$L$16,2,FALSE)))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IF(D135="X",0,IF(E135="X",0,VLOOKUP(E135,'43'!$K$3:$L$16,2,FALSE)))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IF(D136="X",0,IF(E136="X",0,VLOOKUP(E136,'43'!$K$3:$L$16,2,FALSE)))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IF(D137="X",0,IF(E137="X",0,VLOOKUP(E137,'43'!$K$3:$L$16,2,FALSE)))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IF(D138="X",0,IF(E138="X",0,VLOOKUP(E138,'43'!$K$3:$L$16,2,FALSE)))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IF(D139="X",0,IF(E139="X",0,VLOOKUP(E139,'43'!$K$3:$L$16,2,FALSE)))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IF(D140="X",0,IF(E140="X",0,VLOOKUP(E140,'43'!$K$3:$L$16,2,FALSE)))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IF(D141="X",0,IF(E141="X",0,VLOOKUP(E141,'43'!$K$3:$L$16,2,FALSE)))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IF(D142="X",0,IF(E142="X",0,VLOOKUP(E142,'43'!$K$3:$L$16,2,FALSE)))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IF(D143="X",0,IF(E143="X",0,VLOOKUP(E143,'43'!$K$3:$L$16,2,FALSE)))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IF(D144="X",0,IF(E144="X",0,VLOOKUP(E144,'43'!$K$3:$L$16,2,FALSE)))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IF(D145="X",0,IF(E145="X",0,VLOOKUP(E145,'43'!$K$3:$L$16,2,FALSE)))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IF(D146="X",0,IF(E146="X",0,VLOOKUP(E146,'43'!$K$3:$L$16,2,FALSE)))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IF(D147="X",0,IF(E147="X",0,VLOOKUP(E147,'43'!$K$3:$L$16,2,FALSE)))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IF(D148="X",0,IF(E148="X",0,VLOOKUP(E148,'43'!$K$3:$L$16,2,FALSE)))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IF(D149="X",0,IF(E149="X",0,VLOOKUP(E149,'43'!$K$3:$L$16,2,FALSE)))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IF(D150="X",0,IF(E150="X",0,VLOOKUP(E150,'43'!$K$3:$L$16,2,FALSE)))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IF(D151="X",0,IF(E151="X",0,VLOOKUP(E151,'43'!$K$3:$L$16,2,FALSE)))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IF(D152="X",0,IF(E152="X",0,VLOOKUP(E152,'43'!$K$3:$L$16,2,FALSE)))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IF(D153="X",0,IF(E153="X",0,VLOOKUP(E153,'43'!$K$3:$L$16,2,FALSE)))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IF(D154="X",0,IF(E154="X",0,VLOOKUP(E154,'43'!$K$3:$L$16,2,FALSE)))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IF(D155="X",0,IF(E155="X",0,VLOOKUP(E155,'43'!$K$3:$L$16,2,FALSE)))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IF(D156="X",0,IF(E156="X",0,VLOOKUP(E156,'43'!$K$3:$L$16,2,FALSE)))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IF(D157="X",0,IF(E157="X",0,VLOOKUP(E157,'43'!$K$3:$L$16,2,FALSE)))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IF(D158="X",0,IF(E158="X",0,VLOOKUP(E158,'43'!$K$3:$L$16,2,FALSE)))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IF(D159="X",0,IF(E159="X",0,VLOOKUP(E159,'43'!$K$3:$L$16,2,FALSE)))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IF(D160="X",0,IF(E160="X",0,VLOOKUP(E160,'43'!$K$3:$L$16,2,FALSE)))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IF(D161="X",0,IF(E161="X",0,VLOOKUP(E161,'43'!$K$3:$L$16,2,FALSE)))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IF(D162="X",0,IF(E162="X",0,VLOOKUP(E162,'43'!$K$3:$L$16,2,FALSE)))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IF(D163="X",0,IF(E163="X",0,VLOOKUP(E163,'43'!$K$3:$L$16,2,FALSE)))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IF(D164="X",0,IF(E164="X",0,VLOOKUP(E164,'43'!$K$3:$L$16,2,FALSE)))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IF(D165="X",0,IF(E165="X",0,VLOOKUP(E165,'43'!$K$3:$L$16,2,FALSE)))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IF(D166="X",0,IF(E166="X",0,VLOOKUP(E166,'43'!$K$3:$L$16,2,FALSE)))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IF(D167="X",0,IF(E167="X",0,VLOOKUP(E167,'43'!$K$3:$L$16,2,FALSE)))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IF(D168="X",0,IF(E168="X",0,VLOOKUP(E168,'43'!$K$3:$L$16,2,FALSE)))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IF(D169="X",0,IF(E169="X",0,VLOOKUP(E169,'43'!$K$3:$L$16,2,FALSE)))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IF(D170="X",0,IF(E170="X",0,VLOOKUP(E170,'43'!$K$3:$L$16,2,FALSE)))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IF(D171="X",0,IF(E171="X",0,VLOOKUP(E171,'43'!$K$3:$L$16,2,FALSE)))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IF(D172="X",0,IF(E172="X",0,VLOOKUP(E172,'43'!$K$3:$L$16,2,FALSE)))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IF(D173="X",0,IF(E173="X",0,VLOOKUP(E173,'43'!$K$3:$L$16,2,FALSE)))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IF(D174="X",0,IF(E174="X",0,VLOOKUP(E174,'43'!$K$3:$L$16,2,FALSE)))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IF(D175="X",0,IF(E175="X",0,VLOOKUP(E175,'43'!$K$3:$L$16,2,FALSE)))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IF(D176="X",0,IF(E176="X",0,VLOOKUP(E176,'43'!$K$3:$L$16,2,FALSE)))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IF(D177="X",0,IF(E177="X",0,VLOOKUP(E177,'43'!$K$3:$L$16,2,FALSE)))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IF(D178="X",0,IF(E178="X",0,VLOOKUP(E178,'43'!$K$3:$L$16,2,FALSE)))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IF(D179="X",0,IF(E179="X",0,VLOOKUP(E179,'43'!$K$3:$L$16,2,FALSE)))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IF(D180="X",0,IF(E180="X",0,VLOOKUP(E180,'43'!$K$3:$L$16,2,FALSE)))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IF(D181="X",0,IF(E181="X",0,VLOOKUP(E181,'43'!$K$3:$L$16,2,FALSE)))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IF(D182="X",0,IF(E182="X",0,VLOOKUP(E182,'43'!$K$3:$L$16,2,FALSE)))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IF(D183="X",0,IF(E183="X",0,VLOOKUP(E183,'43'!$K$3:$L$16,2,FALSE)))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IF(D184="X",0,IF(E184="X",0,VLOOKUP(E184,'43'!$K$3:$L$16,2,FALSE)))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IF(D185="X",0,IF(E185="X",0,VLOOKUP(E185,'43'!$K$3:$L$16,2,FALSE)))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IF(D186="X",0,IF(E186="X",0,VLOOKUP(E186,'43'!$K$3:$L$16,2,FALSE)))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IF(D187="X",0,IF(E187="X",0,VLOOKUP(E187,'43'!$K$3:$L$16,2,FALSE)))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IF(D188="X",0,IF(E188="X",0,VLOOKUP(E188,'43'!$K$3:$L$16,2,FALSE)))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IF(D189="X",0,IF(E189="X",0,VLOOKUP(E189,'43'!$K$3:$L$16,2,FALSE)))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IF(D190="X",0,IF(E190="X",0,VLOOKUP(E190,'43'!$K$3:$L$16,2,FALSE)))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IF(D191="X",0,IF(E191="X",0,VLOOKUP(E191,'43'!$K$3:$L$16,2,FALSE)))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IF(D192="X",0,IF(E192="X",0,VLOOKUP(E192,'43'!$K$3:$L$16,2,FALSE)))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IF(D193="X",0,IF(E193="X",0,VLOOKUP(E193,'43'!$K$3:$L$16,2,FALSE)))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IF(D194="X",0,IF(E194="X",0,VLOOKUP(E194,'43'!$K$3:$L$16,2,FALSE)))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IF(D195="X",0,IF(E195="X",0,VLOOKUP(E195,'43'!$K$3:$L$16,2,FALSE)))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IF(D196="X",0,IF(E196="X",0,VLOOKUP(E196,'43'!$K$3:$L$16,2,FALSE)))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IF(D197="X",0,IF(E197="X",0,VLOOKUP(E197,'43'!$K$3:$L$16,2,FALSE)))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IF(D198="X",0,IF(E198="X",0,VLOOKUP(E198,'43'!$K$3:$L$16,2,FALSE)))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IF(D199="X",0,IF(E199="X",0,VLOOKUP(E199,'43'!$K$3:$L$16,2,FALSE)))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IF(D200="X",0,IF(E200="X",0,VLOOKUP(E200,'43'!$K$3:$L$16,2,FALSE)))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IF(D201="X",0,IF(E201="X",0,VLOOKUP(E201,'43'!$K$3:$L$16,2,FALSE)))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IF(D202="X",0,IF(E202="X",0,VLOOKUP(E202,'43'!$K$3:$L$16,2,FALSE)))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IF(D203="X",0,IF(E203="X",0,VLOOKUP(E203,'43'!$K$3:$L$16,2,FALSE)))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IF(D204="X",0,IF(E204="X",0,VLOOKUP(E204,'43'!$K$3:$L$16,2,FALSE)))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IF(D205="X",0,IF(E205="X",0,VLOOKUP(E205,'43'!$K$3:$L$16,2,FALSE)))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IF(D206="X",0,IF(E206="X",0,VLOOKUP(E206,'43'!$K$3:$L$16,2,FALSE)))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IF(D207="X",0,IF(E207="X",0,VLOOKUP(E207,'43'!$K$3:$L$16,2,FALSE)))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IF(D208="X",0,IF(E208="X",0,VLOOKUP(E208,'43'!$K$3:$L$16,2,FALSE)))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IF(D209="X",0,IF(E209="X",0,VLOOKUP(E209,'43'!$K$3:$L$16,2,FALSE)))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IF(D210="X",0,IF(E210="X",0,VLOOKUP(E210,'43'!$K$3:$L$16,2,FALSE)))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IF(D211="X",0,IF(E211="X",0,VLOOKUP(E211,'43'!$K$3:$L$16,2,FALSE)))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IF(D212="X",0,IF(E212="X",0,VLOOKUP(E212,'43'!$K$3:$L$16,2,FALSE)))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IF(D213="X",0,IF(E213="X",0,VLOOKUP(E213,'43'!$K$3:$L$16,2,FALSE)))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IF(D214="X",0,IF(E214="X",0,VLOOKUP(E214,'43'!$K$3:$L$16,2,FALSE)))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IF(D215="X",0,IF(E215="X",0,VLOOKUP(E215,'43'!$K$3:$L$16,2,FALSE)))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IF(D216="X",0,IF(E216="X",0,VLOOKUP(E216,'43'!$K$3:$L$16,2,FALSE)))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IF(D217="X",0,IF(E217="X",0,VLOOKUP(E217,'43'!$K$3:$L$16,2,FALSE)))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IF(D218="X",0,IF(E218="X",0,VLOOKUP(E218,'43'!$K$3:$L$16,2,FALSE)))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IF(D219="X",0,IF(E219="X",0,VLOOKUP(E219,'43'!$K$3:$L$16,2,FALSE)))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IF(D220="X",0,IF(E220="X",0,VLOOKUP(E220,'43'!$K$3:$L$16,2,FALSE)))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IF(D221="X",0,IF(E221="X",0,VLOOKUP(E221,'43'!$K$3:$L$16,2,FALSE)))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IF(D222="X",0,IF(E222="X",0,VLOOKUP(E222,'43'!$K$3:$L$16,2,FALSE)))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IF(D223="X",0,IF(E223="X",0,VLOOKUP(E223,'43'!$K$3:$L$16,2,FALSE)))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IF(D224="X",0,IF(E224="X",0,VLOOKUP(E224,'43'!$K$3:$L$16,2,FALSE)))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IF(D225="X",0,IF(E225="X",0,VLOOKUP(E225,'43'!$K$3:$L$16,2,FALSE)))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IF(D226="X",0,IF(E226="X",0,VLOOKUP(E226,'43'!$K$3:$L$16,2,FALSE)))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IF(D227="X",0,IF(E227="X",0,VLOOKUP(E227,'43'!$K$3:$L$16,2,FALSE)))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IF(D228="X",0,IF(E228="X",0,VLOOKUP(E228,'43'!$K$3:$L$16,2,FALSE)))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IF(D229="X",0,IF(E229="X",0,VLOOKUP(E229,'43'!$K$3:$L$16,2,FALSE)))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IF(D230="X",0,IF(E230="X",0,VLOOKUP(E230,'43'!$K$3:$L$16,2,FALSE)))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IF(D231="X",0,IF(E231="X",0,VLOOKUP(E231,'43'!$K$3:$L$16,2,FALSE)))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IF(D232="X",0,IF(E232="X",0,VLOOKUP(E232,'43'!$K$3:$L$16,2,FALSE)))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IF(D233="X",0,IF(E233="X",0,VLOOKUP(E233,'43'!$K$3:$L$16,2,FALSE)))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IF(D234="X",0,IF(E234="X",0,VLOOKUP(E234,'43'!$K$3:$L$16,2,FALSE)))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IF(D235="X",0,IF(E235="X",0,VLOOKUP(E235,'43'!$K$3:$L$16,2,FALSE)))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IF(D236="X",0,IF(E236="X",0,VLOOKUP(E236,'43'!$K$3:$L$16,2,FALSE)))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IF(D237="X",0,IF(E237="X",0,VLOOKUP(E237,'43'!$K$3:$L$16,2,FALSE)))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IF(D238="X",0,IF(E238="X",0,VLOOKUP(E238,'43'!$K$3:$L$16,2,FALSE)))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IF(D239="X",0,IF(E239="X",0,VLOOKUP(E239,'43'!$K$3:$L$16,2,FALSE)))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IF(D240="X",0,IF(E240="X",0,VLOOKUP(E240,'43'!$K$3:$L$16,2,FALSE)))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IF(D241="X",0,IF(E241="X",0,VLOOKUP(E241,'43'!$K$3:$L$16,2,FALSE)))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IF(D242="X",0,IF(E242="X",0,VLOOKUP(E242,'43'!$K$3:$L$16,2,FALSE)))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IF(D243="X",0,IF(E243="X",0,VLOOKUP(E243,'43'!$K$3:$L$16,2,FALSE)))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IF(D244="X",0,IF(E244="X",0,VLOOKUP(E244,'43'!$K$3:$L$16,2,FALSE)))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IF(D245="X",0,IF(E245="X",0,VLOOKUP(E245,'43'!$K$3:$L$16,2,FALSE)))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IF(D246="X",0,IF(E246="X",0,VLOOKUP(E246,'43'!$K$3:$L$16,2,FALSE)))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IF(D247="X",0,IF(E247="X",0,VLOOKUP(E247,'43'!$K$3:$L$16,2,FALSE)))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IF(D248="X",0,IF(E248="X",0,VLOOKUP(E248,'43'!$K$3:$L$16,2,FALSE)))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IF(D249="X",0,IF(E249="X",0,VLOOKUP(E249,'43'!$K$3:$L$16,2,FALSE)))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IF(D250="X",0,IF(E250="X",0,VLOOKUP(E250,'43'!$K$3:$L$16,2,FALSE)))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IF(D251="X",0,IF(E251="X",0,VLOOKUP(E251,'43'!$K$3:$L$16,2,FALSE)))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IF(D252="X",0,IF(E252="X",0,VLOOKUP(E252,'43'!$K$3:$L$16,2,FALSE)))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IF(D253="X",0,IF(E253="X",0,VLOOKUP(E253,'43'!$K$3:$L$16,2,FALSE)))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IF(D254="X",0,IF(E254="X",0,VLOOKUP(E254,'43'!$K$3:$L$16,2,FALSE)))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IF(D255="X",0,IF(E255="X",0,VLOOKUP(E255,'43'!$K$3:$L$16,2,FALSE)))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IF(D256="X",0,IF(E256="X",0,VLOOKUP(E256,'43'!$K$3:$L$16,2,FALSE)))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IF(D257="X",0,IF(E257="X",0,VLOOKUP(E257,'43'!$K$3:$L$16,2,FALSE)))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IF(D258="X",0,IF(E258="X",0,VLOOKUP(E258,'43'!$K$3:$L$16,2,FALSE)))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IF(D259="X",0,IF(E259="X",0,VLOOKUP(E259,'43'!$K$3:$L$16,2,FALSE)))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IF(D260="X",0,IF(E260="X",0,VLOOKUP(E260,'43'!$K$3:$L$16,2,FALSE)))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IF(D261="X",0,IF(E261="X",0,VLOOKUP(E261,'43'!$K$3:$L$16,2,FALSE)))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IF(D262="X",0,IF(E262="X",0,VLOOKUP(E262,'43'!$K$3:$L$16,2,FALSE)))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IF(D263="X",0,IF(E263="X",0,VLOOKUP(E263,'43'!$K$3:$L$16,2,FALSE)))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IF(D264="X",0,IF(E264="X",0,VLOOKUP(E264,'43'!$K$3:$L$16,2,FALSE)))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IF(D265="X",0,IF(E265="X",0,VLOOKUP(E265,'43'!$K$3:$L$16,2,FALSE)))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IF(D266="X",0,IF(E266="X",0,VLOOKUP(E266,'43'!$K$3:$L$16,2,FALSE)))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IF(D267="X",0,IF(E267="X",0,VLOOKUP(E267,'43'!$K$3:$L$16,2,FALSE)))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IF(D268="X",0,IF(E268="X",0,VLOOKUP(E268,'43'!$K$3:$L$16,2,FALSE)))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IF(D269="X",0,IF(E269="X",0,VLOOKUP(E269,'43'!$K$3:$L$16,2,FALSE)))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IF(D270="X",0,IF(E270="X",0,VLOOKUP(E270,'43'!$K$3:$L$16,2,FALSE)))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IF(D271="X",0,IF(E271="X",0,VLOOKUP(E271,'43'!$K$3:$L$16,2,FALSE)))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IF(D272="X",0,IF(E272="X",0,VLOOKUP(E272,'43'!$K$3:$L$16,2,FALSE)))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IF(D273="X",0,IF(E273="X",0,VLOOKUP(E273,'43'!$K$3:$L$16,2,FALSE)))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IF(D274="X",0,IF(E274="X",0,VLOOKUP(E274,'43'!$K$3:$L$16,2,FALSE)))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IF(D275="X",0,IF(E275="X",0,VLOOKUP(E275,'43'!$K$3:$L$16,2,FALSE)))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IF(D276="X",0,IF(E276="X",0,VLOOKUP(E276,'43'!$K$3:$L$16,2,FALSE)))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IF(D277="X",0,IF(E277="X",0,VLOOKUP(E277,'43'!$K$3:$L$16,2,FALSE)))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IF(D278="X",0,IF(E278="X",0,VLOOKUP(E278,'43'!$K$3:$L$16,2,FALSE)))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IF(D279="X",0,IF(E279="X",0,VLOOKUP(E279,'43'!$K$3:$L$16,2,FALSE)))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IF(D280="X",0,IF(E280="X",0,VLOOKUP(E280,'43'!$K$3:$L$16,2,FALSE)))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IF(D281="X",0,IF(E281="X",0,VLOOKUP(E281,'43'!$K$3:$L$16,2,FALSE)))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IF(D282="X",0,IF(E282="X",0,VLOOKUP(E282,'43'!$K$3:$L$16,2,FALSE)))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IF(D283="X",0,IF(E283="X",0,VLOOKUP(E283,'43'!$K$3:$L$16,2,FALSE)))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IF(D284="X",0,IF(E284="X",0,VLOOKUP(E284,'43'!$K$3:$L$16,2,FALSE)))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IF(D285="X",0,IF(E285="X",0,VLOOKUP(E285,'43'!$K$3:$L$16,2,FALSE)))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IF(D286="X",0,IF(E286="X",0,VLOOKUP(E286,'43'!$K$3:$L$16,2,FALSE)))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IF(D287="X",0,IF(E287="X",0,VLOOKUP(E287,'43'!$K$3:$L$16,2,FALSE)))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IF(D288="X",0,IF(E288="X",0,VLOOKUP(E288,'43'!$K$3:$L$16,2,FALSE)))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IF(D289="X",0,IF(E289="X",0,VLOOKUP(E289,'43'!$K$3:$L$16,2,FALSE)))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IF(D290="X",0,IF(E290="X",0,VLOOKUP(E290,'43'!$K$3:$L$16,2,FALSE)))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IF(D291="X",0,IF(E291="X",0,VLOOKUP(E291,'43'!$K$3:$L$16,2,FALSE)))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IF(D292="X",0,IF(E292="X",0,VLOOKUP(E292,'43'!$K$3:$L$16,2,FALSE)))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IF(D293="X",0,IF(E293="X",0,VLOOKUP(E293,'43'!$K$3:$L$16,2,FALSE)))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IF(D294="X",0,IF(E294="X",0,VLOOKUP(E294,'43'!$K$3:$L$16,2,FALSE)))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IF(D295="X",0,IF(E295="X",0,VLOOKUP(E295,'43'!$K$3:$L$16,2,FALSE)))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IF(D296="X",0,IF(E296="X",0,VLOOKUP(E296,'43'!$K$3:$L$16,2,FALSE)))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IF(D297="X",0,IF(E297="X",0,VLOOKUP(E297,'43'!$K$3:$L$16,2,FALSE)))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IF(D298="X",0,IF(E298="X",0,VLOOKUP(E298,'43'!$K$3:$L$16,2,FALSE)))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IF(D299="X",0,IF(E299="X",0,VLOOKUP(E299,'43'!$K$3:$L$16,2,FALSE)))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IF(D300="X",0,IF(E300="X",0,VLOOKUP(E300,'43'!$K$3:$L$16,2,FALSE)))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IF(D301="X",0,IF(E301="X",0,VLOOKUP(E301,'43'!$K$3:$L$16,2,FALSE)))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IF(D302="X",0,IF(E302="X",0,VLOOKUP(E302,'43'!$K$3:$L$16,2,FALSE)))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IF(D303="X",0,IF(E303="X",0,VLOOKUP(E303,'43'!$K$3:$L$16,2,FALSE)))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IF(D304="X",0,IF(E304="X",0,VLOOKUP(E304,'43'!$K$3:$L$16,2,FALSE)))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IF(D305="X",0,IF(E305="X",0,VLOOKUP(E305,'43'!$K$3:$L$16,2,FALSE)))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IF(D306="X",0,IF(E306="X",0,VLOOKUP(E306,'43'!$K$3:$L$16,2,FALSE)))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IF(D307="X",0,IF(E307="X",0,VLOOKUP(E307,'43'!$K$3:$L$16,2,FALSE)))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IF(D308="X",0,IF(E308="X",0,VLOOKUP(E308,'43'!$K$3:$L$16,2,FALSE)))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IF(D309="X",0,IF(E309="X",0,VLOOKUP(E309,'43'!$K$3:$L$16,2,FALSE)))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IF(D310="X",0,IF(E310="X",0,VLOOKUP(E310,'43'!$K$3:$L$16,2,FALSE)))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IF(D311="X",0,IF(E311="X",0,VLOOKUP(E311,'43'!$K$3:$L$16,2,FALSE)))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IF(D312="X",0,IF(E312="X",0,VLOOKUP(E312,'43'!$K$3:$L$16,2,FALSE)))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IF(D313="X",0,IF(E313="X",0,VLOOKUP(E313,'43'!$K$3:$L$16,2,FALSE)))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IF(D314="X",0,IF(E314="X",0,VLOOKUP(E314,'43'!$K$3:$L$16,2,FALSE)))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IF(D315="X",0,IF(E315="X",0,VLOOKUP(E315,'43'!$K$3:$L$16,2,FALSE)))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IF(D316="X",0,IF(E316="X",0,VLOOKUP(E316,'43'!$K$3:$L$16,2,FALSE)))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IF(D317="X",0,IF(E317="X",0,VLOOKUP(E317,'43'!$K$3:$L$16,2,FALSE)))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IF(D318="X",0,IF(E318="X",0,VLOOKUP(E318,'43'!$K$3:$L$16,2,FALSE)))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IF(D319="X",0,IF(E319="X",0,VLOOKUP(E319,'43'!$K$3:$L$16,2,FALSE)))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IF(D320="X",0,IF(E320="X",0,VLOOKUP(E320,'43'!$K$3:$L$16,2,FALSE)))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IF(D321="X",0,IF(E321="X",0,VLOOKUP(E321,'43'!$K$3:$L$16,2,FALSE)))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IF(D322="X",0,IF(E322="X",0,VLOOKUP(E322,'43'!$K$3:$L$16,2,FALSE)))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IF(D323="X",0,IF(E323="X",0,VLOOKUP(E323,'43'!$K$3:$L$16,2,FALSE)))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IF(D324="X",0,IF(E324="X",0,VLOOKUP(E324,'43'!$K$3:$L$16,2,FALSE)))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IF(D325="X",0,IF(E325="X",0,VLOOKUP(E325,'43'!$K$3:$L$16,2,FALSE)))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IF(D326="X",0,IF(E326="X",0,VLOOKUP(E326,'43'!$K$3:$L$16,2,FALSE)))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IF(D327="X",0,IF(E327="X",0,VLOOKUP(E327,'43'!$K$3:$L$16,2,FALSE)))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IF(D328="X",0,IF(E328="X",0,VLOOKUP(E328,'43'!$K$3:$L$16,2,FALSE)))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IF(D329="X",0,IF(E329="X",0,VLOOKUP(E329,'43'!$K$3:$L$16,2,FALSE)))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IF(D330="X",0,IF(E330="X",0,VLOOKUP(E330,'43'!$K$3:$L$16,2,FALSE)))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IF(D331="X",0,IF(E331="X",0,VLOOKUP(E331,'43'!$K$3:$L$16,2,FALSE)))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IF(D332="X",0,IF(E332="X",0,VLOOKUP(E332,'43'!$K$3:$L$16,2,FALSE)))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IF(D333="X",0,IF(E333="X",0,VLOOKUP(E333,'43'!$K$3:$L$16,2,FALSE)))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IF(D334="X",0,IF(E334="X",0,VLOOKUP(E334,'43'!$K$3:$L$16,2,FALSE)))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IF(D335="X",0,IF(E335="X",0,VLOOKUP(E335,'43'!$K$3:$L$16,2,FALSE)))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IF(D336="X",0,IF(E336="X",0,VLOOKUP(E336,'43'!$K$3:$L$16,2,FALSE)))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IF(D337="X",0,IF(E337="X",0,VLOOKUP(E337,'43'!$K$3:$L$16,2,FALSE)))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IF(D338="X",0,IF(E338="X",0,VLOOKUP(E338,'43'!$K$3:$L$16,2,FALSE)))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IF(D339="X",0,IF(E339="X",0,VLOOKUP(E339,'43'!$K$3:$L$16,2,FALSE)))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IF(D340="X",0,IF(E340="X",0,VLOOKUP(E340,'43'!$K$3:$L$16,2,FALSE)))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IF(D341="X",0,IF(E341="X",0,VLOOKUP(E341,'43'!$K$3:$L$16,2,FALSE)))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IF(D342="X",0,IF(E342="X",0,VLOOKUP(E342,'43'!$K$3:$L$16,2,FALSE)))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IF(D343="X",0,IF(E343="X",0,VLOOKUP(E343,'43'!$K$3:$L$16,2,FALSE)))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IF(D344="X",0,IF(E344="X",0,VLOOKUP(E344,'43'!$K$3:$L$16,2,FALSE)))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IF(D345="X",0,IF(E345="X",0,VLOOKUP(E345,'43'!$K$3:$L$16,2,FALSE)))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IF(D346="X",0,IF(E346="X",0,VLOOKUP(E346,'43'!$K$3:$L$16,2,FALSE)))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IF(D347="X",0,IF(E347="X",0,VLOOKUP(E347,'43'!$K$3:$L$16,2,FALSE)))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IF(D348="X",0,IF(E348="X",0,VLOOKUP(E348,'43'!$K$3:$L$16,2,FALSE)))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IF(D349="X",0,IF(E349="X",0,VLOOKUP(E349,'43'!$K$3:$L$16,2,FALSE)))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IF(D350="X",0,IF(E350="X",0,VLOOKUP(E350,'43'!$K$3:$L$16,2,FALSE)))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IF(D351="X",0,IF(E351="X",0,VLOOKUP(E351,'43'!$K$3:$L$16,2,FALSE)))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IF(D352="X",0,IF(E352="X",0,VLOOKUP(E352,'43'!$K$3:$L$16,2,FALSE)))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IF(D353="X",0,IF(E353="X",0,VLOOKUP(E353,'43'!$K$3:$L$16,2,FALSE)))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IF(D354="X",0,IF(E354="X",0,VLOOKUP(E354,'43'!$K$3:$L$16,2,FALSE)))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IF(D355="X",0,IF(E355="X",0,VLOOKUP(E355,'43'!$K$3:$L$16,2,FALSE)))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IF(D356="X",0,IF(E356="X",0,VLOOKUP(E356,'43'!$K$3:$L$16,2,FALSE)))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IF(D357="X",0,IF(E357="X",0,VLOOKUP(E357,'43'!$K$3:$L$16,2,FALSE)))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IF(D358="X",0,IF(E358="X",0,VLOOKUP(E358,'43'!$K$3:$L$16,2,FALSE)))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IF(D359="X",0,IF(E359="X",0,VLOOKUP(E359,'43'!$K$3:$L$16,2,FALSE)))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IF(D360="X",0,IF(E360="X",0,VLOOKUP(E360,'43'!$K$3:$L$16,2,FALSE)))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IF(D361="X",0,IF(E361="X",0,VLOOKUP(E361,'43'!$K$3:$L$16,2,FALSE)))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IF(D362="X",0,IF(E362="X",0,VLOOKUP(E362,'43'!$K$3:$L$16,2,FALSE)))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IF(D363="X",0,IF(E363="X",0,VLOOKUP(E363,'43'!$K$3:$L$16,2,FALSE)))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IF(D364="X",0,IF(E364="X",0,VLOOKUP(E364,'43'!$K$3:$L$16,2,FALSE)))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IF(D365="X",0,IF(E365="X",0,VLOOKUP(E365,'43'!$K$3:$L$16,2,FALSE)))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IF(D366="X",0,IF(E366="X",0,VLOOKUP(E366,'43'!$K$3:$L$16,2,FALSE)))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IF(D367="X",0,IF(E367="X",0,VLOOKUP(E367,'43'!$K$3:$L$16,2,FALSE)))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IF(D368="X",0,IF(E368="X",0,VLOOKUP(E368,'43'!$K$3:$L$16,2,FALSE)))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IF(D369="X",0,IF(E369="X",0,VLOOKUP(E369,'43'!$K$3:$L$16,2,FALSE)))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IF(D370="X",0,IF(E370="X",0,VLOOKUP(E370,'43'!$K$3:$L$16,2,FALSE)))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IF(D371="X",0,IF(E371="X",0,VLOOKUP(E371,'43'!$K$3:$L$16,2,FALSE)))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IF(D372="X",0,IF(E372="X",0,VLOOKUP(E372,'43'!$K$3:$L$16,2,FALSE)))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IF(D373="X",0,IF(E373="X",0,VLOOKUP(E373,'43'!$K$3:$L$16,2,FALSE)))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IF(D374="X",0,IF(E374="X",0,VLOOKUP(E374,'43'!$K$3:$L$16,2,FALSE)))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IF(D375="X",0,IF(E375="X",0,VLOOKUP(E375,'43'!$K$3:$L$16,2,FALSE)))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IF(D376="X",0,IF(E376="X",0,VLOOKUP(E376,'43'!$K$3:$L$16,2,FALSE)))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IF(D377="X",0,IF(E377="X",0,VLOOKUP(E377,'43'!$K$3:$L$16,2,FALSE)))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IF(D378="X",0,IF(E378="X",0,VLOOKUP(E378,'43'!$K$3:$L$16,2,FALSE)))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IF(D379="X",0,IF(E379="X",0,VLOOKUP(E379,'43'!$K$3:$L$16,2,FALSE)))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IF(D380="X",0,IF(E380="X",0,VLOOKUP(E380,'43'!$K$3:$L$16,2,FALSE)))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IF(D381="X",0,IF(E381="X",0,VLOOKUP(E381,'43'!$K$3:$L$16,2,FALSE)))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IF(D382="X",0,IF(E382="X",0,VLOOKUP(E382,'43'!$K$3:$L$16,2,FALSE)))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IF(D383="X",0,IF(E383="X",0,VLOOKUP(E383,'43'!$K$3:$L$16,2,FALSE)))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IF(D384="X",0,IF(E384="X",0,VLOOKUP(E384,'43'!$K$3:$L$16,2,FALSE)))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IF(D385="X",0,IF(E385="X",0,VLOOKUP(E385,'43'!$K$3:$L$16,2,FALSE)))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IF(D386="X",0,IF(E386="X",0,VLOOKUP(E386,'43'!$K$3:$L$16,2,FALSE)))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IF(D387="X",0,IF(E387="X",0,VLOOKUP(E387,'43'!$K$3:$L$16,2,FALSE)))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IF(D388="X",0,IF(E388="X",0,VLOOKUP(E388,'43'!$K$3:$L$16,2,FALSE)))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IF(D389="X",0,IF(E389="X",0,VLOOKUP(E389,'43'!$K$3:$L$16,2,FALSE)))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IF(D390="X",0,IF(E390="X",0,VLOOKUP(E390,'43'!$K$3:$L$16,2,FALSE)))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IF(D391="X",0,IF(E391="X",0,VLOOKUP(E391,'43'!$K$3:$L$16,2,FALSE)))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IF(D392="X",0,IF(E392="X",0,VLOOKUP(E392,'43'!$K$3:$L$16,2,FALSE)))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IF(D393="X",0,IF(E393="X",0,VLOOKUP(E393,'43'!$K$3:$L$16,2,FALSE)))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IF(D394="X",0,IF(E394="X",0,VLOOKUP(E394,'43'!$K$3:$L$16,2,FALSE)))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IF(D395="X",0,IF(E395="X",0,VLOOKUP(E395,'43'!$K$3:$L$16,2,FALSE)))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IF(D396="X",0,IF(E396="X",0,VLOOKUP(E396,'43'!$K$3:$L$16,2,FALSE)))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IF(D397="X",0,IF(E397="X",0,VLOOKUP(E397,'43'!$K$3:$L$16,2,FALSE)))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IF(D398="X",0,IF(E398="X",0,VLOOKUP(E398,'43'!$K$3:$L$16,2,FALSE)))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IF(D399="X",0,IF(E399="X",0,VLOOKUP(E399,'43'!$K$3:$L$16,2,FALSE)))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IF(D400="X",0,IF(E400="X",0,VLOOKUP(E400,'43'!$K$3:$L$16,2,FALSE)))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IF(D401="X",0,IF(E401="X",0,VLOOKUP(E401,'43'!$K$3:$L$16,2,FALSE)))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IF(D402="X",0,IF(E402="X",0,VLOOKUP(E402,'43'!$K$3:$L$16,2,FALSE)))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IF(D403="X",0,IF(E403="X",0,VLOOKUP(E403,'43'!$K$3:$L$16,2,FALSE)))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IF(D404="X",0,IF(E404="X",0,VLOOKUP(E404,'43'!$K$3:$L$16,2,FALSE)))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IF(D405="X",0,IF(E405="X",0,VLOOKUP(E405,'43'!$K$3:$L$16,2,FALSE)))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IF(D406="X",0,IF(E406="X",0,VLOOKUP(E406,'43'!$K$3:$L$16,2,FALSE)))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IF(D407="X",0,IF(E407="X",0,VLOOKUP(E407,'43'!$K$3:$L$16,2,FALSE)))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IF(D408="X",0,IF(E408="X",0,VLOOKUP(E408,'43'!$K$3:$L$16,2,FALSE)))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IF(D409="X",0,IF(E409="X",0,VLOOKUP(E409,'43'!$K$3:$L$16,2,FALSE)))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IF(D410="X",0,IF(E410="X",0,VLOOKUP(E410,'43'!$K$3:$L$16,2,FALSE)))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IF(D411="X",0,IF(E411="X",0,VLOOKUP(E411,'43'!$K$3:$L$16,2,FALSE)))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IF(D412="X",0,IF(E412="X",0,VLOOKUP(E412,'43'!$K$3:$L$16,2,FALSE)))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IF(D413="X",0,IF(E413="X",0,VLOOKUP(E413,'43'!$K$3:$L$16,2,FALSE)))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IF(D414="X",0,IF(E414="X",0,VLOOKUP(E414,'43'!$K$3:$L$16,2,FALSE)))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IF(D415="X",0,IF(E415="X",0,VLOOKUP(E415,'43'!$K$3:$L$16,2,FALSE)))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IF(D416="X",0,IF(E416="X",0,VLOOKUP(E416,'43'!$K$3:$L$16,2,FALSE)))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IF(D417="X",0,IF(E417="X",0,VLOOKUP(E417,'43'!$K$3:$L$16,2,FALSE)))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IF(D418="X",0,IF(E418="X",0,VLOOKUP(E418,'43'!$K$3:$L$16,2,FALSE)))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IF(D419="X",0,IF(E419="X",0,VLOOKUP(E419,'43'!$K$3:$L$16,2,FALSE)))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IF(D420="X",0,IF(E420="X",0,VLOOKUP(E420,'43'!$K$3:$L$16,2,FALSE)))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IF(D421="X",0,IF(E421="X",0,VLOOKUP(E421,'43'!$K$3:$L$16,2,FALSE)))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IF(D422="X",0,IF(E422="X",0,VLOOKUP(E422,'43'!$K$3:$L$16,2,FALSE)))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IF(D423="X",0,IF(E423="X",0,VLOOKUP(E423,'43'!$K$3:$L$16,2,FALSE)))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IF(D424="X",0,IF(E424="X",0,VLOOKUP(E424,'43'!$K$3:$L$16,2,FALSE)))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IF(D425="X",0,IF(E425="X",0,VLOOKUP(E425,'43'!$K$3:$L$16,2,FALSE)))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IF(D426="X",0,IF(E426="X",0,VLOOKUP(E426,'43'!$K$3:$L$16,2,FALSE)))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IF(D427="X",0,IF(E427="X",0,VLOOKUP(E427,'43'!$K$3:$L$16,2,FALSE)))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IF(D428="X",0,IF(E428="X",0,VLOOKUP(E428,'43'!$K$3:$L$16,2,FALSE)))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IF(D429="X",0,IF(E429="X",0,VLOOKUP(E429,'43'!$K$3:$L$16,2,FALSE)))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IF(D430="X",0,IF(E430="X",0,VLOOKUP(E430,'43'!$K$3:$L$16,2,FALSE)))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IF(D431="X",0,IF(E431="X",0,VLOOKUP(E431,'43'!$K$3:$L$16,2,FALSE)))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IF(D432="X",0,IF(E432="X",0,VLOOKUP(E432,'43'!$K$3:$L$16,2,FALSE)))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IF(D433="X",0,IF(E433="X",0,VLOOKUP(E433,'43'!$K$3:$L$16,2,FALSE)))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IF(D434="X",0,IF(E434="X",0,VLOOKUP(E434,'43'!$K$3:$L$16,2,FALSE)))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IF(D435="X",0,IF(E435="X",0,VLOOKUP(E435,'43'!$K$3:$L$16,2,FALSE)))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IF(D436="X",0,IF(E436="X",0,VLOOKUP(E436,'43'!$K$3:$L$16,2,FALSE)))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IF(D437="X",0,IF(E437="X",0,VLOOKUP(E437,'43'!$K$3:$L$16,2,FALSE)))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IF(D438="X",0,IF(E438="X",0,VLOOKUP(E438,'43'!$K$3:$L$16,2,FALSE)))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IF(D439="X",0,IF(E439="X",0,VLOOKUP(E439,'43'!$K$3:$L$16,2,FALSE)))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IF(D440="X",0,IF(E440="X",0,VLOOKUP(E440,'43'!$K$3:$L$16,2,FALSE)))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IF(D441="X",0,IF(E441="X",0,VLOOKUP(E441,'43'!$K$3:$L$16,2,FALSE)))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IF(D442="X",0,IF(E442="X",0,VLOOKUP(E442,'43'!$K$3:$L$16,2,FALSE)))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IF(D443="X",0,IF(E443="X",0,VLOOKUP(E443,'43'!$K$3:$L$16,2,FALSE)))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IF(D444="X",0,IF(E444="X",0,VLOOKUP(E444,'43'!$K$3:$L$16,2,FALSE)))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IF(D445="X",0,IF(E445="X",0,VLOOKUP(E445,'43'!$K$3:$L$16,2,FALSE)))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IF(D446="X",0,IF(E446="X",0,VLOOKUP(E446,'43'!$K$3:$L$16,2,FALSE)))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IF(D447="X",0,IF(E447="X",0,VLOOKUP(E447,'43'!$K$3:$L$16,2,FALSE)))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IF(D448="X",0,IF(E448="X",0,VLOOKUP(E448,'43'!$K$3:$L$16,2,FALSE)))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IF(D449="X",0,IF(E449="X",0,VLOOKUP(E449,'43'!$K$3:$L$16,2,FALSE)))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IF(D450="X",0,IF(E450="X",0,VLOOKUP(E450,'43'!$K$3:$L$16,2,FALSE)))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IF(D451="X",0,IF(E451="X",0,VLOOKUP(E451,'43'!$K$3:$L$16,2,FALSE)))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IF(D452="X",0,IF(E452="X",0,VLOOKUP(E452,'43'!$K$3:$L$16,2,FALSE)))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IF(D453="X",0,IF(E453="X",0,VLOOKUP(E453,'43'!$K$3:$L$16,2,FALSE)))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IF(D454="X",0,IF(E454="X",0,VLOOKUP(E454,'43'!$K$3:$L$16,2,FALSE)))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IF(D455="X",0,IF(E455="X",0,VLOOKUP(E455,'43'!$K$3:$L$16,2,FALSE)))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IF(D456="X",0,IF(E456="X",0,VLOOKUP(E456,'43'!$K$3:$L$16,2,FALSE)))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IF(D457="X",0,IF(E457="X",0,VLOOKUP(E457,'43'!$K$3:$L$16,2,FALSE)))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IF(D458="X",0,IF(E458="X",0,VLOOKUP(E458,'43'!$K$3:$L$16,2,FALSE)))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IF(D459="X",0,IF(E459="X",0,VLOOKUP(E459,'43'!$K$3:$L$16,2,FALSE)))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IF(D460="X",0,IF(E460="X",0,VLOOKUP(E460,'43'!$K$3:$L$16,2,FALSE)))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IF(D461="X",0,IF(E461="X",0,VLOOKUP(E461,'43'!$K$3:$L$16,2,FALSE)))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IF(D462="X",0,IF(E462="X",0,VLOOKUP(E462,'43'!$K$3:$L$16,2,FALSE)))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IF(D463="X",0,IF(E463="X",0,VLOOKUP(E463,'43'!$K$3:$L$16,2,FALSE)))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IF(D464="X",0,IF(E464="X",0,VLOOKUP(E464,'43'!$K$3:$L$16,2,FALSE)))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IF(D465="X",0,IF(E465="X",0,VLOOKUP(E465,'43'!$K$3:$L$16,2,FALSE)))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IF(D466="X",0,IF(E466="X",0,VLOOKUP(E466,'43'!$K$3:$L$16,2,FALSE)))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IF(D467="X",0,IF(E467="X",0,VLOOKUP(E467,'43'!$K$3:$L$16,2,FALSE)))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IF(D468="X",0,IF(E468="X",0,VLOOKUP(E468,'43'!$K$3:$L$16,2,FALSE)))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IF(D469="X",0,IF(E469="X",0,VLOOKUP(E469,'43'!$K$3:$L$16,2,FALSE)))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IF(D470="X",0,IF(E470="X",0,VLOOKUP(E470,'43'!$K$3:$L$16,2,FALSE)))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IF(D471="X",0,IF(E471="X",0,VLOOKUP(E471,'43'!$K$3:$L$16,2,FALSE)))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IF(D472="X",0,IF(E472="X",0,VLOOKUP(E472,'43'!$K$3:$L$16,2,FALSE)))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IF(D473="X",0,IF(E473="X",0,VLOOKUP(E473,'43'!$K$3:$L$16,2,FALSE)))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IF(D474="X",0,IF(E474="X",0,VLOOKUP(E474,'43'!$K$3:$L$16,2,FALSE)))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IF(D475="X",0,IF(E475="X",0,VLOOKUP(E475,'43'!$K$3:$L$16,2,FALSE)))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IF(D476="X",0,IF(E476="X",0,VLOOKUP(E476,'43'!$K$3:$L$16,2,FALSE)))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IF(D477="X",0,IF(E477="X",0,VLOOKUP(E477,'43'!$K$3:$L$16,2,FALSE)))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IF(D478="X",0,IF(E478="X",0,VLOOKUP(E478,'43'!$K$3:$L$16,2,FALSE)))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IF(D479="X",0,IF(E479="X",0,VLOOKUP(E479,'43'!$K$3:$L$16,2,FALSE)))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IF(D480="X",0,IF(E480="X",0,VLOOKUP(E480,'43'!$K$3:$L$16,2,FALSE)))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IF(D481="X",0,IF(E481="X",0,VLOOKUP(E481,'43'!$K$3:$L$16,2,FALSE)))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IF(D482="X",0,IF(E482="X",0,VLOOKUP(E482,'43'!$K$3:$L$16,2,FALSE)))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IF(D483="X",0,IF(E483="X",0,VLOOKUP(E483,'43'!$K$3:$L$16,2,FALSE)))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IF(D484="X",0,IF(E484="X",0,VLOOKUP(E484,'43'!$K$3:$L$16,2,FALSE)))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IF(D485="X",0,IF(E485="X",0,VLOOKUP(E485,'43'!$K$3:$L$16,2,FALSE)))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IF(D486="X",0,IF(E486="X",0,VLOOKUP(E486,'43'!$K$3:$L$16,2,FALSE)))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IF(D487="X",0,IF(E487="X",0,VLOOKUP(E487,'43'!$K$3:$L$16,2,FALSE)))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IF(D488="X",0,IF(E488="X",0,VLOOKUP(E488,'43'!$K$3:$L$16,2,FALSE)))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IF(D489="X",0,IF(E489="X",0,VLOOKUP(E489,'43'!$K$3:$L$16,2,FALSE)))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IF(D490="X",0,IF(E490="X",0,VLOOKUP(E490,'43'!$K$3:$L$16,2,FALSE)))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IF(D491="X",0,IF(E491="X",0,VLOOKUP(E491,'43'!$K$3:$L$16,2,FALSE)))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IF(D492="X",0,IF(E492="X",0,VLOOKUP(E492,'43'!$K$3:$L$16,2,FALSE)))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IF(D493="X",0,IF(E493="X",0,VLOOKUP(E493,'43'!$K$3:$L$16,2,FALSE)))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IF(D494="X",0,IF(E494="X",0,VLOOKUP(E494,'43'!$K$3:$L$16,2,FALSE)))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IF('43'!K3="", "Vrije categorie",'43'!K3)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IF('43'!K4="", "Vrije categorie",'43'!K4)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IF('43'!K5="", "Vrije categorie",'43'!K5)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IF('43'!K6="", "Vrije categorie",'43'!K6)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IF('43'!K7="", "Vrije categorie",'43'!K7)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IF('43'!K8="", "Vrije categorie",'43'!K8)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IF('43'!K9="", "Vrije categorie",'43'!K9)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IF('43'!K10="", "Vrije categorie",'43'!K10)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IF('43'!K11="", "Vrije categorie",'43'!K11)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IF('43'!K12="", "Vrije categorie",'43'!K12)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IF('43'!K13="", "Vrije categorie",'43'!K13)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IF('43'!K14="", "Vrije categorie",'43'!K14)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IF('43'!K15="", "Vrije categorie",'43'!K15)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Kp6a8LLIMMULRxgIbKJJfyB9cXLMkHl4X4RMGo9C3ueO8rRBiuAs1k5o4trZhfQsV4h2ib9pw9/qnIxUfc3/Uw==" saltValue="jiT/gpV2zQSaAby4gP1VE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'44a'!P499/M3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'44a'!P500/M4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(her)controles'!A44</f>
        <v>0</v>
      </c>
      <c r="K5" s="34" t="s">
        <v>48</v>
      </c>
      <c r="L5" s="46"/>
      <c r="M5" s="104"/>
      <c r="N5" s="86" t="e">
        <f>'44a'!P501/M5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'44a'!P502/M6</f>
        <v>#N/A</v>
      </c>
    </row>
    <row r="7" spans="1:14">
      <c r="K7" s="34" t="s">
        <v>45</v>
      </c>
      <c r="L7" s="46"/>
      <c r="M7" s="104"/>
      <c r="N7" s="86" t="e">
        <f>'44a'!P503/M7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'44a'!P504/M8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'44a'!P505/M9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'44a'!P506/M10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'44a'!P507/M11</f>
        <v>#N/A</v>
      </c>
    </row>
    <row r="12" spans="1:14">
      <c r="F12" s="7" t="s">
        <v>54</v>
      </c>
      <c r="G12" s="7" t="s">
        <v>80</v>
      </c>
      <c r="H12" s="7"/>
      <c r="K12" s="34" t="s">
        <v>53</v>
      </c>
      <c r="L12" s="46"/>
      <c r="M12" s="104"/>
      <c r="N12" s="86" t="e">
        <f>'44a'!P508/M12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'44a'!N512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'44a'!P509/M13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77"/>
      <c r="N14" s="86"/>
    </row>
    <row r="15" spans="1:14">
      <c r="K15" s="34"/>
      <c r="L15" s="46"/>
      <c r="M15" s="77"/>
      <c r="N15" s="86"/>
    </row>
    <row r="16" spans="1:14">
      <c r="A16" t="s">
        <v>117</v>
      </c>
      <c r="K16" s="36"/>
      <c r="L16" s="47"/>
      <c r="M16" s="78"/>
      <c r="N16" s="87"/>
    </row>
    <row r="17" spans="1:9">
      <c r="A17" s="276" t="s">
        <v>118</v>
      </c>
      <c r="B17" s="276"/>
      <c r="C17" s="276"/>
      <c r="D17" s="44" t="e">
        <f>'44a'!P512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139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'44a'!G512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'44a'!F512-E27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'44a'!S495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'44a'!R495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'44a'!T495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'44a'!U495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'44a'!V495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'44a'!W495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'44a'!N505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ZkI4XFqghFVpSzEJcmxVh/+0ISLLn2WWtV/vV51+uF3XgnRF9LoLLLLqw5vCtagBJ3aNP5/td1dpznFRldhBsg==" saltValue="JT1v0iq0ljXiRWjGOL+6l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Z532"/>
  <sheetViews>
    <sheetView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'44'!H5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IF(D4="X",0,IF(E4="X",0,VLOOKUP(E4,'44'!$K$3:$L$16,2,FALSE)))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IF(D5="X",0,IF(E5="X",0,VLOOKUP(E5,'44'!$K$3:$L$16,2,FALSE)))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IF(D6="X",0,IF(E6="X",0,VLOOKUP(E6,'44'!$K$3:$L$16,2,FALSE)))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IF(D7="X",0,IF(E7="X",0,VLOOKUP(E7,'44'!$K$3:$L$16,2,FALSE)))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IF(D8="X",0,IF(E8="X",0,VLOOKUP(E8,'44'!$K$3:$L$16,2,FALSE)))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IF(D9="X",0,IF(E9="X",0,VLOOKUP(E9,'44'!$K$3:$L$16,2,FALSE)))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IF(D10="X",0,IF(E10="X",0,VLOOKUP(E10,'44'!$K$3:$L$16,2,FALSE)))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IF(D11="X",0,IF(E11="X",0,VLOOKUP(E11,'44'!$K$3:$L$16,2,FALSE)))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IF(D12="X",0,IF(E12="X",0,VLOOKUP(E12,'44'!$K$3:$L$16,2,FALSE)))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IF(D13="X",0,IF(E13="X",0,VLOOKUP(E13,'44'!$K$3:$L$16,2,FALSE)))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IF(D14="X",0,IF(E14="X",0,VLOOKUP(E14,'44'!$K$3:$L$16,2,FALSE)))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IF(D15="X",0,IF(E15="X",0,VLOOKUP(E15,'44'!$K$3:$L$16,2,FALSE)))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IF(D16="X",0,IF(E16="X",0,VLOOKUP(E16,'44'!$K$3:$L$16,2,FALSE)))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IF(D17="X",0,IF(E17="X",0,VLOOKUP(E17,'44'!$K$3:$L$16,2,FALSE)))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IF(D18="X",0,IF(E18="X",0,VLOOKUP(E18,'44'!$K$3:$L$16,2,FALSE)))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IF(D19="X",0,IF(E19="X",0,VLOOKUP(E19,'44'!$K$3:$L$16,2,FALSE)))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IF(D20="X",0,IF(E20="X",0,VLOOKUP(E20,'44'!$K$3:$L$16,2,FALSE)))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IF(D21="X",0,IF(E21="X",0,VLOOKUP(E21,'44'!$K$3:$L$16,2,FALSE)))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IF(D22="X",0,IF(E22="X",0,VLOOKUP(E22,'44'!$K$3:$L$16,2,FALSE)))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IF(D23="X",0,IF(E23="X",0,VLOOKUP(E23,'44'!$K$3:$L$16,2,FALSE)))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IF(D24="X",0,IF(E24="X",0,VLOOKUP(E24,'44'!$K$3:$L$16,2,FALSE)))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IF(D25="X",0,IF(E25="X",0,VLOOKUP(E25,'44'!$K$3:$L$16,2,FALSE)))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IF(D26="X",0,IF(E26="X",0,VLOOKUP(E26,'44'!$K$3:$L$16,2,FALSE)))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IF(D27="X",0,IF(E27="X",0,VLOOKUP(E27,'44'!$K$3:$L$16,2,FALSE)))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IF(D28="X",0,IF(E28="X",0,VLOOKUP(E28,'44'!$K$3:$L$16,2,FALSE)))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IF(D29="X",0,IF(E29="X",0,VLOOKUP(E29,'44'!$K$3:$L$16,2,FALSE)))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IF(D30="X",0,IF(E30="X",0,VLOOKUP(E30,'44'!$K$3:$L$16,2,FALSE)))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IF(D31="X",0,IF(E31="X",0,VLOOKUP(E31,'44'!$K$3:$L$16,2,FALSE)))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IF(D32="X",0,IF(E32="X",0,VLOOKUP(E32,'44'!$K$3:$L$16,2,FALSE)))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IF(D33="X",0,IF(E33="X",0,VLOOKUP(E33,'44'!$K$3:$L$16,2,FALSE)))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IF(D34="X",0,IF(E34="X",0,VLOOKUP(E34,'44'!$K$3:$L$16,2,FALSE)))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IF(D35="X",0,IF(E35="X",0,VLOOKUP(E35,'44'!$K$3:$L$16,2,FALSE)))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IF(D36="X",0,IF(E36="X",0,VLOOKUP(E36,'44'!$K$3:$L$16,2,FALSE)))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IF(D37="X",0,IF(E37="X",0,VLOOKUP(E37,'44'!$K$3:$L$16,2,FALSE)))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IF(D38="X",0,IF(E38="X",0,VLOOKUP(E38,'44'!$K$3:$L$16,2,FALSE)))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IF(D39="X",0,IF(E39="X",0,VLOOKUP(E39,'44'!$K$3:$L$16,2,FALSE)))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IF(D40="X",0,IF(E40="X",0,VLOOKUP(E40,'44'!$K$3:$L$16,2,FALSE)))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IF(D41="X",0,IF(E41="X",0,VLOOKUP(E41,'44'!$K$3:$L$16,2,FALSE)))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IF(D42="X",0,IF(E42="X",0,VLOOKUP(E42,'44'!$K$3:$L$16,2,FALSE)))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IF(D43="X",0,IF(E43="X",0,VLOOKUP(E43,'44'!$K$3:$L$16,2,FALSE)))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IF(D44="X",0,IF(E44="X",0,VLOOKUP(E44,'44'!$K$3:$L$16,2,FALSE)))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IF(D45="X",0,IF(E45="X",0,VLOOKUP(E45,'44'!$K$3:$L$16,2,FALSE)))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IF(D46="X",0,IF(E46="X",0,VLOOKUP(E46,'44'!$K$3:$L$16,2,FALSE)))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IF(D47="X",0,IF(E47="X",0,VLOOKUP(E47,'44'!$K$3:$L$16,2,FALSE)))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IF(D48="X",0,IF(E48="X",0,VLOOKUP(E48,'44'!$K$3:$L$16,2,FALSE)))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IF(D49="X",0,IF(E49="X",0,VLOOKUP(E49,'44'!$K$3:$L$16,2,FALSE)))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IF(D50="X",0,IF(E50="X",0,VLOOKUP(E50,'44'!$K$3:$L$16,2,FALSE)))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IF(D51="X",0,IF(E51="X",0,VLOOKUP(E51,'44'!$K$3:$L$16,2,FALSE)))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IF(D52="X",0,IF(E52="X",0,VLOOKUP(E52,'44'!$K$3:$L$16,2,FALSE)))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IF(D53="X",0,IF(E53="X",0,VLOOKUP(E53,'44'!$K$3:$L$16,2,FALSE)))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IF(D54="X",0,IF(E54="X",0,VLOOKUP(E54,'44'!$K$3:$L$16,2,FALSE)))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IF(D55="X",0,IF(E55="X",0,VLOOKUP(E55,'44'!$K$3:$L$16,2,FALSE)))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IF(D56="X",0,IF(E56="X",0,VLOOKUP(E56,'44'!$K$3:$L$16,2,FALSE)))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IF(D57="X",0,IF(E57="X",0,VLOOKUP(E57,'44'!$K$3:$L$16,2,FALSE)))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IF(D58="X",0,IF(E58="X",0,VLOOKUP(E58,'44'!$K$3:$L$16,2,FALSE)))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IF(D59="X",0,IF(E59="X",0,VLOOKUP(E59,'44'!$K$3:$L$16,2,FALSE)))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IF(D60="X",0,IF(E60="X",0,VLOOKUP(E60,'44'!$K$3:$L$16,2,FALSE)))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IF(D61="X",0,IF(E61="X",0,VLOOKUP(E61,'44'!$K$3:$L$16,2,FALSE)))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IF(D62="X",0,IF(E62="X",0,VLOOKUP(E62,'44'!$K$3:$L$16,2,FALSE)))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IF(D63="X",0,IF(E63="X",0,VLOOKUP(E63,'44'!$K$3:$L$16,2,FALSE)))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IF(D64="X",0,IF(E64="X",0,VLOOKUP(E64,'44'!$K$3:$L$16,2,FALSE)))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IF(D65="X",0,IF(E65="X",0,VLOOKUP(E65,'44'!$K$3:$L$16,2,FALSE)))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IF(D66="X",0,IF(E66="X",0,VLOOKUP(E66,'44'!$K$3:$L$16,2,FALSE)))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IF(D67="X",0,IF(E67="X",0,VLOOKUP(E67,'44'!$K$3:$L$16,2,FALSE)))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IF(D68="X",0,IF(E68="X",0,VLOOKUP(E68,'44'!$K$3:$L$16,2,FALSE)))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IF(D69="X",0,IF(E69="X",0,VLOOKUP(E69,'44'!$K$3:$L$16,2,FALSE)))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IF(D70="X",0,IF(E70="X",0,VLOOKUP(E70,'44'!$K$3:$L$16,2,FALSE)))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IF(D71="X",0,IF(E71="X",0,VLOOKUP(E71,'44'!$K$3:$L$16,2,FALSE)))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IF(D72="X",0,IF(E72="X",0,VLOOKUP(E72,'44'!$K$3:$L$16,2,FALSE)))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IF(D73="X",0,IF(E73="X",0,VLOOKUP(E73,'44'!$K$3:$L$16,2,FALSE)))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IF(D74="X",0,IF(E74="X",0,VLOOKUP(E74,'44'!$K$3:$L$16,2,FALSE)))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IF(D75="X",0,IF(E75="X",0,VLOOKUP(E75,'44'!$K$3:$L$16,2,FALSE)))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IF(D76="X",0,IF(E76="X",0,VLOOKUP(E76,'44'!$K$3:$L$16,2,FALSE)))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IF(D77="X",0,IF(E77="X",0,VLOOKUP(E77,'44'!$K$3:$L$16,2,FALSE)))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IF(D78="X",0,IF(E78="X",0,VLOOKUP(E78,'44'!$K$3:$L$16,2,FALSE)))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IF(D79="X",0,IF(E79="X",0,VLOOKUP(E79,'44'!$K$3:$L$16,2,FALSE)))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IF(D80="X",0,IF(E80="X",0,VLOOKUP(E80,'44'!$K$3:$L$16,2,FALSE)))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IF(D81="X",0,IF(E81="X",0,VLOOKUP(E81,'44'!$K$3:$L$16,2,FALSE)))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IF(D82="X",0,IF(E82="X",0,VLOOKUP(E82,'44'!$K$3:$L$16,2,FALSE)))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IF(D83="X",0,IF(E83="X",0,VLOOKUP(E83,'44'!$K$3:$L$16,2,FALSE)))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IF(D84="X",0,IF(E84="X",0,VLOOKUP(E84,'44'!$K$3:$L$16,2,FALSE)))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IF(D85="X",0,IF(E85="X",0,VLOOKUP(E85,'44'!$K$3:$L$16,2,FALSE)))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IF(D86="X",0,IF(E86="X",0,VLOOKUP(E86,'44'!$K$3:$L$16,2,FALSE)))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IF(D87="X",0,IF(E87="X",0,VLOOKUP(E87,'44'!$K$3:$L$16,2,FALSE)))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IF(D88="X",0,IF(E88="X",0,VLOOKUP(E88,'44'!$K$3:$L$16,2,FALSE)))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IF(D89="X",0,IF(E89="X",0,VLOOKUP(E89,'44'!$K$3:$L$16,2,FALSE)))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IF(D90="X",0,IF(E90="X",0,VLOOKUP(E90,'44'!$K$3:$L$16,2,FALSE)))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IF(D91="X",0,IF(E91="X",0,VLOOKUP(E91,'44'!$K$3:$L$16,2,FALSE)))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IF(D92="X",0,IF(E92="X",0,VLOOKUP(E92,'44'!$K$3:$L$16,2,FALSE)))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IF(D93="X",0,IF(E93="X",0,VLOOKUP(E93,'44'!$K$3:$L$16,2,FALSE)))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IF(D94="X",0,IF(E94="X",0,VLOOKUP(E94,'44'!$K$3:$L$16,2,FALSE)))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IF(D95="X",0,IF(E95="X",0,VLOOKUP(E95,'44'!$K$3:$L$16,2,FALSE)))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IF(D96="X",0,IF(E96="X",0,VLOOKUP(E96,'44'!$K$3:$L$16,2,FALSE)))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IF(D97="X",0,IF(E97="X",0,VLOOKUP(E97,'44'!$K$3:$L$16,2,FALSE)))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IF(D98="X",0,IF(E98="X",0,VLOOKUP(E98,'44'!$K$3:$L$16,2,FALSE)))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IF(D99="X",0,IF(E99="X",0,VLOOKUP(E99,'44'!$K$3:$L$16,2,FALSE)))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IF(D100="X",0,IF(E100="X",0,VLOOKUP(E100,'44'!$K$3:$L$16,2,FALSE)))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IF(D101="X",0,IF(E101="X",0,VLOOKUP(E101,'44'!$K$3:$L$16,2,FALSE)))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IF(D102="X",0,IF(E102="X",0,VLOOKUP(E102,'44'!$K$3:$L$16,2,FALSE)))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IF(D103="X",0,IF(E103="X",0,VLOOKUP(E103,'44'!$K$3:$L$16,2,FALSE)))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IF(D104="X",0,IF(E104="X",0,VLOOKUP(E104,'44'!$K$3:$L$16,2,FALSE)))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IF(D105="X",0,IF(E105="X",0,VLOOKUP(E105,'44'!$K$3:$L$16,2,FALSE)))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IF(D106="X",0,IF(E106="X",0,VLOOKUP(E106,'44'!$K$3:$L$16,2,FALSE)))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IF(D107="X",0,IF(E107="X",0,VLOOKUP(E107,'44'!$K$3:$L$16,2,FALSE)))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IF(D108="X",0,IF(E108="X",0,VLOOKUP(E108,'44'!$K$3:$L$16,2,FALSE)))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IF(D109="X",0,IF(E109="X",0,VLOOKUP(E109,'44'!$K$3:$L$16,2,FALSE)))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IF(D110="X",0,IF(E110="X",0,VLOOKUP(E110,'44'!$K$3:$L$16,2,FALSE)))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IF(D111="X",0,IF(E111="X",0,VLOOKUP(E111,'44'!$K$3:$L$16,2,FALSE)))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IF(D112="X",0,IF(E112="X",0,VLOOKUP(E112,'44'!$K$3:$L$16,2,FALSE)))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IF(D113="X",0,IF(E113="X",0,VLOOKUP(E113,'44'!$K$3:$L$16,2,FALSE)))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IF(D114="X",0,IF(E114="X",0,VLOOKUP(E114,'44'!$K$3:$L$16,2,FALSE)))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IF(D115="X",0,IF(E115="X",0,VLOOKUP(E115,'44'!$K$3:$L$16,2,FALSE)))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IF(D116="X",0,IF(E116="X",0,VLOOKUP(E116,'44'!$K$3:$L$16,2,FALSE)))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IF(D117="X",0,IF(E117="X",0,VLOOKUP(E117,'44'!$K$3:$L$16,2,FALSE)))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IF(D118="X",0,IF(E118="X",0,VLOOKUP(E118,'44'!$K$3:$L$16,2,FALSE)))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IF(D119="X",0,IF(E119="X",0,VLOOKUP(E119,'44'!$K$3:$L$16,2,FALSE)))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IF(D120="X",0,IF(E120="X",0,VLOOKUP(E120,'44'!$K$3:$L$16,2,FALSE)))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IF(D121="X",0,IF(E121="X",0,VLOOKUP(E121,'44'!$K$3:$L$16,2,FALSE)))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IF(D122="X",0,IF(E122="X",0,VLOOKUP(E122,'44'!$K$3:$L$16,2,FALSE)))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IF(D123="X",0,IF(E123="X",0,VLOOKUP(E123,'44'!$K$3:$L$16,2,FALSE)))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IF(D124="X",0,IF(E124="X",0,VLOOKUP(E124,'44'!$K$3:$L$16,2,FALSE)))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IF(D125="X",0,IF(E125="X",0,VLOOKUP(E125,'44'!$K$3:$L$16,2,FALSE)))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IF(D126="X",0,IF(E126="X",0,VLOOKUP(E126,'44'!$K$3:$L$16,2,FALSE)))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IF(D127="X",0,IF(E127="X",0,VLOOKUP(E127,'44'!$K$3:$L$16,2,FALSE)))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IF(D128="X",0,IF(E128="X",0,VLOOKUP(E128,'44'!$K$3:$L$16,2,FALSE)))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IF(D129="X",0,IF(E129="X",0,VLOOKUP(E129,'44'!$K$3:$L$16,2,FALSE)))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IF(D130="X",0,IF(E130="X",0,VLOOKUP(E130,'44'!$K$3:$L$16,2,FALSE)))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IF(D131="X",0,IF(E131="X",0,VLOOKUP(E131,'44'!$K$3:$L$16,2,FALSE)))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IF(D132="X",0,IF(E132="X",0,VLOOKUP(E132,'44'!$K$3:$L$16,2,FALSE)))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IF(D133="X",0,IF(E133="X",0,VLOOKUP(E133,'44'!$K$3:$L$16,2,FALSE)))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IF(D134="X",0,IF(E134="X",0,VLOOKUP(E134,'44'!$K$3:$L$16,2,FALSE)))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IF(D135="X",0,IF(E135="X",0,VLOOKUP(E135,'44'!$K$3:$L$16,2,FALSE)))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IF(D136="X",0,IF(E136="X",0,VLOOKUP(E136,'44'!$K$3:$L$16,2,FALSE)))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IF(D137="X",0,IF(E137="X",0,VLOOKUP(E137,'44'!$K$3:$L$16,2,FALSE)))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IF(D138="X",0,IF(E138="X",0,VLOOKUP(E138,'44'!$K$3:$L$16,2,FALSE)))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IF(D139="X",0,IF(E139="X",0,VLOOKUP(E139,'44'!$K$3:$L$16,2,FALSE)))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IF(D140="X",0,IF(E140="X",0,VLOOKUP(E140,'44'!$K$3:$L$16,2,FALSE)))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IF(D141="X",0,IF(E141="X",0,VLOOKUP(E141,'44'!$K$3:$L$16,2,FALSE)))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IF(D142="X",0,IF(E142="X",0,VLOOKUP(E142,'44'!$K$3:$L$16,2,FALSE)))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IF(D143="X",0,IF(E143="X",0,VLOOKUP(E143,'44'!$K$3:$L$16,2,FALSE)))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IF(D144="X",0,IF(E144="X",0,VLOOKUP(E144,'44'!$K$3:$L$16,2,FALSE)))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IF(D145="X",0,IF(E145="X",0,VLOOKUP(E145,'44'!$K$3:$L$16,2,FALSE)))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IF(D146="X",0,IF(E146="X",0,VLOOKUP(E146,'44'!$K$3:$L$16,2,FALSE)))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IF(D147="X",0,IF(E147="X",0,VLOOKUP(E147,'44'!$K$3:$L$16,2,FALSE)))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IF(D148="X",0,IF(E148="X",0,VLOOKUP(E148,'44'!$K$3:$L$16,2,FALSE)))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IF(D149="X",0,IF(E149="X",0,VLOOKUP(E149,'44'!$K$3:$L$16,2,FALSE)))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IF(D150="X",0,IF(E150="X",0,VLOOKUP(E150,'44'!$K$3:$L$16,2,FALSE)))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IF(D151="X",0,IF(E151="X",0,VLOOKUP(E151,'44'!$K$3:$L$16,2,FALSE)))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IF(D152="X",0,IF(E152="X",0,VLOOKUP(E152,'44'!$K$3:$L$16,2,FALSE)))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IF(D153="X",0,IF(E153="X",0,VLOOKUP(E153,'44'!$K$3:$L$16,2,FALSE)))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IF(D154="X",0,IF(E154="X",0,VLOOKUP(E154,'44'!$K$3:$L$16,2,FALSE)))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IF(D155="X",0,IF(E155="X",0,VLOOKUP(E155,'44'!$K$3:$L$16,2,FALSE)))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IF(D156="X",0,IF(E156="X",0,VLOOKUP(E156,'44'!$K$3:$L$16,2,FALSE)))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IF(D157="X",0,IF(E157="X",0,VLOOKUP(E157,'44'!$K$3:$L$16,2,FALSE)))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IF(D158="X",0,IF(E158="X",0,VLOOKUP(E158,'44'!$K$3:$L$16,2,FALSE)))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IF(D159="X",0,IF(E159="X",0,VLOOKUP(E159,'44'!$K$3:$L$16,2,FALSE)))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IF(D160="X",0,IF(E160="X",0,VLOOKUP(E160,'44'!$K$3:$L$16,2,FALSE)))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IF(D161="X",0,IF(E161="X",0,VLOOKUP(E161,'44'!$K$3:$L$16,2,FALSE)))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IF(D162="X",0,IF(E162="X",0,VLOOKUP(E162,'44'!$K$3:$L$16,2,FALSE)))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IF(D163="X",0,IF(E163="X",0,VLOOKUP(E163,'44'!$K$3:$L$16,2,FALSE)))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IF(D164="X",0,IF(E164="X",0,VLOOKUP(E164,'44'!$K$3:$L$16,2,FALSE)))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IF(D165="X",0,IF(E165="X",0,VLOOKUP(E165,'44'!$K$3:$L$16,2,FALSE)))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IF(D166="X",0,IF(E166="X",0,VLOOKUP(E166,'44'!$K$3:$L$16,2,FALSE)))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IF(D167="X",0,IF(E167="X",0,VLOOKUP(E167,'44'!$K$3:$L$16,2,FALSE)))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IF(D168="X",0,IF(E168="X",0,VLOOKUP(E168,'44'!$K$3:$L$16,2,FALSE)))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IF(D169="X",0,IF(E169="X",0,VLOOKUP(E169,'44'!$K$3:$L$16,2,FALSE)))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IF(D170="X",0,IF(E170="X",0,VLOOKUP(E170,'44'!$K$3:$L$16,2,FALSE)))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IF(D171="X",0,IF(E171="X",0,VLOOKUP(E171,'44'!$K$3:$L$16,2,FALSE)))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IF(D172="X",0,IF(E172="X",0,VLOOKUP(E172,'44'!$K$3:$L$16,2,FALSE)))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IF(D173="X",0,IF(E173="X",0,VLOOKUP(E173,'44'!$K$3:$L$16,2,FALSE)))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IF(D174="X",0,IF(E174="X",0,VLOOKUP(E174,'44'!$K$3:$L$16,2,FALSE)))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IF(D175="X",0,IF(E175="X",0,VLOOKUP(E175,'44'!$K$3:$L$16,2,FALSE)))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IF(D176="X",0,IF(E176="X",0,VLOOKUP(E176,'44'!$K$3:$L$16,2,FALSE)))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IF(D177="X",0,IF(E177="X",0,VLOOKUP(E177,'44'!$K$3:$L$16,2,FALSE)))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IF(D178="X",0,IF(E178="X",0,VLOOKUP(E178,'44'!$K$3:$L$16,2,FALSE)))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IF(D179="X",0,IF(E179="X",0,VLOOKUP(E179,'44'!$K$3:$L$16,2,FALSE)))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IF(D180="X",0,IF(E180="X",0,VLOOKUP(E180,'44'!$K$3:$L$16,2,FALSE)))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IF(D181="X",0,IF(E181="X",0,VLOOKUP(E181,'44'!$K$3:$L$16,2,FALSE)))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IF(D182="X",0,IF(E182="X",0,VLOOKUP(E182,'44'!$K$3:$L$16,2,FALSE)))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IF(D183="X",0,IF(E183="X",0,VLOOKUP(E183,'44'!$K$3:$L$16,2,FALSE)))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IF(D184="X",0,IF(E184="X",0,VLOOKUP(E184,'44'!$K$3:$L$16,2,FALSE)))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IF(D185="X",0,IF(E185="X",0,VLOOKUP(E185,'44'!$K$3:$L$16,2,FALSE)))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IF(D186="X",0,IF(E186="X",0,VLOOKUP(E186,'44'!$K$3:$L$16,2,FALSE)))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IF(D187="X",0,IF(E187="X",0,VLOOKUP(E187,'44'!$K$3:$L$16,2,FALSE)))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IF(D188="X",0,IF(E188="X",0,VLOOKUP(E188,'44'!$K$3:$L$16,2,FALSE)))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IF(D189="X",0,IF(E189="X",0,VLOOKUP(E189,'44'!$K$3:$L$16,2,FALSE)))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IF(D190="X",0,IF(E190="X",0,VLOOKUP(E190,'44'!$K$3:$L$16,2,FALSE)))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IF(D191="X",0,IF(E191="X",0,VLOOKUP(E191,'44'!$K$3:$L$16,2,FALSE)))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IF(D192="X",0,IF(E192="X",0,VLOOKUP(E192,'44'!$K$3:$L$16,2,FALSE)))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IF(D193="X",0,IF(E193="X",0,VLOOKUP(E193,'44'!$K$3:$L$16,2,FALSE)))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IF(D194="X",0,IF(E194="X",0,VLOOKUP(E194,'44'!$K$3:$L$16,2,FALSE)))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IF(D195="X",0,IF(E195="X",0,VLOOKUP(E195,'44'!$K$3:$L$16,2,FALSE)))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IF(D196="X",0,IF(E196="X",0,VLOOKUP(E196,'44'!$K$3:$L$16,2,FALSE)))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IF(D197="X",0,IF(E197="X",0,VLOOKUP(E197,'44'!$K$3:$L$16,2,FALSE)))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IF(D198="X",0,IF(E198="X",0,VLOOKUP(E198,'44'!$K$3:$L$16,2,FALSE)))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IF(D199="X",0,IF(E199="X",0,VLOOKUP(E199,'44'!$K$3:$L$16,2,FALSE)))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IF(D200="X",0,IF(E200="X",0,VLOOKUP(E200,'44'!$K$3:$L$16,2,FALSE)))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IF(D201="X",0,IF(E201="X",0,VLOOKUP(E201,'44'!$K$3:$L$16,2,FALSE)))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IF(D202="X",0,IF(E202="X",0,VLOOKUP(E202,'44'!$K$3:$L$16,2,FALSE)))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IF(D203="X",0,IF(E203="X",0,VLOOKUP(E203,'44'!$K$3:$L$16,2,FALSE)))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IF(D204="X",0,IF(E204="X",0,VLOOKUP(E204,'44'!$K$3:$L$16,2,FALSE)))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IF(D205="X",0,IF(E205="X",0,VLOOKUP(E205,'44'!$K$3:$L$16,2,FALSE)))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IF(D206="X",0,IF(E206="X",0,VLOOKUP(E206,'44'!$K$3:$L$16,2,FALSE)))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IF(D207="X",0,IF(E207="X",0,VLOOKUP(E207,'44'!$K$3:$L$16,2,FALSE)))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IF(D208="X",0,IF(E208="X",0,VLOOKUP(E208,'44'!$K$3:$L$16,2,FALSE)))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IF(D209="X",0,IF(E209="X",0,VLOOKUP(E209,'44'!$K$3:$L$16,2,FALSE)))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IF(D210="X",0,IF(E210="X",0,VLOOKUP(E210,'44'!$K$3:$L$16,2,FALSE)))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IF(D211="X",0,IF(E211="X",0,VLOOKUP(E211,'44'!$K$3:$L$16,2,FALSE)))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IF(D212="X",0,IF(E212="X",0,VLOOKUP(E212,'44'!$K$3:$L$16,2,FALSE)))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IF(D213="X",0,IF(E213="X",0,VLOOKUP(E213,'44'!$K$3:$L$16,2,FALSE)))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IF(D214="X",0,IF(E214="X",0,VLOOKUP(E214,'44'!$K$3:$L$16,2,FALSE)))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IF(D215="X",0,IF(E215="X",0,VLOOKUP(E215,'44'!$K$3:$L$16,2,FALSE)))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IF(D216="X",0,IF(E216="X",0,VLOOKUP(E216,'44'!$K$3:$L$16,2,FALSE)))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IF(D217="X",0,IF(E217="X",0,VLOOKUP(E217,'44'!$K$3:$L$16,2,FALSE)))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IF(D218="X",0,IF(E218="X",0,VLOOKUP(E218,'44'!$K$3:$L$16,2,FALSE)))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IF(D219="X",0,IF(E219="X",0,VLOOKUP(E219,'44'!$K$3:$L$16,2,FALSE)))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IF(D220="X",0,IF(E220="X",0,VLOOKUP(E220,'44'!$K$3:$L$16,2,FALSE)))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IF(D221="X",0,IF(E221="X",0,VLOOKUP(E221,'44'!$K$3:$L$16,2,FALSE)))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IF(D222="X",0,IF(E222="X",0,VLOOKUP(E222,'44'!$K$3:$L$16,2,FALSE)))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IF(D223="X",0,IF(E223="X",0,VLOOKUP(E223,'44'!$K$3:$L$16,2,FALSE)))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IF(D224="X",0,IF(E224="X",0,VLOOKUP(E224,'44'!$K$3:$L$16,2,FALSE)))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IF(D225="X",0,IF(E225="X",0,VLOOKUP(E225,'44'!$K$3:$L$16,2,FALSE)))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IF(D226="X",0,IF(E226="X",0,VLOOKUP(E226,'44'!$K$3:$L$16,2,FALSE)))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IF(D227="X",0,IF(E227="X",0,VLOOKUP(E227,'44'!$K$3:$L$16,2,FALSE)))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IF(D228="X",0,IF(E228="X",0,VLOOKUP(E228,'44'!$K$3:$L$16,2,FALSE)))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IF(D229="X",0,IF(E229="X",0,VLOOKUP(E229,'44'!$K$3:$L$16,2,FALSE)))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IF(D230="X",0,IF(E230="X",0,VLOOKUP(E230,'44'!$K$3:$L$16,2,FALSE)))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IF(D231="X",0,IF(E231="X",0,VLOOKUP(E231,'44'!$K$3:$L$16,2,FALSE)))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IF(D232="X",0,IF(E232="X",0,VLOOKUP(E232,'44'!$K$3:$L$16,2,FALSE)))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IF(D233="X",0,IF(E233="X",0,VLOOKUP(E233,'44'!$K$3:$L$16,2,FALSE)))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IF(D234="X",0,IF(E234="X",0,VLOOKUP(E234,'44'!$K$3:$L$16,2,FALSE)))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IF(D235="X",0,IF(E235="X",0,VLOOKUP(E235,'44'!$K$3:$L$16,2,FALSE)))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IF(D236="X",0,IF(E236="X",0,VLOOKUP(E236,'44'!$K$3:$L$16,2,FALSE)))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IF(D237="X",0,IF(E237="X",0,VLOOKUP(E237,'44'!$K$3:$L$16,2,FALSE)))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IF(D238="X",0,IF(E238="X",0,VLOOKUP(E238,'44'!$K$3:$L$16,2,FALSE)))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IF(D239="X",0,IF(E239="X",0,VLOOKUP(E239,'44'!$K$3:$L$16,2,FALSE)))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IF(D240="X",0,IF(E240="X",0,VLOOKUP(E240,'44'!$K$3:$L$16,2,FALSE)))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IF(D241="X",0,IF(E241="X",0,VLOOKUP(E241,'44'!$K$3:$L$16,2,FALSE)))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IF(D242="X",0,IF(E242="X",0,VLOOKUP(E242,'44'!$K$3:$L$16,2,FALSE)))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IF(D243="X",0,IF(E243="X",0,VLOOKUP(E243,'44'!$K$3:$L$16,2,FALSE)))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IF(D244="X",0,IF(E244="X",0,VLOOKUP(E244,'44'!$K$3:$L$16,2,FALSE)))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IF(D245="X",0,IF(E245="X",0,VLOOKUP(E245,'44'!$K$3:$L$16,2,FALSE)))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IF(D246="X",0,IF(E246="X",0,VLOOKUP(E246,'44'!$K$3:$L$16,2,FALSE)))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IF(D247="X",0,IF(E247="X",0,VLOOKUP(E247,'44'!$K$3:$L$16,2,FALSE)))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IF(D248="X",0,IF(E248="X",0,VLOOKUP(E248,'44'!$K$3:$L$16,2,FALSE)))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IF(D249="X",0,IF(E249="X",0,VLOOKUP(E249,'44'!$K$3:$L$16,2,FALSE)))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IF(D250="X",0,IF(E250="X",0,VLOOKUP(E250,'44'!$K$3:$L$16,2,FALSE)))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IF(D251="X",0,IF(E251="X",0,VLOOKUP(E251,'44'!$K$3:$L$16,2,FALSE)))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IF(D252="X",0,IF(E252="X",0,VLOOKUP(E252,'44'!$K$3:$L$16,2,FALSE)))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IF(D253="X",0,IF(E253="X",0,VLOOKUP(E253,'44'!$K$3:$L$16,2,FALSE)))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IF(D254="X",0,IF(E254="X",0,VLOOKUP(E254,'44'!$K$3:$L$16,2,FALSE)))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IF(D255="X",0,IF(E255="X",0,VLOOKUP(E255,'44'!$K$3:$L$16,2,FALSE)))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IF(D256="X",0,IF(E256="X",0,VLOOKUP(E256,'44'!$K$3:$L$16,2,FALSE)))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IF(D257="X",0,IF(E257="X",0,VLOOKUP(E257,'44'!$K$3:$L$16,2,FALSE)))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IF(D258="X",0,IF(E258="X",0,VLOOKUP(E258,'44'!$K$3:$L$16,2,FALSE)))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IF(D259="X",0,IF(E259="X",0,VLOOKUP(E259,'44'!$K$3:$L$16,2,FALSE)))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IF(D260="X",0,IF(E260="X",0,VLOOKUP(E260,'44'!$K$3:$L$16,2,FALSE)))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IF(D261="X",0,IF(E261="X",0,VLOOKUP(E261,'44'!$K$3:$L$16,2,FALSE)))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IF(D262="X",0,IF(E262="X",0,VLOOKUP(E262,'44'!$K$3:$L$16,2,FALSE)))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IF(D263="X",0,IF(E263="X",0,VLOOKUP(E263,'44'!$K$3:$L$16,2,FALSE)))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IF(D264="X",0,IF(E264="X",0,VLOOKUP(E264,'44'!$K$3:$L$16,2,FALSE)))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IF(D265="X",0,IF(E265="X",0,VLOOKUP(E265,'44'!$K$3:$L$16,2,FALSE)))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IF(D266="X",0,IF(E266="X",0,VLOOKUP(E266,'44'!$K$3:$L$16,2,FALSE)))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IF(D267="X",0,IF(E267="X",0,VLOOKUP(E267,'44'!$K$3:$L$16,2,FALSE)))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IF(D268="X",0,IF(E268="X",0,VLOOKUP(E268,'44'!$K$3:$L$16,2,FALSE)))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IF(D269="X",0,IF(E269="X",0,VLOOKUP(E269,'44'!$K$3:$L$16,2,FALSE)))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IF(D270="X",0,IF(E270="X",0,VLOOKUP(E270,'44'!$K$3:$L$16,2,FALSE)))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IF(D271="X",0,IF(E271="X",0,VLOOKUP(E271,'44'!$K$3:$L$16,2,FALSE)))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IF(D272="X",0,IF(E272="X",0,VLOOKUP(E272,'44'!$K$3:$L$16,2,FALSE)))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IF(D273="X",0,IF(E273="X",0,VLOOKUP(E273,'44'!$K$3:$L$16,2,FALSE)))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IF(D274="X",0,IF(E274="X",0,VLOOKUP(E274,'44'!$K$3:$L$16,2,FALSE)))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IF(D275="X",0,IF(E275="X",0,VLOOKUP(E275,'44'!$K$3:$L$16,2,FALSE)))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IF(D276="X",0,IF(E276="X",0,VLOOKUP(E276,'44'!$K$3:$L$16,2,FALSE)))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IF(D277="X",0,IF(E277="X",0,VLOOKUP(E277,'44'!$K$3:$L$16,2,FALSE)))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IF(D278="X",0,IF(E278="X",0,VLOOKUP(E278,'44'!$K$3:$L$16,2,FALSE)))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IF(D279="X",0,IF(E279="X",0,VLOOKUP(E279,'44'!$K$3:$L$16,2,FALSE)))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IF(D280="X",0,IF(E280="X",0,VLOOKUP(E280,'44'!$K$3:$L$16,2,FALSE)))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IF(D281="X",0,IF(E281="X",0,VLOOKUP(E281,'44'!$K$3:$L$16,2,FALSE)))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IF(D282="X",0,IF(E282="X",0,VLOOKUP(E282,'44'!$K$3:$L$16,2,FALSE)))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IF(D283="X",0,IF(E283="X",0,VLOOKUP(E283,'44'!$K$3:$L$16,2,FALSE)))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IF(D284="X",0,IF(E284="X",0,VLOOKUP(E284,'44'!$K$3:$L$16,2,FALSE)))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IF(D285="X",0,IF(E285="X",0,VLOOKUP(E285,'44'!$K$3:$L$16,2,FALSE)))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IF(D286="X",0,IF(E286="X",0,VLOOKUP(E286,'44'!$K$3:$L$16,2,FALSE)))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IF(D287="X",0,IF(E287="X",0,VLOOKUP(E287,'44'!$K$3:$L$16,2,FALSE)))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IF(D288="X",0,IF(E288="X",0,VLOOKUP(E288,'44'!$K$3:$L$16,2,FALSE)))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IF(D289="X",0,IF(E289="X",0,VLOOKUP(E289,'44'!$K$3:$L$16,2,FALSE)))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IF(D290="X",0,IF(E290="X",0,VLOOKUP(E290,'44'!$K$3:$L$16,2,FALSE)))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IF(D291="X",0,IF(E291="X",0,VLOOKUP(E291,'44'!$K$3:$L$16,2,FALSE)))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IF(D292="X",0,IF(E292="X",0,VLOOKUP(E292,'44'!$K$3:$L$16,2,FALSE)))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IF(D293="X",0,IF(E293="X",0,VLOOKUP(E293,'44'!$K$3:$L$16,2,FALSE)))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IF(D294="X",0,IF(E294="X",0,VLOOKUP(E294,'44'!$K$3:$L$16,2,FALSE)))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IF(D295="X",0,IF(E295="X",0,VLOOKUP(E295,'44'!$K$3:$L$16,2,FALSE)))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IF(D296="X",0,IF(E296="X",0,VLOOKUP(E296,'44'!$K$3:$L$16,2,FALSE)))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IF(D297="X",0,IF(E297="X",0,VLOOKUP(E297,'44'!$K$3:$L$16,2,FALSE)))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IF(D298="X",0,IF(E298="X",0,VLOOKUP(E298,'44'!$K$3:$L$16,2,FALSE)))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IF(D299="X",0,IF(E299="X",0,VLOOKUP(E299,'44'!$K$3:$L$16,2,FALSE)))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IF(D300="X",0,IF(E300="X",0,VLOOKUP(E300,'44'!$K$3:$L$16,2,FALSE)))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IF(D301="X",0,IF(E301="X",0,VLOOKUP(E301,'44'!$K$3:$L$16,2,FALSE)))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IF(D302="X",0,IF(E302="X",0,VLOOKUP(E302,'44'!$K$3:$L$16,2,FALSE)))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IF(D303="X",0,IF(E303="X",0,VLOOKUP(E303,'44'!$K$3:$L$16,2,FALSE)))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IF(D304="X",0,IF(E304="X",0,VLOOKUP(E304,'44'!$K$3:$L$16,2,FALSE)))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IF(D305="X",0,IF(E305="X",0,VLOOKUP(E305,'44'!$K$3:$L$16,2,FALSE)))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IF(D306="X",0,IF(E306="X",0,VLOOKUP(E306,'44'!$K$3:$L$16,2,FALSE)))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IF(D307="X",0,IF(E307="X",0,VLOOKUP(E307,'44'!$K$3:$L$16,2,FALSE)))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IF(D308="X",0,IF(E308="X",0,VLOOKUP(E308,'44'!$K$3:$L$16,2,FALSE)))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IF(D309="X",0,IF(E309="X",0,VLOOKUP(E309,'44'!$K$3:$L$16,2,FALSE)))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IF(D310="X",0,IF(E310="X",0,VLOOKUP(E310,'44'!$K$3:$L$16,2,FALSE)))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IF(D311="X",0,IF(E311="X",0,VLOOKUP(E311,'44'!$K$3:$L$16,2,FALSE)))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IF(D312="X",0,IF(E312="X",0,VLOOKUP(E312,'44'!$K$3:$L$16,2,FALSE)))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IF(D313="X",0,IF(E313="X",0,VLOOKUP(E313,'44'!$K$3:$L$16,2,FALSE)))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IF(D314="X",0,IF(E314="X",0,VLOOKUP(E314,'44'!$K$3:$L$16,2,FALSE)))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IF(D315="X",0,IF(E315="X",0,VLOOKUP(E315,'44'!$K$3:$L$16,2,FALSE)))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IF(D316="X",0,IF(E316="X",0,VLOOKUP(E316,'44'!$K$3:$L$16,2,FALSE)))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IF(D317="X",0,IF(E317="X",0,VLOOKUP(E317,'44'!$K$3:$L$16,2,FALSE)))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IF(D318="X",0,IF(E318="X",0,VLOOKUP(E318,'44'!$K$3:$L$16,2,FALSE)))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IF(D319="X",0,IF(E319="X",0,VLOOKUP(E319,'44'!$K$3:$L$16,2,FALSE)))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IF(D320="X",0,IF(E320="X",0,VLOOKUP(E320,'44'!$K$3:$L$16,2,FALSE)))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IF(D321="X",0,IF(E321="X",0,VLOOKUP(E321,'44'!$K$3:$L$16,2,FALSE)))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IF(D322="X",0,IF(E322="X",0,VLOOKUP(E322,'44'!$K$3:$L$16,2,FALSE)))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IF(D323="X",0,IF(E323="X",0,VLOOKUP(E323,'44'!$K$3:$L$16,2,FALSE)))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IF(D324="X",0,IF(E324="X",0,VLOOKUP(E324,'44'!$K$3:$L$16,2,FALSE)))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IF(D325="X",0,IF(E325="X",0,VLOOKUP(E325,'44'!$K$3:$L$16,2,FALSE)))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IF(D326="X",0,IF(E326="X",0,VLOOKUP(E326,'44'!$K$3:$L$16,2,FALSE)))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IF(D327="X",0,IF(E327="X",0,VLOOKUP(E327,'44'!$K$3:$L$16,2,FALSE)))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IF(D328="X",0,IF(E328="X",0,VLOOKUP(E328,'44'!$K$3:$L$16,2,FALSE)))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IF(D329="X",0,IF(E329="X",0,VLOOKUP(E329,'44'!$K$3:$L$16,2,FALSE)))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IF(D330="X",0,IF(E330="X",0,VLOOKUP(E330,'44'!$K$3:$L$16,2,FALSE)))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IF(D331="X",0,IF(E331="X",0,VLOOKUP(E331,'44'!$K$3:$L$16,2,FALSE)))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IF(D332="X",0,IF(E332="X",0,VLOOKUP(E332,'44'!$K$3:$L$16,2,FALSE)))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IF(D333="X",0,IF(E333="X",0,VLOOKUP(E333,'44'!$K$3:$L$16,2,FALSE)))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IF(D334="X",0,IF(E334="X",0,VLOOKUP(E334,'44'!$K$3:$L$16,2,FALSE)))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IF(D335="X",0,IF(E335="X",0,VLOOKUP(E335,'44'!$K$3:$L$16,2,FALSE)))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IF(D336="X",0,IF(E336="X",0,VLOOKUP(E336,'44'!$K$3:$L$16,2,FALSE)))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IF(D337="X",0,IF(E337="X",0,VLOOKUP(E337,'44'!$K$3:$L$16,2,FALSE)))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IF(D338="X",0,IF(E338="X",0,VLOOKUP(E338,'44'!$K$3:$L$16,2,FALSE)))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IF(D339="X",0,IF(E339="X",0,VLOOKUP(E339,'44'!$K$3:$L$16,2,FALSE)))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IF(D340="X",0,IF(E340="X",0,VLOOKUP(E340,'44'!$K$3:$L$16,2,FALSE)))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IF(D341="X",0,IF(E341="X",0,VLOOKUP(E341,'44'!$K$3:$L$16,2,FALSE)))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IF(D342="X",0,IF(E342="X",0,VLOOKUP(E342,'44'!$K$3:$L$16,2,FALSE)))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IF(D343="X",0,IF(E343="X",0,VLOOKUP(E343,'44'!$K$3:$L$16,2,FALSE)))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IF(D344="X",0,IF(E344="X",0,VLOOKUP(E344,'44'!$K$3:$L$16,2,FALSE)))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IF(D345="X",0,IF(E345="X",0,VLOOKUP(E345,'44'!$K$3:$L$16,2,FALSE)))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IF(D346="X",0,IF(E346="X",0,VLOOKUP(E346,'44'!$K$3:$L$16,2,FALSE)))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IF(D347="X",0,IF(E347="X",0,VLOOKUP(E347,'44'!$K$3:$L$16,2,FALSE)))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IF(D348="X",0,IF(E348="X",0,VLOOKUP(E348,'44'!$K$3:$L$16,2,FALSE)))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IF(D349="X",0,IF(E349="X",0,VLOOKUP(E349,'44'!$K$3:$L$16,2,FALSE)))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IF(D350="X",0,IF(E350="X",0,VLOOKUP(E350,'44'!$K$3:$L$16,2,FALSE)))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IF(D351="X",0,IF(E351="X",0,VLOOKUP(E351,'44'!$K$3:$L$16,2,FALSE)))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IF(D352="X",0,IF(E352="X",0,VLOOKUP(E352,'44'!$K$3:$L$16,2,FALSE)))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IF(D353="X",0,IF(E353="X",0,VLOOKUP(E353,'44'!$K$3:$L$16,2,FALSE)))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IF(D354="X",0,IF(E354="X",0,VLOOKUP(E354,'44'!$K$3:$L$16,2,FALSE)))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IF(D355="X",0,IF(E355="X",0,VLOOKUP(E355,'44'!$K$3:$L$16,2,FALSE)))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IF(D356="X",0,IF(E356="X",0,VLOOKUP(E356,'44'!$K$3:$L$16,2,FALSE)))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IF(D357="X",0,IF(E357="X",0,VLOOKUP(E357,'44'!$K$3:$L$16,2,FALSE)))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IF(D358="X",0,IF(E358="X",0,VLOOKUP(E358,'44'!$K$3:$L$16,2,FALSE)))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IF(D359="X",0,IF(E359="X",0,VLOOKUP(E359,'44'!$K$3:$L$16,2,FALSE)))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IF(D360="X",0,IF(E360="X",0,VLOOKUP(E360,'44'!$K$3:$L$16,2,FALSE)))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IF(D361="X",0,IF(E361="X",0,VLOOKUP(E361,'44'!$K$3:$L$16,2,FALSE)))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IF(D362="X",0,IF(E362="X",0,VLOOKUP(E362,'44'!$K$3:$L$16,2,FALSE)))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IF(D363="X",0,IF(E363="X",0,VLOOKUP(E363,'44'!$K$3:$L$16,2,FALSE)))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IF(D364="X",0,IF(E364="X",0,VLOOKUP(E364,'44'!$K$3:$L$16,2,FALSE)))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IF(D365="X",0,IF(E365="X",0,VLOOKUP(E365,'44'!$K$3:$L$16,2,FALSE)))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IF(D366="X",0,IF(E366="X",0,VLOOKUP(E366,'44'!$K$3:$L$16,2,FALSE)))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IF(D367="X",0,IF(E367="X",0,VLOOKUP(E367,'44'!$K$3:$L$16,2,FALSE)))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IF(D368="X",0,IF(E368="X",0,VLOOKUP(E368,'44'!$K$3:$L$16,2,FALSE)))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IF(D369="X",0,IF(E369="X",0,VLOOKUP(E369,'44'!$K$3:$L$16,2,FALSE)))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IF(D370="X",0,IF(E370="X",0,VLOOKUP(E370,'44'!$K$3:$L$16,2,FALSE)))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IF(D371="X",0,IF(E371="X",0,VLOOKUP(E371,'44'!$K$3:$L$16,2,FALSE)))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IF(D372="X",0,IF(E372="X",0,VLOOKUP(E372,'44'!$K$3:$L$16,2,FALSE)))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IF(D373="X",0,IF(E373="X",0,VLOOKUP(E373,'44'!$K$3:$L$16,2,FALSE)))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IF(D374="X",0,IF(E374="X",0,VLOOKUP(E374,'44'!$K$3:$L$16,2,FALSE)))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IF(D375="X",0,IF(E375="X",0,VLOOKUP(E375,'44'!$K$3:$L$16,2,FALSE)))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IF(D376="X",0,IF(E376="X",0,VLOOKUP(E376,'44'!$K$3:$L$16,2,FALSE)))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IF(D377="X",0,IF(E377="X",0,VLOOKUP(E377,'44'!$K$3:$L$16,2,FALSE)))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IF(D378="X",0,IF(E378="X",0,VLOOKUP(E378,'44'!$K$3:$L$16,2,FALSE)))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IF(D379="X",0,IF(E379="X",0,VLOOKUP(E379,'44'!$K$3:$L$16,2,FALSE)))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IF(D380="X",0,IF(E380="X",0,VLOOKUP(E380,'44'!$K$3:$L$16,2,FALSE)))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IF(D381="X",0,IF(E381="X",0,VLOOKUP(E381,'44'!$K$3:$L$16,2,FALSE)))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IF(D382="X",0,IF(E382="X",0,VLOOKUP(E382,'44'!$K$3:$L$16,2,FALSE)))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IF(D383="X",0,IF(E383="X",0,VLOOKUP(E383,'44'!$K$3:$L$16,2,FALSE)))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IF(D384="X",0,IF(E384="X",0,VLOOKUP(E384,'44'!$K$3:$L$16,2,FALSE)))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IF(D385="X",0,IF(E385="X",0,VLOOKUP(E385,'44'!$K$3:$L$16,2,FALSE)))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IF(D386="X",0,IF(E386="X",0,VLOOKUP(E386,'44'!$K$3:$L$16,2,FALSE)))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IF(D387="X",0,IF(E387="X",0,VLOOKUP(E387,'44'!$K$3:$L$16,2,FALSE)))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IF(D388="X",0,IF(E388="X",0,VLOOKUP(E388,'44'!$K$3:$L$16,2,FALSE)))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IF(D389="X",0,IF(E389="X",0,VLOOKUP(E389,'44'!$K$3:$L$16,2,FALSE)))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IF(D390="X",0,IF(E390="X",0,VLOOKUP(E390,'44'!$K$3:$L$16,2,FALSE)))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IF(D391="X",0,IF(E391="X",0,VLOOKUP(E391,'44'!$K$3:$L$16,2,FALSE)))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IF(D392="X",0,IF(E392="X",0,VLOOKUP(E392,'44'!$K$3:$L$16,2,FALSE)))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IF(D393="X",0,IF(E393="X",0,VLOOKUP(E393,'44'!$K$3:$L$16,2,FALSE)))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IF(D394="X",0,IF(E394="X",0,VLOOKUP(E394,'44'!$K$3:$L$16,2,FALSE)))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IF(D395="X",0,IF(E395="X",0,VLOOKUP(E395,'44'!$K$3:$L$16,2,FALSE)))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IF(D396="X",0,IF(E396="X",0,VLOOKUP(E396,'44'!$K$3:$L$16,2,FALSE)))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IF(D397="X",0,IF(E397="X",0,VLOOKUP(E397,'44'!$K$3:$L$16,2,FALSE)))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IF(D398="X",0,IF(E398="X",0,VLOOKUP(E398,'44'!$K$3:$L$16,2,FALSE)))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IF(D399="X",0,IF(E399="X",0,VLOOKUP(E399,'44'!$K$3:$L$16,2,FALSE)))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IF(D400="X",0,IF(E400="X",0,VLOOKUP(E400,'44'!$K$3:$L$16,2,FALSE)))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IF(D401="X",0,IF(E401="X",0,VLOOKUP(E401,'44'!$K$3:$L$16,2,FALSE)))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IF(D402="X",0,IF(E402="X",0,VLOOKUP(E402,'44'!$K$3:$L$16,2,FALSE)))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IF(D403="X",0,IF(E403="X",0,VLOOKUP(E403,'44'!$K$3:$L$16,2,FALSE)))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IF(D404="X",0,IF(E404="X",0,VLOOKUP(E404,'44'!$K$3:$L$16,2,FALSE)))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IF(D405="X",0,IF(E405="X",0,VLOOKUP(E405,'44'!$K$3:$L$16,2,FALSE)))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IF(D406="X",0,IF(E406="X",0,VLOOKUP(E406,'44'!$K$3:$L$16,2,FALSE)))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IF(D407="X",0,IF(E407="X",0,VLOOKUP(E407,'44'!$K$3:$L$16,2,FALSE)))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IF(D408="X",0,IF(E408="X",0,VLOOKUP(E408,'44'!$K$3:$L$16,2,FALSE)))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IF(D409="X",0,IF(E409="X",0,VLOOKUP(E409,'44'!$K$3:$L$16,2,FALSE)))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IF(D410="X",0,IF(E410="X",0,VLOOKUP(E410,'44'!$K$3:$L$16,2,FALSE)))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IF(D411="X",0,IF(E411="X",0,VLOOKUP(E411,'44'!$K$3:$L$16,2,FALSE)))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IF(D412="X",0,IF(E412="X",0,VLOOKUP(E412,'44'!$K$3:$L$16,2,FALSE)))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IF(D413="X",0,IF(E413="X",0,VLOOKUP(E413,'44'!$K$3:$L$16,2,FALSE)))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IF(D414="X",0,IF(E414="X",0,VLOOKUP(E414,'44'!$K$3:$L$16,2,FALSE)))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IF(D415="X",0,IF(E415="X",0,VLOOKUP(E415,'44'!$K$3:$L$16,2,FALSE)))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IF(D416="X",0,IF(E416="X",0,VLOOKUP(E416,'44'!$K$3:$L$16,2,FALSE)))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IF(D417="X",0,IF(E417="X",0,VLOOKUP(E417,'44'!$K$3:$L$16,2,FALSE)))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IF(D418="X",0,IF(E418="X",0,VLOOKUP(E418,'44'!$K$3:$L$16,2,FALSE)))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IF(D419="X",0,IF(E419="X",0,VLOOKUP(E419,'44'!$K$3:$L$16,2,FALSE)))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IF(D420="X",0,IF(E420="X",0,VLOOKUP(E420,'44'!$K$3:$L$16,2,FALSE)))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IF(D421="X",0,IF(E421="X",0,VLOOKUP(E421,'44'!$K$3:$L$16,2,FALSE)))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IF(D422="X",0,IF(E422="X",0,VLOOKUP(E422,'44'!$K$3:$L$16,2,FALSE)))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IF(D423="X",0,IF(E423="X",0,VLOOKUP(E423,'44'!$K$3:$L$16,2,FALSE)))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IF(D424="X",0,IF(E424="X",0,VLOOKUP(E424,'44'!$K$3:$L$16,2,FALSE)))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IF(D425="X",0,IF(E425="X",0,VLOOKUP(E425,'44'!$K$3:$L$16,2,FALSE)))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IF(D426="X",0,IF(E426="X",0,VLOOKUP(E426,'44'!$K$3:$L$16,2,FALSE)))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IF(D427="X",0,IF(E427="X",0,VLOOKUP(E427,'44'!$K$3:$L$16,2,FALSE)))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IF(D428="X",0,IF(E428="X",0,VLOOKUP(E428,'44'!$K$3:$L$16,2,FALSE)))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IF(D429="X",0,IF(E429="X",0,VLOOKUP(E429,'44'!$K$3:$L$16,2,FALSE)))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IF(D430="X",0,IF(E430="X",0,VLOOKUP(E430,'44'!$K$3:$L$16,2,FALSE)))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IF(D431="X",0,IF(E431="X",0,VLOOKUP(E431,'44'!$K$3:$L$16,2,FALSE)))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IF(D432="X",0,IF(E432="X",0,VLOOKUP(E432,'44'!$K$3:$L$16,2,FALSE)))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IF(D433="X",0,IF(E433="X",0,VLOOKUP(E433,'44'!$K$3:$L$16,2,FALSE)))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IF(D434="X",0,IF(E434="X",0,VLOOKUP(E434,'44'!$K$3:$L$16,2,FALSE)))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IF(D435="X",0,IF(E435="X",0,VLOOKUP(E435,'44'!$K$3:$L$16,2,FALSE)))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IF(D436="X",0,IF(E436="X",0,VLOOKUP(E436,'44'!$K$3:$L$16,2,FALSE)))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IF(D437="X",0,IF(E437="X",0,VLOOKUP(E437,'44'!$K$3:$L$16,2,FALSE)))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IF(D438="X",0,IF(E438="X",0,VLOOKUP(E438,'44'!$K$3:$L$16,2,FALSE)))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IF(D439="X",0,IF(E439="X",0,VLOOKUP(E439,'44'!$K$3:$L$16,2,FALSE)))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IF(D440="X",0,IF(E440="X",0,VLOOKUP(E440,'44'!$K$3:$L$16,2,FALSE)))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IF(D441="X",0,IF(E441="X",0,VLOOKUP(E441,'44'!$K$3:$L$16,2,FALSE)))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IF(D442="X",0,IF(E442="X",0,VLOOKUP(E442,'44'!$K$3:$L$16,2,FALSE)))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IF(D443="X",0,IF(E443="X",0,VLOOKUP(E443,'44'!$K$3:$L$16,2,FALSE)))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IF(D444="X",0,IF(E444="X",0,VLOOKUP(E444,'44'!$K$3:$L$16,2,FALSE)))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IF(D445="X",0,IF(E445="X",0,VLOOKUP(E445,'44'!$K$3:$L$16,2,FALSE)))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IF(D446="X",0,IF(E446="X",0,VLOOKUP(E446,'44'!$K$3:$L$16,2,FALSE)))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IF(D447="X",0,IF(E447="X",0,VLOOKUP(E447,'44'!$K$3:$L$16,2,FALSE)))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IF(D448="X",0,IF(E448="X",0,VLOOKUP(E448,'44'!$K$3:$L$16,2,FALSE)))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IF(D449="X",0,IF(E449="X",0,VLOOKUP(E449,'44'!$K$3:$L$16,2,FALSE)))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IF(D450="X",0,IF(E450="X",0,VLOOKUP(E450,'44'!$K$3:$L$16,2,FALSE)))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IF(D451="X",0,IF(E451="X",0,VLOOKUP(E451,'44'!$K$3:$L$16,2,FALSE)))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IF(D452="X",0,IF(E452="X",0,VLOOKUP(E452,'44'!$K$3:$L$16,2,FALSE)))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IF(D453="X",0,IF(E453="X",0,VLOOKUP(E453,'44'!$K$3:$L$16,2,FALSE)))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IF(D454="X",0,IF(E454="X",0,VLOOKUP(E454,'44'!$K$3:$L$16,2,FALSE)))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IF(D455="X",0,IF(E455="X",0,VLOOKUP(E455,'44'!$K$3:$L$16,2,FALSE)))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IF(D456="X",0,IF(E456="X",0,VLOOKUP(E456,'44'!$K$3:$L$16,2,FALSE)))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IF(D457="X",0,IF(E457="X",0,VLOOKUP(E457,'44'!$K$3:$L$16,2,FALSE)))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IF(D458="X",0,IF(E458="X",0,VLOOKUP(E458,'44'!$K$3:$L$16,2,FALSE)))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IF(D459="X",0,IF(E459="X",0,VLOOKUP(E459,'44'!$K$3:$L$16,2,FALSE)))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IF(D460="X",0,IF(E460="X",0,VLOOKUP(E460,'44'!$K$3:$L$16,2,FALSE)))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IF(D461="X",0,IF(E461="X",0,VLOOKUP(E461,'44'!$K$3:$L$16,2,FALSE)))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IF(D462="X",0,IF(E462="X",0,VLOOKUP(E462,'44'!$K$3:$L$16,2,FALSE)))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IF(D463="X",0,IF(E463="X",0,VLOOKUP(E463,'44'!$K$3:$L$16,2,FALSE)))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IF(D464="X",0,IF(E464="X",0,VLOOKUP(E464,'44'!$K$3:$L$16,2,FALSE)))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IF(D465="X",0,IF(E465="X",0,VLOOKUP(E465,'44'!$K$3:$L$16,2,FALSE)))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IF(D466="X",0,IF(E466="X",0,VLOOKUP(E466,'44'!$K$3:$L$16,2,FALSE)))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IF(D467="X",0,IF(E467="X",0,VLOOKUP(E467,'44'!$K$3:$L$16,2,FALSE)))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IF(D468="X",0,IF(E468="X",0,VLOOKUP(E468,'44'!$K$3:$L$16,2,FALSE)))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IF(D469="X",0,IF(E469="X",0,VLOOKUP(E469,'44'!$K$3:$L$16,2,FALSE)))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IF(D470="X",0,IF(E470="X",0,VLOOKUP(E470,'44'!$K$3:$L$16,2,FALSE)))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IF(D471="X",0,IF(E471="X",0,VLOOKUP(E471,'44'!$K$3:$L$16,2,FALSE)))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IF(D472="X",0,IF(E472="X",0,VLOOKUP(E472,'44'!$K$3:$L$16,2,FALSE)))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IF(D473="X",0,IF(E473="X",0,VLOOKUP(E473,'44'!$K$3:$L$16,2,FALSE)))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IF(D474="X",0,IF(E474="X",0,VLOOKUP(E474,'44'!$K$3:$L$16,2,FALSE)))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IF(D475="X",0,IF(E475="X",0,VLOOKUP(E475,'44'!$K$3:$L$16,2,FALSE)))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IF(D476="X",0,IF(E476="X",0,VLOOKUP(E476,'44'!$K$3:$L$16,2,FALSE)))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IF(D477="X",0,IF(E477="X",0,VLOOKUP(E477,'44'!$K$3:$L$16,2,FALSE)))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IF(D478="X",0,IF(E478="X",0,VLOOKUP(E478,'44'!$K$3:$L$16,2,FALSE)))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IF(D479="X",0,IF(E479="X",0,VLOOKUP(E479,'44'!$K$3:$L$16,2,FALSE)))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IF(D480="X",0,IF(E480="X",0,VLOOKUP(E480,'44'!$K$3:$L$16,2,FALSE)))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IF(D481="X",0,IF(E481="X",0,VLOOKUP(E481,'44'!$K$3:$L$16,2,FALSE)))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IF(D482="X",0,IF(E482="X",0,VLOOKUP(E482,'44'!$K$3:$L$16,2,FALSE)))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IF(D483="X",0,IF(E483="X",0,VLOOKUP(E483,'44'!$K$3:$L$16,2,FALSE)))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IF(D484="X",0,IF(E484="X",0,VLOOKUP(E484,'44'!$K$3:$L$16,2,FALSE)))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IF(D485="X",0,IF(E485="X",0,VLOOKUP(E485,'44'!$K$3:$L$16,2,FALSE)))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IF(D486="X",0,IF(E486="X",0,VLOOKUP(E486,'44'!$K$3:$L$16,2,FALSE)))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IF(D487="X",0,IF(E487="X",0,VLOOKUP(E487,'44'!$K$3:$L$16,2,FALSE)))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IF(D488="X",0,IF(E488="X",0,VLOOKUP(E488,'44'!$K$3:$L$16,2,FALSE)))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IF(D489="X",0,IF(E489="X",0,VLOOKUP(E489,'44'!$K$3:$L$16,2,FALSE)))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IF(D490="X",0,IF(E490="X",0,VLOOKUP(E490,'44'!$K$3:$L$16,2,FALSE)))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IF(D491="X",0,IF(E491="X",0,VLOOKUP(E491,'44'!$K$3:$L$16,2,FALSE)))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IF(D492="X",0,IF(E492="X",0,VLOOKUP(E492,'44'!$K$3:$L$16,2,FALSE)))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IF(D493="X",0,IF(E493="X",0,VLOOKUP(E493,'44'!$K$3:$L$16,2,FALSE)))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IF(D494="X",0,IF(E494="X",0,VLOOKUP(E494,'44'!$K$3:$L$16,2,FALSE)))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IF('44'!K3="", "Vrije categorie",'44'!K3)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IF('44'!K4="", "Vrije categorie",'44'!K4)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IF('44'!K5="", "Vrije categorie",'44'!K5)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IF('44'!K6="", "Vrije categorie",'44'!K6)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IF('44'!K7="", "Vrije categorie",'44'!K7)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IF('44'!K8="", "Vrije categorie",'44'!K8)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IF('44'!K9="", "Vrije categorie",'44'!K9)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IF('44'!K10="", "Vrije categorie",'44'!K10)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IF('44'!K11="", "Vrije categorie",'44'!K11)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IF('44'!K12="", "Vrije categorie",'44'!K12)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IF('44'!K13="", "Vrije categorie",'44'!K13)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IF('44'!K14="", "Vrije categorie",'44'!K14)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IF('44'!K15="", "Vrije categorie",'44'!K15)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PeNQd8VmOM4uW/Di4fm30LTfQ9fqxsg7caMygzpkmrE96i0hjCx9qchjC2IcGdgavlGUBbU6J+VydPvNNKkRLg==" saltValue="r1cug0KIBxUssGPxaSvzL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'45a'!P499/M3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'45a'!P500/M4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(her)controles'!A45</f>
        <v>0</v>
      </c>
      <c r="K5" s="34" t="s">
        <v>48</v>
      </c>
      <c r="L5" s="46"/>
      <c r="M5" s="104"/>
      <c r="N5" s="86" t="e">
        <f>'45a'!P501/M5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'45a'!P502/M6</f>
        <v>#N/A</v>
      </c>
    </row>
    <row r="7" spans="1:14">
      <c r="K7" s="34" t="s">
        <v>45</v>
      </c>
      <c r="L7" s="46"/>
      <c r="M7" s="104"/>
      <c r="N7" s="86" t="e">
        <f>'45a'!P503/M7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'45a'!P504/M8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'45a'!P505/M9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'45a'!P506/M10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'45a'!P507/M11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'45a'!P508/M12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'45a'!N512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'45a'!P509/M13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'45a'!P512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'45a'!G512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'45a'!F512-E27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'45a'!S495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'45a'!R495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'45a'!T495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'45a'!U495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'45a'!V495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'45a'!W495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'45a'!N505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7gsSzTyEFEqDLp+DTyEyBksdX6yR+gTZiO1rqI+t59w7wH4wyftTtaeG2YTC5P/teUVY9y6hkyJ0z1wLw+MeNg==" saltValue="iFl9MFEUgszfl8Czh1+rS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Z532"/>
  <sheetViews>
    <sheetView topLeftCell="B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'45'!H5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IF(D4="X",0,IF(E4="X",0,VLOOKUP(E4,'45'!$K$3:$L$16,2,FALSE)))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IF(D5="X",0,IF(E5="X",0,VLOOKUP(E5,'45'!$K$3:$L$16,2,FALSE)))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IF(D6="X",0,IF(E6="X",0,VLOOKUP(E6,'45'!$K$3:$L$16,2,FALSE)))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IF(D7="X",0,IF(E7="X",0,VLOOKUP(E7,'45'!$K$3:$L$16,2,FALSE)))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IF(D8="X",0,IF(E8="X",0,VLOOKUP(E8,'45'!$K$3:$L$16,2,FALSE)))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IF(D9="X",0,IF(E9="X",0,VLOOKUP(E9,'45'!$K$3:$L$16,2,FALSE)))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IF(D10="X",0,IF(E10="X",0,VLOOKUP(E10,'45'!$K$3:$L$16,2,FALSE)))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IF(D11="X",0,IF(E11="X",0,VLOOKUP(E11,'45'!$K$3:$L$16,2,FALSE)))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IF(D12="X",0,IF(E12="X",0,VLOOKUP(E12,'45'!$K$3:$L$16,2,FALSE)))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IF(D13="X",0,IF(E13="X",0,VLOOKUP(E13,'45'!$K$3:$L$16,2,FALSE)))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IF(D14="X",0,IF(E14="X",0,VLOOKUP(E14,'45'!$K$3:$L$16,2,FALSE)))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IF(D15="X",0,IF(E15="X",0,VLOOKUP(E15,'45'!$K$3:$L$16,2,FALSE)))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IF(D16="X",0,IF(E16="X",0,VLOOKUP(E16,'45'!$K$3:$L$16,2,FALSE)))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IF(D17="X",0,IF(E17="X",0,VLOOKUP(E17,'45'!$K$3:$L$16,2,FALSE)))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IF(D18="X",0,IF(E18="X",0,VLOOKUP(E18,'45'!$K$3:$L$16,2,FALSE)))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IF(D19="X",0,IF(E19="X",0,VLOOKUP(E19,'45'!$K$3:$L$16,2,FALSE)))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IF(D20="X",0,IF(E20="X",0,VLOOKUP(E20,'45'!$K$3:$L$16,2,FALSE)))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IF(D21="X",0,IF(E21="X",0,VLOOKUP(E21,'45'!$K$3:$L$16,2,FALSE)))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IF(D22="X",0,IF(E22="X",0,VLOOKUP(E22,'45'!$K$3:$L$16,2,FALSE)))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IF(D23="X",0,IF(E23="X",0,VLOOKUP(E23,'45'!$K$3:$L$16,2,FALSE)))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IF(D24="X",0,IF(E24="X",0,VLOOKUP(E24,'45'!$K$3:$L$16,2,FALSE)))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IF(D25="X",0,IF(E25="X",0,VLOOKUP(E25,'45'!$K$3:$L$16,2,FALSE)))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IF(D26="X",0,IF(E26="X",0,VLOOKUP(E26,'45'!$K$3:$L$16,2,FALSE)))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IF(D27="X",0,IF(E27="X",0,VLOOKUP(E27,'45'!$K$3:$L$16,2,FALSE)))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IF(D28="X",0,IF(E28="X",0,VLOOKUP(E28,'45'!$K$3:$L$16,2,FALSE)))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IF(D29="X",0,IF(E29="X",0,VLOOKUP(E29,'45'!$K$3:$L$16,2,FALSE)))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IF(D30="X",0,IF(E30="X",0,VLOOKUP(E30,'45'!$K$3:$L$16,2,FALSE)))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IF(D31="X",0,IF(E31="X",0,VLOOKUP(E31,'45'!$K$3:$L$16,2,FALSE)))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IF(D32="X",0,IF(E32="X",0,VLOOKUP(E32,'45'!$K$3:$L$16,2,FALSE)))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IF(D33="X",0,IF(E33="X",0,VLOOKUP(E33,'45'!$K$3:$L$16,2,FALSE)))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IF(D34="X",0,IF(E34="X",0,VLOOKUP(E34,'45'!$K$3:$L$16,2,FALSE)))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IF(D35="X",0,IF(E35="X",0,VLOOKUP(E35,'45'!$K$3:$L$16,2,FALSE)))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IF(D36="X",0,IF(E36="X",0,VLOOKUP(E36,'45'!$K$3:$L$16,2,FALSE)))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IF(D37="X",0,IF(E37="X",0,VLOOKUP(E37,'45'!$K$3:$L$16,2,FALSE)))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IF(D38="X",0,IF(E38="X",0,VLOOKUP(E38,'45'!$K$3:$L$16,2,FALSE)))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IF(D39="X",0,IF(E39="X",0,VLOOKUP(E39,'45'!$K$3:$L$16,2,FALSE)))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IF(D40="X",0,IF(E40="X",0,VLOOKUP(E40,'45'!$K$3:$L$16,2,FALSE)))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IF(D41="X",0,IF(E41="X",0,VLOOKUP(E41,'45'!$K$3:$L$16,2,FALSE)))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IF(D42="X",0,IF(E42="X",0,VLOOKUP(E42,'45'!$K$3:$L$16,2,FALSE)))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IF(D43="X",0,IF(E43="X",0,VLOOKUP(E43,'45'!$K$3:$L$16,2,FALSE)))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IF(D44="X",0,IF(E44="X",0,VLOOKUP(E44,'45'!$K$3:$L$16,2,FALSE)))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IF(D45="X",0,IF(E45="X",0,VLOOKUP(E45,'45'!$K$3:$L$16,2,FALSE)))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IF(D46="X",0,IF(E46="X",0,VLOOKUP(E46,'45'!$K$3:$L$16,2,FALSE)))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IF(D47="X",0,IF(E47="X",0,VLOOKUP(E47,'45'!$K$3:$L$16,2,FALSE)))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IF(D48="X",0,IF(E48="X",0,VLOOKUP(E48,'45'!$K$3:$L$16,2,FALSE)))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IF(D49="X",0,IF(E49="X",0,VLOOKUP(E49,'45'!$K$3:$L$16,2,FALSE)))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IF(D50="X",0,IF(E50="X",0,VLOOKUP(E50,'45'!$K$3:$L$16,2,FALSE)))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IF(D51="X",0,IF(E51="X",0,VLOOKUP(E51,'45'!$K$3:$L$16,2,FALSE)))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IF(D52="X",0,IF(E52="X",0,VLOOKUP(E52,'45'!$K$3:$L$16,2,FALSE)))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IF(D53="X",0,IF(E53="X",0,VLOOKUP(E53,'45'!$K$3:$L$16,2,FALSE)))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IF(D54="X",0,IF(E54="X",0,VLOOKUP(E54,'45'!$K$3:$L$16,2,FALSE)))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IF(D55="X",0,IF(E55="X",0,VLOOKUP(E55,'45'!$K$3:$L$16,2,FALSE)))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IF(D56="X",0,IF(E56="X",0,VLOOKUP(E56,'45'!$K$3:$L$16,2,FALSE)))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IF(D57="X",0,IF(E57="X",0,VLOOKUP(E57,'45'!$K$3:$L$16,2,FALSE)))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IF(D58="X",0,IF(E58="X",0,VLOOKUP(E58,'45'!$K$3:$L$16,2,FALSE)))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IF(D59="X",0,IF(E59="X",0,VLOOKUP(E59,'45'!$K$3:$L$16,2,FALSE)))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IF(D60="X",0,IF(E60="X",0,VLOOKUP(E60,'45'!$K$3:$L$16,2,FALSE)))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IF(D61="X",0,IF(E61="X",0,VLOOKUP(E61,'45'!$K$3:$L$16,2,FALSE)))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IF(D62="X",0,IF(E62="X",0,VLOOKUP(E62,'45'!$K$3:$L$16,2,FALSE)))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IF(D63="X",0,IF(E63="X",0,VLOOKUP(E63,'45'!$K$3:$L$16,2,FALSE)))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IF(D64="X",0,IF(E64="X",0,VLOOKUP(E64,'45'!$K$3:$L$16,2,FALSE)))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IF(D65="X",0,IF(E65="X",0,VLOOKUP(E65,'45'!$K$3:$L$16,2,FALSE)))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IF(D66="X",0,IF(E66="X",0,VLOOKUP(E66,'45'!$K$3:$L$16,2,FALSE)))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IF(D67="X",0,IF(E67="X",0,VLOOKUP(E67,'45'!$K$3:$L$16,2,FALSE)))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IF(D68="X",0,IF(E68="X",0,VLOOKUP(E68,'45'!$K$3:$L$16,2,FALSE)))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IF(D69="X",0,IF(E69="X",0,VLOOKUP(E69,'45'!$K$3:$L$16,2,FALSE)))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IF(D70="X",0,IF(E70="X",0,VLOOKUP(E70,'45'!$K$3:$L$16,2,FALSE)))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IF(D71="X",0,IF(E71="X",0,VLOOKUP(E71,'45'!$K$3:$L$16,2,FALSE)))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IF(D72="X",0,IF(E72="X",0,VLOOKUP(E72,'45'!$K$3:$L$16,2,FALSE)))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IF(D73="X",0,IF(E73="X",0,VLOOKUP(E73,'45'!$K$3:$L$16,2,FALSE)))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IF(D74="X",0,IF(E74="X",0,VLOOKUP(E74,'45'!$K$3:$L$16,2,FALSE)))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IF(D75="X",0,IF(E75="X",0,VLOOKUP(E75,'45'!$K$3:$L$16,2,FALSE)))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IF(D76="X",0,IF(E76="X",0,VLOOKUP(E76,'45'!$K$3:$L$16,2,FALSE)))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IF(D77="X",0,IF(E77="X",0,VLOOKUP(E77,'45'!$K$3:$L$16,2,FALSE)))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IF(D78="X",0,IF(E78="X",0,VLOOKUP(E78,'45'!$K$3:$L$16,2,FALSE)))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IF(D79="X",0,IF(E79="X",0,VLOOKUP(E79,'45'!$K$3:$L$16,2,FALSE)))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IF(D80="X",0,IF(E80="X",0,VLOOKUP(E80,'45'!$K$3:$L$16,2,FALSE)))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IF(D81="X",0,IF(E81="X",0,VLOOKUP(E81,'45'!$K$3:$L$16,2,FALSE)))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IF(D82="X",0,IF(E82="X",0,VLOOKUP(E82,'45'!$K$3:$L$16,2,FALSE)))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IF(D83="X",0,IF(E83="X",0,VLOOKUP(E83,'45'!$K$3:$L$16,2,FALSE)))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IF(D84="X",0,IF(E84="X",0,VLOOKUP(E84,'45'!$K$3:$L$16,2,FALSE)))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IF(D85="X",0,IF(E85="X",0,VLOOKUP(E85,'45'!$K$3:$L$16,2,FALSE)))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IF(D86="X",0,IF(E86="X",0,VLOOKUP(E86,'45'!$K$3:$L$16,2,FALSE)))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IF(D87="X",0,IF(E87="X",0,VLOOKUP(E87,'45'!$K$3:$L$16,2,FALSE)))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IF(D88="X",0,IF(E88="X",0,VLOOKUP(E88,'45'!$K$3:$L$16,2,FALSE)))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IF(D89="X",0,IF(E89="X",0,VLOOKUP(E89,'45'!$K$3:$L$16,2,FALSE)))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IF(D90="X",0,IF(E90="X",0,VLOOKUP(E90,'45'!$K$3:$L$16,2,FALSE)))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IF(D91="X",0,IF(E91="X",0,VLOOKUP(E91,'45'!$K$3:$L$16,2,FALSE)))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IF(D92="X",0,IF(E92="X",0,VLOOKUP(E92,'45'!$K$3:$L$16,2,FALSE)))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IF(D93="X",0,IF(E93="X",0,VLOOKUP(E93,'45'!$K$3:$L$16,2,FALSE)))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IF(D94="X",0,IF(E94="X",0,VLOOKUP(E94,'45'!$K$3:$L$16,2,FALSE)))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IF(D95="X",0,IF(E95="X",0,VLOOKUP(E95,'45'!$K$3:$L$16,2,FALSE)))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IF(D96="X",0,IF(E96="X",0,VLOOKUP(E96,'45'!$K$3:$L$16,2,FALSE)))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IF(D97="X",0,IF(E97="X",0,VLOOKUP(E97,'45'!$K$3:$L$16,2,FALSE)))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IF(D98="X",0,IF(E98="X",0,VLOOKUP(E98,'45'!$K$3:$L$16,2,FALSE)))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IF(D99="X",0,IF(E99="X",0,VLOOKUP(E99,'45'!$K$3:$L$16,2,FALSE)))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IF(D100="X",0,IF(E100="X",0,VLOOKUP(E100,'45'!$K$3:$L$16,2,FALSE)))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IF(D101="X",0,IF(E101="X",0,VLOOKUP(E101,'45'!$K$3:$L$16,2,FALSE)))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IF(D102="X",0,IF(E102="X",0,VLOOKUP(E102,'45'!$K$3:$L$16,2,FALSE)))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IF(D103="X",0,IF(E103="X",0,VLOOKUP(E103,'45'!$K$3:$L$16,2,FALSE)))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IF(D104="X",0,IF(E104="X",0,VLOOKUP(E104,'45'!$K$3:$L$16,2,FALSE)))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IF(D105="X",0,IF(E105="X",0,VLOOKUP(E105,'45'!$K$3:$L$16,2,FALSE)))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IF(D106="X",0,IF(E106="X",0,VLOOKUP(E106,'45'!$K$3:$L$16,2,FALSE)))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IF(D107="X",0,IF(E107="X",0,VLOOKUP(E107,'45'!$K$3:$L$16,2,FALSE)))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IF(D108="X",0,IF(E108="X",0,VLOOKUP(E108,'45'!$K$3:$L$16,2,FALSE)))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IF(D109="X",0,IF(E109="X",0,VLOOKUP(E109,'45'!$K$3:$L$16,2,FALSE)))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IF(D110="X",0,IF(E110="X",0,VLOOKUP(E110,'45'!$K$3:$L$16,2,FALSE)))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IF(D111="X",0,IF(E111="X",0,VLOOKUP(E111,'45'!$K$3:$L$16,2,FALSE)))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IF(D112="X",0,IF(E112="X",0,VLOOKUP(E112,'45'!$K$3:$L$16,2,FALSE)))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IF(D113="X",0,IF(E113="X",0,VLOOKUP(E113,'45'!$K$3:$L$16,2,FALSE)))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IF(D114="X",0,IF(E114="X",0,VLOOKUP(E114,'45'!$K$3:$L$16,2,FALSE)))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IF(D115="X",0,IF(E115="X",0,VLOOKUP(E115,'45'!$K$3:$L$16,2,FALSE)))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IF(D116="X",0,IF(E116="X",0,VLOOKUP(E116,'45'!$K$3:$L$16,2,FALSE)))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IF(D117="X",0,IF(E117="X",0,VLOOKUP(E117,'45'!$K$3:$L$16,2,FALSE)))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IF(D118="X",0,IF(E118="X",0,VLOOKUP(E118,'45'!$K$3:$L$16,2,FALSE)))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IF(D119="X",0,IF(E119="X",0,VLOOKUP(E119,'45'!$K$3:$L$16,2,FALSE)))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IF(D120="X",0,IF(E120="X",0,VLOOKUP(E120,'45'!$K$3:$L$16,2,FALSE)))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IF(D121="X",0,IF(E121="X",0,VLOOKUP(E121,'45'!$K$3:$L$16,2,FALSE)))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IF(D122="X",0,IF(E122="X",0,VLOOKUP(E122,'45'!$K$3:$L$16,2,FALSE)))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IF(D123="X",0,IF(E123="X",0,VLOOKUP(E123,'45'!$K$3:$L$16,2,FALSE)))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IF(D124="X",0,IF(E124="X",0,VLOOKUP(E124,'45'!$K$3:$L$16,2,FALSE)))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IF(D125="X",0,IF(E125="X",0,VLOOKUP(E125,'45'!$K$3:$L$16,2,FALSE)))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IF(D126="X",0,IF(E126="X",0,VLOOKUP(E126,'45'!$K$3:$L$16,2,FALSE)))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IF(D127="X",0,IF(E127="X",0,VLOOKUP(E127,'45'!$K$3:$L$16,2,FALSE)))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IF(D128="X",0,IF(E128="X",0,VLOOKUP(E128,'45'!$K$3:$L$16,2,FALSE)))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IF(D129="X",0,IF(E129="X",0,VLOOKUP(E129,'45'!$K$3:$L$16,2,FALSE)))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IF(D130="X",0,IF(E130="X",0,VLOOKUP(E130,'45'!$K$3:$L$16,2,FALSE)))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IF(D131="X",0,IF(E131="X",0,VLOOKUP(E131,'45'!$K$3:$L$16,2,FALSE)))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IF(D132="X",0,IF(E132="X",0,VLOOKUP(E132,'45'!$K$3:$L$16,2,FALSE)))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IF(D133="X",0,IF(E133="X",0,VLOOKUP(E133,'45'!$K$3:$L$16,2,FALSE)))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IF(D134="X",0,IF(E134="X",0,VLOOKUP(E134,'45'!$K$3:$L$16,2,FALSE)))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IF(D135="X",0,IF(E135="X",0,VLOOKUP(E135,'45'!$K$3:$L$16,2,FALSE)))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IF(D136="X",0,IF(E136="X",0,VLOOKUP(E136,'45'!$K$3:$L$16,2,FALSE)))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IF(D137="X",0,IF(E137="X",0,VLOOKUP(E137,'45'!$K$3:$L$16,2,FALSE)))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IF(D138="X",0,IF(E138="X",0,VLOOKUP(E138,'45'!$K$3:$L$16,2,FALSE)))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IF(D139="X",0,IF(E139="X",0,VLOOKUP(E139,'45'!$K$3:$L$16,2,FALSE)))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IF(D140="X",0,IF(E140="X",0,VLOOKUP(E140,'45'!$K$3:$L$16,2,FALSE)))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IF(D141="X",0,IF(E141="X",0,VLOOKUP(E141,'45'!$K$3:$L$16,2,FALSE)))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IF(D142="X",0,IF(E142="X",0,VLOOKUP(E142,'45'!$K$3:$L$16,2,FALSE)))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IF(D143="X",0,IF(E143="X",0,VLOOKUP(E143,'45'!$K$3:$L$16,2,FALSE)))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IF(D144="X",0,IF(E144="X",0,VLOOKUP(E144,'45'!$K$3:$L$16,2,FALSE)))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IF(D145="X",0,IF(E145="X",0,VLOOKUP(E145,'45'!$K$3:$L$16,2,FALSE)))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IF(D146="X",0,IF(E146="X",0,VLOOKUP(E146,'45'!$K$3:$L$16,2,FALSE)))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IF(D147="X",0,IF(E147="X",0,VLOOKUP(E147,'45'!$K$3:$L$16,2,FALSE)))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IF(D148="X",0,IF(E148="X",0,VLOOKUP(E148,'45'!$K$3:$L$16,2,FALSE)))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IF(D149="X",0,IF(E149="X",0,VLOOKUP(E149,'45'!$K$3:$L$16,2,FALSE)))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IF(D150="X",0,IF(E150="X",0,VLOOKUP(E150,'45'!$K$3:$L$16,2,FALSE)))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IF(D151="X",0,IF(E151="X",0,VLOOKUP(E151,'45'!$K$3:$L$16,2,FALSE)))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IF(D152="X",0,IF(E152="X",0,VLOOKUP(E152,'45'!$K$3:$L$16,2,FALSE)))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IF(D153="X",0,IF(E153="X",0,VLOOKUP(E153,'45'!$K$3:$L$16,2,FALSE)))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IF(D154="X",0,IF(E154="X",0,VLOOKUP(E154,'45'!$K$3:$L$16,2,FALSE)))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IF(D155="X",0,IF(E155="X",0,VLOOKUP(E155,'45'!$K$3:$L$16,2,FALSE)))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IF(D156="X",0,IF(E156="X",0,VLOOKUP(E156,'45'!$K$3:$L$16,2,FALSE)))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IF(D157="X",0,IF(E157="X",0,VLOOKUP(E157,'45'!$K$3:$L$16,2,FALSE)))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IF(D158="X",0,IF(E158="X",0,VLOOKUP(E158,'45'!$K$3:$L$16,2,FALSE)))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IF(D159="X",0,IF(E159="X",0,VLOOKUP(E159,'45'!$K$3:$L$16,2,FALSE)))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IF(D160="X",0,IF(E160="X",0,VLOOKUP(E160,'45'!$K$3:$L$16,2,FALSE)))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IF(D161="X",0,IF(E161="X",0,VLOOKUP(E161,'45'!$K$3:$L$16,2,FALSE)))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IF(D162="X",0,IF(E162="X",0,VLOOKUP(E162,'45'!$K$3:$L$16,2,FALSE)))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IF(D163="X",0,IF(E163="X",0,VLOOKUP(E163,'45'!$K$3:$L$16,2,FALSE)))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IF(D164="X",0,IF(E164="X",0,VLOOKUP(E164,'45'!$K$3:$L$16,2,FALSE)))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IF(D165="X",0,IF(E165="X",0,VLOOKUP(E165,'45'!$K$3:$L$16,2,FALSE)))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IF(D166="X",0,IF(E166="X",0,VLOOKUP(E166,'45'!$K$3:$L$16,2,FALSE)))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IF(D167="X",0,IF(E167="X",0,VLOOKUP(E167,'45'!$K$3:$L$16,2,FALSE)))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IF(D168="X",0,IF(E168="X",0,VLOOKUP(E168,'45'!$K$3:$L$16,2,FALSE)))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IF(D169="X",0,IF(E169="X",0,VLOOKUP(E169,'45'!$K$3:$L$16,2,FALSE)))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IF(D170="X",0,IF(E170="X",0,VLOOKUP(E170,'45'!$K$3:$L$16,2,FALSE)))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IF(D171="X",0,IF(E171="X",0,VLOOKUP(E171,'45'!$K$3:$L$16,2,FALSE)))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IF(D172="X",0,IF(E172="X",0,VLOOKUP(E172,'45'!$K$3:$L$16,2,FALSE)))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IF(D173="X",0,IF(E173="X",0,VLOOKUP(E173,'45'!$K$3:$L$16,2,FALSE)))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IF(D174="X",0,IF(E174="X",0,VLOOKUP(E174,'45'!$K$3:$L$16,2,FALSE)))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IF(D175="X",0,IF(E175="X",0,VLOOKUP(E175,'45'!$K$3:$L$16,2,FALSE)))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IF(D176="X",0,IF(E176="X",0,VLOOKUP(E176,'45'!$K$3:$L$16,2,FALSE)))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IF(D177="X",0,IF(E177="X",0,VLOOKUP(E177,'45'!$K$3:$L$16,2,FALSE)))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IF(D178="X",0,IF(E178="X",0,VLOOKUP(E178,'45'!$K$3:$L$16,2,FALSE)))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IF(D179="X",0,IF(E179="X",0,VLOOKUP(E179,'45'!$K$3:$L$16,2,FALSE)))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IF(D180="X",0,IF(E180="X",0,VLOOKUP(E180,'45'!$K$3:$L$16,2,FALSE)))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IF(D181="X",0,IF(E181="X",0,VLOOKUP(E181,'45'!$K$3:$L$16,2,FALSE)))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IF(D182="X",0,IF(E182="X",0,VLOOKUP(E182,'45'!$K$3:$L$16,2,FALSE)))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IF(D183="X",0,IF(E183="X",0,VLOOKUP(E183,'45'!$K$3:$L$16,2,FALSE)))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IF(D184="X",0,IF(E184="X",0,VLOOKUP(E184,'45'!$K$3:$L$16,2,FALSE)))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IF(D185="X",0,IF(E185="X",0,VLOOKUP(E185,'45'!$K$3:$L$16,2,FALSE)))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IF(D186="X",0,IF(E186="X",0,VLOOKUP(E186,'45'!$K$3:$L$16,2,FALSE)))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IF(D187="X",0,IF(E187="X",0,VLOOKUP(E187,'45'!$K$3:$L$16,2,FALSE)))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IF(D188="X",0,IF(E188="X",0,VLOOKUP(E188,'45'!$K$3:$L$16,2,FALSE)))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IF(D189="X",0,IF(E189="X",0,VLOOKUP(E189,'45'!$K$3:$L$16,2,FALSE)))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IF(D190="X",0,IF(E190="X",0,VLOOKUP(E190,'45'!$K$3:$L$16,2,FALSE)))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IF(D191="X",0,IF(E191="X",0,VLOOKUP(E191,'45'!$K$3:$L$16,2,FALSE)))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IF(D192="X",0,IF(E192="X",0,VLOOKUP(E192,'45'!$K$3:$L$16,2,FALSE)))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IF(D193="X",0,IF(E193="X",0,VLOOKUP(E193,'45'!$K$3:$L$16,2,FALSE)))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IF(D194="X",0,IF(E194="X",0,VLOOKUP(E194,'45'!$K$3:$L$16,2,FALSE)))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IF(D195="X",0,IF(E195="X",0,VLOOKUP(E195,'45'!$K$3:$L$16,2,FALSE)))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IF(D196="X",0,IF(E196="X",0,VLOOKUP(E196,'45'!$K$3:$L$16,2,FALSE)))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IF(D197="X",0,IF(E197="X",0,VLOOKUP(E197,'45'!$K$3:$L$16,2,FALSE)))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IF(D198="X",0,IF(E198="X",0,VLOOKUP(E198,'45'!$K$3:$L$16,2,FALSE)))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IF(D199="X",0,IF(E199="X",0,VLOOKUP(E199,'45'!$K$3:$L$16,2,FALSE)))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IF(D200="X",0,IF(E200="X",0,VLOOKUP(E200,'45'!$K$3:$L$16,2,FALSE)))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IF(D201="X",0,IF(E201="X",0,VLOOKUP(E201,'45'!$K$3:$L$16,2,FALSE)))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IF(D202="X",0,IF(E202="X",0,VLOOKUP(E202,'45'!$K$3:$L$16,2,FALSE)))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IF(D203="X",0,IF(E203="X",0,VLOOKUP(E203,'45'!$K$3:$L$16,2,FALSE)))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IF(D204="X",0,IF(E204="X",0,VLOOKUP(E204,'45'!$K$3:$L$16,2,FALSE)))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IF(D205="X",0,IF(E205="X",0,VLOOKUP(E205,'45'!$K$3:$L$16,2,FALSE)))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IF(D206="X",0,IF(E206="X",0,VLOOKUP(E206,'45'!$K$3:$L$16,2,FALSE)))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IF(D207="X",0,IF(E207="X",0,VLOOKUP(E207,'45'!$K$3:$L$16,2,FALSE)))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IF(D208="X",0,IF(E208="X",0,VLOOKUP(E208,'45'!$K$3:$L$16,2,FALSE)))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IF(D209="X",0,IF(E209="X",0,VLOOKUP(E209,'45'!$K$3:$L$16,2,FALSE)))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IF(D210="X",0,IF(E210="X",0,VLOOKUP(E210,'45'!$K$3:$L$16,2,FALSE)))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IF(D211="X",0,IF(E211="X",0,VLOOKUP(E211,'45'!$K$3:$L$16,2,FALSE)))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IF(D212="X",0,IF(E212="X",0,VLOOKUP(E212,'45'!$K$3:$L$16,2,FALSE)))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IF(D213="X",0,IF(E213="X",0,VLOOKUP(E213,'45'!$K$3:$L$16,2,FALSE)))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IF(D214="X",0,IF(E214="X",0,VLOOKUP(E214,'45'!$K$3:$L$16,2,FALSE)))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IF(D215="X",0,IF(E215="X",0,VLOOKUP(E215,'45'!$K$3:$L$16,2,FALSE)))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IF(D216="X",0,IF(E216="X",0,VLOOKUP(E216,'45'!$K$3:$L$16,2,FALSE)))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IF(D217="X",0,IF(E217="X",0,VLOOKUP(E217,'45'!$K$3:$L$16,2,FALSE)))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IF(D218="X",0,IF(E218="X",0,VLOOKUP(E218,'45'!$K$3:$L$16,2,FALSE)))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IF(D219="X",0,IF(E219="X",0,VLOOKUP(E219,'45'!$K$3:$L$16,2,FALSE)))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IF(D220="X",0,IF(E220="X",0,VLOOKUP(E220,'45'!$K$3:$L$16,2,FALSE)))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IF(D221="X",0,IF(E221="X",0,VLOOKUP(E221,'45'!$K$3:$L$16,2,FALSE)))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IF(D222="X",0,IF(E222="X",0,VLOOKUP(E222,'45'!$K$3:$L$16,2,FALSE)))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IF(D223="X",0,IF(E223="X",0,VLOOKUP(E223,'45'!$K$3:$L$16,2,FALSE)))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IF(D224="X",0,IF(E224="X",0,VLOOKUP(E224,'45'!$K$3:$L$16,2,FALSE)))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IF(D225="X",0,IF(E225="X",0,VLOOKUP(E225,'45'!$K$3:$L$16,2,FALSE)))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IF(D226="X",0,IF(E226="X",0,VLOOKUP(E226,'45'!$K$3:$L$16,2,FALSE)))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IF(D227="X",0,IF(E227="X",0,VLOOKUP(E227,'45'!$K$3:$L$16,2,FALSE)))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IF(D228="X",0,IF(E228="X",0,VLOOKUP(E228,'45'!$K$3:$L$16,2,FALSE)))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IF(D229="X",0,IF(E229="X",0,VLOOKUP(E229,'45'!$K$3:$L$16,2,FALSE)))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IF(D230="X",0,IF(E230="X",0,VLOOKUP(E230,'45'!$K$3:$L$16,2,FALSE)))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IF(D231="X",0,IF(E231="X",0,VLOOKUP(E231,'45'!$K$3:$L$16,2,FALSE)))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IF(D232="X",0,IF(E232="X",0,VLOOKUP(E232,'45'!$K$3:$L$16,2,FALSE)))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IF(D233="X",0,IF(E233="X",0,VLOOKUP(E233,'45'!$K$3:$L$16,2,FALSE)))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IF(D234="X",0,IF(E234="X",0,VLOOKUP(E234,'45'!$K$3:$L$16,2,FALSE)))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IF(D235="X",0,IF(E235="X",0,VLOOKUP(E235,'45'!$K$3:$L$16,2,FALSE)))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IF(D236="X",0,IF(E236="X",0,VLOOKUP(E236,'45'!$K$3:$L$16,2,FALSE)))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IF(D237="X",0,IF(E237="X",0,VLOOKUP(E237,'45'!$K$3:$L$16,2,FALSE)))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IF(D238="X",0,IF(E238="X",0,VLOOKUP(E238,'45'!$K$3:$L$16,2,FALSE)))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IF(D239="X",0,IF(E239="X",0,VLOOKUP(E239,'45'!$K$3:$L$16,2,FALSE)))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IF(D240="X",0,IF(E240="X",0,VLOOKUP(E240,'45'!$K$3:$L$16,2,FALSE)))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IF(D241="X",0,IF(E241="X",0,VLOOKUP(E241,'45'!$K$3:$L$16,2,FALSE)))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IF(D242="X",0,IF(E242="X",0,VLOOKUP(E242,'45'!$K$3:$L$16,2,FALSE)))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IF(D243="X",0,IF(E243="X",0,VLOOKUP(E243,'45'!$K$3:$L$16,2,FALSE)))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IF(D244="X",0,IF(E244="X",0,VLOOKUP(E244,'45'!$K$3:$L$16,2,FALSE)))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IF(D245="X",0,IF(E245="X",0,VLOOKUP(E245,'45'!$K$3:$L$16,2,FALSE)))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IF(D246="X",0,IF(E246="X",0,VLOOKUP(E246,'45'!$K$3:$L$16,2,FALSE)))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IF(D247="X",0,IF(E247="X",0,VLOOKUP(E247,'45'!$K$3:$L$16,2,FALSE)))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IF(D248="X",0,IF(E248="X",0,VLOOKUP(E248,'45'!$K$3:$L$16,2,FALSE)))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IF(D249="X",0,IF(E249="X",0,VLOOKUP(E249,'45'!$K$3:$L$16,2,FALSE)))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IF(D250="X",0,IF(E250="X",0,VLOOKUP(E250,'45'!$K$3:$L$16,2,FALSE)))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IF(D251="X",0,IF(E251="X",0,VLOOKUP(E251,'45'!$K$3:$L$16,2,FALSE)))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IF(D252="X",0,IF(E252="X",0,VLOOKUP(E252,'45'!$K$3:$L$16,2,FALSE)))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IF(D253="X",0,IF(E253="X",0,VLOOKUP(E253,'45'!$K$3:$L$16,2,FALSE)))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IF(D254="X",0,IF(E254="X",0,VLOOKUP(E254,'45'!$K$3:$L$16,2,FALSE)))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IF(D255="X",0,IF(E255="X",0,VLOOKUP(E255,'45'!$K$3:$L$16,2,FALSE)))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IF(D256="X",0,IF(E256="X",0,VLOOKUP(E256,'45'!$K$3:$L$16,2,FALSE)))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IF(D257="X",0,IF(E257="X",0,VLOOKUP(E257,'45'!$K$3:$L$16,2,FALSE)))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IF(D258="X",0,IF(E258="X",0,VLOOKUP(E258,'45'!$K$3:$L$16,2,FALSE)))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IF(D259="X",0,IF(E259="X",0,VLOOKUP(E259,'45'!$K$3:$L$16,2,FALSE)))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IF(D260="X",0,IF(E260="X",0,VLOOKUP(E260,'45'!$K$3:$L$16,2,FALSE)))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IF(D261="X",0,IF(E261="X",0,VLOOKUP(E261,'45'!$K$3:$L$16,2,FALSE)))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IF(D262="X",0,IF(E262="X",0,VLOOKUP(E262,'45'!$K$3:$L$16,2,FALSE)))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IF(D263="X",0,IF(E263="X",0,VLOOKUP(E263,'45'!$K$3:$L$16,2,FALSE)))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IF(D264="X",0,IF(E264="X",0,VLOOKUP(E264,'45'!$K$3:$L$16,2,FALSE)))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IF(D265="X",0,IF(E265="X",0,VLOOKUP(E265,'45'!$K$3:$L$16,2,FALSE)))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IF(D266="X",0,IF(E266="X",0,VLOOKUP(E266,'45'!$K$3:$L$16,2,FALSE)))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IF(D267="X",0,IF(E267="X",0,VLOOKUP(E267,'45'!$K$3:$L$16,2,FALSE)))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IF(D268="X",0,IF(E268="X",0,VLOOKUP(E268,'45'!$K$3:$L$16,2,FALSE)))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IF(D269="X",0,IF(E269="X",0,VLOOKUP(E269,'45'!$K$3:$L$16,2,FALSE)))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IF(D270="X",0,IF(E270="X",0,VLOOKUP(E270,'45'!$K$3:$L$16,2,FALSE)))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IF(D271="X",0,IF(E271="X",0,VLOOKUP(E271,'45'!$K$3:$L$16,2,FALSE)))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IF(D272="X",0,IF(E272="X",0,VLOOKUP(E272,'45'!$K$3:$L$16,2,FALSE)))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IF(D273="X",0,IF(E273="X",0,VLOOKUP(E273,'45'!$K$3:$L$16,2,FALSE)))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IF(D274="X",0,IF(E274="X",0,VLOOKUP(E274,'45'!$K$3:$L$16,2,FALSE)))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IF(D275="X",0,IF(E275="X",0,VLOOKUP(E275,'45'!$K$3:$L$16,2,FALSE)))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IF(D276="X",0,IF(E276="X",0,VLOOKUP(E276,'45'!$K$3:$L$16,2,FALSE)))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IF(D277="X",0,IF(E277="X",0,VLOOKUP(E277,'45'!$K$3:$L$16,2,FALSE)))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IF(D278="X",0,IF(E278="X",0,VLOOKUP(E278,'45'!$K$3:$L$16,2,FALSE)))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IF(D279="X",0,IF(E279="X",0,VLOOKUP(E279,'45'!$K$3:$L$16,2,FALSE)))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IF(D280="X",0,IF(E280="X",0,VLOOKUP(E280,'45'!$K$3:$L$16,2,FALSE)))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IF(D281="X",0,IF(E281="X",0,VLOOKUP(E281,'45'!$K$3:$L$16,2,FALSE)))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IF(D282="X",0,IF(E282="X",0,VLOOKUP(E282,'45'!$K$3:$L$16,2,FALSE)))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IF(D283="X",0,IF(E283="X",0,VLOOKUP(E283,'45'!$K$3:$L$16,2,FALSE)))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IF(D284="X",0,IF(E284="X",0,VLOOKUP(E284,'45'!$K$3:$L$16,2,FALSE)))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IF(D285="X",0,IF(E285="X",0,VLOOKUP(E285,'45'!$K$3:$L$16,2,FALSE)))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IF(D286="X",0,IF(E286="X",0,VLOOKUP(E286,'45'!$K$3:$L$16,2,FALSE)))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IF(D287="X",0,IF(E287="X",0,VLOOKUP(E287,'45'!$K$3:$L$16,2,FALSE)))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IF(D288="X",0,IF(E288="X",0,VLOOKUP(E288,'45'!$K$3:$L$16,2,FALSE)))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IF(D289="X",0,IF(E289="X",0,VLOOKUP(E289,'45'!$K$3:$L$16,2,FALSE)))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IF(D290="X",0,IF(E290="X",0,VLOOKUP(E290,'45'!$K$3:$L$16,2,FALSE)))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IF(D291="X",0,IF(E291="X",0,VLOOKUP(E291,'45'!$K$3:$L$16,2,FALSE)))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IF(D292="X",0,IF(E292="X",0,VLOOKUP(E292,'45'!$K$3:$L$16,2,FALSE)))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IF(D293="X",0,IF(E293="X",0,VLOOKUP(E293,'45'!$K$3:$L$16,2,FALSE)))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IF(D294="X",0,IF(E294="X",0,VLOOKUP(E294,'45'!$K$3:$L$16,2,FALSE)))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IF(D295="X",0,IF(E295="X",0,VLOOKUP(E295,'45'!$K$3:$L$16,2,FALSE)))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IF(D296="X",0,IF(E296="X",0,VLOOKUP(E296,'45'!$K$3:$L$16,2,FALSE)))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IF(D297="X",0,IF(E297="X",0,VLOOKUP(E297,'45'!$K$3:$L$16,2,FALSE)))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IF(D298="X",0,IF(E298="X",0,VLOOKUP(E298,'45'!$K$3:$L$16,2,FALSE)))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IF(D299="X",0,IF(E299="X",0,VLOOKUP(E299,'45'!$K$3:$L$16,2,FALSE)))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IF(D300="X",0,IF(E300="X",0,VLOOKUP(E300,'45'!$K$3:$L$16,2,FALSE)))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IF(D301="X",0,IF(E301="X",0,VLOOKUP(E301,'45'!$K$3:$L$16,2,FALSE)))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IF(D302="X",0,IF(E302="X",0,VLOOKUP(E302,'45'!$K$3:$L$16,2,FALSE)))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IF(D303="X",0,IF(E303="X",0,VLOOKUP(E303,'45'!$K$3:$L$16,2,FALSE)))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IF(D304="X",0,IF(E304="X",0,VLOOKUP(E304,'45'!$K$3:$L$16,2,FALSE)))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IF(D305="X",0,IF(E305="X",0,VLOOKUP(E305,'45'!$K$3:$L$16,2,FALSE)))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IF(D306="X",0,IF(E306="X",0,VLOOKUP(E306,'45'!$K$3:$L$16,2,FALSE)))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IF(D307="X",0,IF(E307="X",0,VLOOKUP(E307,'45'!$K$3:$L$16,2,FALSE)))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IF(D308="X",0,IF(E308="X",0,VLOOKUP(E308,'45'!$K$3:$L$16,2,FALSE)))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IF(D309="X",0,IF(E309="X",0,VLOOKUP(E309,'45'!$K$3:$L$16,2,FALSE)))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IF(D310="X",0,IF(E310="X",0,VLOOKUP(E310,'45'!$K$3:$L$16,2,FALSE)))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IF(D311="X",0,IF(E311="X",0,VLOOKUP(E311,'45'!$K$3:$L$16,2,FALSE)))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IF(D312="X",0,IF(E312="X",0,VLOOKUP(E312,'45'!$K$3:$L$16,2,FALSE)))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IF(D313="X",0,IF(E313="X",0,VLOOKUP(E313,'45'!$K$3:$L$16,2,FALSE)))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IF(D314="X",0,IF(E314="X",0,VLOOKUP(E314,'45'!$K$3:$L$16,2,FALSE)))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IF(D315="X",0,IF(E315="X",0,VLOOKUP(E315,'45'!$K$3:$L$16,2,FALSE)))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IF(D316="X",0,IF(E316="X",0,VLOOKUP(E316,'45'!$K$3:$L$16,2,FALSE)))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IF(D317="X",0,IF(E317="X",0,VLOOKUP(E317,'45'!$K$3:$L$16,2,FALSE)))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IF(D318="X",0,IF(E318="X",0,VLOOKUP(E318,'45'!$K$3:$L$16,2,FALSE)))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IF(D319="X",0,IF(E319="X",0,VLOOKUP(E319,'45'!$K$3:$L$16,2,FALSE)))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IF(D320="X",0,IF(E320="X",0,VLOOKUP(E320,'45'!$K$3:$L$16,2,FALSE)))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IF(D321="X",0,IF(E321="X",0,VLOOKUP(E321,'45'!$K$3:$L$16,2,FALSE)))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IF(D322="X",0,IF(E322="X",0,VLOOKUP(E322,'45'!$K$3:$L$16,2,FALSE)))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IF(D323="X",0,IF(E323="X",0,VLOOKUP(E323,'45'!$K$3:$L$16,2,FALSE)))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IF(D324="X",0,IF(E324="X",0,VLOOKUP(E324,'45'!$K$3:$L$16,2,FALSE)))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IF(D325="X",0,IF(E325="X",0,VLOOKUP(E325,'45'!$K$3:$L$16,2,FALSE)))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IF(D326="X",0,IF(E326="X",0,VLOOKUP(E326,'45'!$K$3:$L$16,2,FALSE)))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IF(D327="X",0,IF(E327="X",0,VLOOKUP(E327,'45'!$K$3:$L$16,2,FALSE)))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IF(D328="X",0,IF(E328="X",0,VLOOKUP(E328,'45'!$K$3:$L$16,2,FALSE)))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IF(D329="X",0,IF(E329="X",0,VLOOKUP(E329,'45'!$K$3:$L$16,2,FALSE)))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IF(D330="X",0,IF(E330="X",0,VLOOKUP(E330,'45'!$K$3:$L$16,2,FALSE)))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IF(D331="X",0,IF(E331="X",0,VLOOKUP(E331,'45'!$K$3:$L$16,2,FALSE)))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IF(D332="X",0,IF(E332="X",0,VLOOKUP(E332,'45'!$K$3:$L$16,2,FALSE)))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IF(D333="X",0,IF(E333="X",0,VLOOKUP(E333,'45'!$K$3:$L$16,2,FALSE)))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IF(D334="X",0,IF(E334="X",0,VLOOKUP(E334,'45'!$K$3:$L$16,2,FALSE)))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IF(D335="X",0,IF(E335="X",0,VLOOKUP(E335,'45'!$K$3:$L$16,2,FALSE)))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IF(D336="X",0,IF(E336="X",0,VLOOKUP(E336,'45'!$K$3:$L$16,2,FALSE)))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IF(D337="X",0,IF(E337="X",0,VLOOKUP(E337,'45'!$K$3:$L$16,2,FALSE)))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IF(D338="X",0,IF(E338="X",0,VLOOKUP(E338,'45'!$K$3:$L$16,2,FALSE)))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IF(D339="X",0,IF(E339="X",0,VLOOKUP(E339,'45'!$K$3:$L$16,2,FALSE)))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IF(D340="X",0,IF(E340="X",0,VLOOKUP(E340,'45'!$K$3:$L$16,2,FALSE)))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IF(D341="X",0,IF(E341="X",0,VLOOKUP(E341,'45'!$K$3:$L$16,2,FALSE)))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IF(D342="X",0,IF(E342="X",0,VLOOKUP(E342,'45'!$K$3:$L$16,2,FALSE)))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IF(D343="X",0,IF(E343="X",0,VLOOKUP(E343,'45'!$K$3:$L$16,2,FALSE)))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IF(D344="X",0,IF(E344="X",0,VLOOKUP(E344,'45'!$K$3:$L$16,2,FALSE)))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IF(D345="X",0,IF(E345="X",0,VLOOKUP(E345,'45'!$K$3:$L$16,2,FALSE)))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IF(D346="X",0,IF(E346="X",0,VLOOKUP(E346,'45'!$K$3:$L$16,2,FALSE)))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IF(D347="X",0,IF(E347="X",0,VLOOKUP(E347,'45'!$K$3:$L$16,2,FALSE)))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IF(D348="X",0,IF(E348="X",0,VLOOKUP(E348,'45'!$K$3:$L$16,2,FALSE)))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IF(D349="X",0,IF(E349="X",0,VLOOKUP(E349,'45'!$K$3:$L$16,2,FALSE)))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IF(D350="X",0,IF(E350="X",0,VLOOKUP(E350,'45'!$K$3:$L$16,2,FALSE)))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IF(D351="X",0,IF(E351="X",0,VLOOKUP(E351,'45'!$K$3:$L$16,2,FALSE)))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IF(D352="X",0,IF(E352="X",0,VLOOKUP(E352,'45'!$K$3:$L$16,2,FALSE)))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IF(D353="X",0,IF(E353="X",0,VLOOKUP(E353,'45'!$K$3:$L$16,2,FALSE)))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IF(D354="X",0,IF(E354="X",0,VLOOKUP(E354,'45'!$K$3:$L$16,2,FALSE)))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IF(D355="X",0,IF(E355="X",0,VLOOKUP(E355,'45'!$K$3:$L$16,2,FALSE)))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IF(D356="X",0,IF(E356="X",0,VLOOKUP(E356,'45'!$K$3:$L$16,2,FALSE)))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IF(D357="X",0,IF(E357="X",0,VLOOKUP(E357,'45'!$K$3:$L$16,2,FALSE)))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IF(D358="X",0,IF(E358="X",0,VLOOKUP(E358,'45'!$K$3:$L$16,2,FALSE)))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IF(D359="X",0,IF(E359="X",0,VLOOKUP(E359,'45'!$K$3:$L$16,2,FALSE)))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IF(D360="X",0,IF(E360="X",0,VLOOKUP(E360,'45'!$K$3:$L$16,2,FALSE)))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IF(D361="X",0,IF(E361="X",0,VLOOKUP(E361,'45'!$K$3:$L$16,2,FALSE)))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IF(D362="X",0,IF(E362="X",0,VLOOKUP(E362,'45'!$K$3:$L$16,2,FALSE)))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IF(D363="X",0,IF(E363="X",0,VLOOKUP(E363,'45'!$K$3:$L$16,2,FALSE)))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IF(D364="X",0,IF(E364="X",0,VLOOKUP(E364,'45'!$K$3:$L$16,2,FALSE)))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IF(D365="X",0,IF(E365="X",0,VLOOKUP(E365,'45'!$K$3:$L$16,2,FALSE)))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IF(D366="X",0,IF(E366="X",0,VLOOKUP(E366,'45'!$K$3:$L$16,2,FALSE)))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IF(D367="X",0,IF(E367="X",0,VLOOKUP(E367,'45'!$K$3:$L$16,2,FALSE)))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IF(D368="X",0,IF(E368="X",0,VLOOKUP(E368,'45'!$K$3:$L$16,2,FALSE)))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IF(D369="X",0,IF(E369="X",0,VLOOKUP(E369,'45'!$K$3:$L$16,2,FALSE)))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IF(D370="X",0,IF(E370="X",0,VLOOKUP(E370,'45'!$K$3:$L$16,2,FALSE)))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IF(D371="X",0,IF(E371="X",0,VLOOKUP(E371,'45'!$K$3:$L$16,2,FALSE)))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IF(D372="X",0,IF(E372="X",0,VLOOKUP(E372,'45'!$K$3:$L$16,2,FALSE)))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IF(D373="X",0,IF(E373="X",0,VLOOKUP(E373,'45'!$K$3:$L$16,2,FALSE)))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IF(D374="X",0,IF(E374="X",0,VLOOKUP(E374,'45'!$K$3:$L$16,2,FALSE)))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IF(D375="X",0,IF(E375="X",0,VLOOKUP(E375,'45'!$K$3:$L$16,2,FALSE)))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IF(D376="X",0,IF(E376="X",0,VLOOKUP(E376,'45'!$K$3:$L$16,2,FALSE)))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IF(D377="X",0,IF(E377="X",0,VLOOKUP(E377,'45'!$K$3:$L$16,2,FALSE)))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IF(D378="X",0,IF(E378="X",0,VLOOKUP(E378,'45'!$K$3:$L$16,2,FALSE)))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IF(D379="X",0,IF(E379="X",0,VLOOKUP(E379,'45'!$K$3:$L$16,2,FALSE)))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IF(D380="X",0,IF(E380="X",0,VLOOKUP(E380,'45'!$K$3:$L$16,2,FALSE)))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IF(D381="X",0,IF(E381="X",0,VLOOKUP(E381,'45'!$K$3:$L$16,2,FALSE)))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IF(D382="X",0,IF(E382="X",0,VLOOKUP(E382,'45'!$K$3:$L$16,2,FALSE)))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IF(D383="X",0,IF(E383="X",0,VLOOKUP(E383,'45'!$K$3:$L$16,2,FALSE)))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IF(D384="X",0,IF(E384="X",0,VLOOKUP(E384,'45'!$K$3:$L$16,2,FALSE)))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IF(D385="X",0,IF(E385="X",0,VLOOKUP(E385,'45'!$K$3:$L$16,2,FALSE)))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IF(D386="X",0,IF(E386="X",0,VLOOKUP(E386,'45'!$K$3:$L$16,2,FALSE)))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IF(D387="X",0,IF(E387="X",0,VLOOKUP(E387,'45'!$K$3:$L$16,2,FALSE)))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IF(D388="X",0,IF(E388="X",0,VLOOKUP(E388,'45'!$K$3:$L$16,2,FALSE)))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IF(D389="X",0,IF(E389="X",0,VLOOKUP(E389,'45'!$K$3:$L$16,2,FALSE)))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IF(D390="X",0,IF(E390="X",0,VLOOKUP(E390,'45'!$K$3:$L$16,2,FALSE)))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IF(D391="X",0,IF(E391="X",0,VLOOKUP(E391,'45'!$K$3:$L$16,2,FALSE)))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IF(D392="X",0,IF(E392="X",0,VLOOKUP(E392,'45'!$K$3:$L$16,2,FALSE)))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IF(D393="X",0,IF(E393="X",0,VLOOKUP(E393,'45'!$K$3:$L$16,2,FALSE)))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IF(D394="X",0,IF(E394="X",0,VLOOKUP(E394,'45'!$K$3:$L$16,2,FALSE)))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IF(D395="X",0,IF(E395="X",0,VLOOKUP(E395,'45'!$K$3:$L$16,2,FALSE)))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IF(D396="X",0,IF(E396="X",0,VLOOKUP(E396,'45'!$K$3:$L$16,2,FALSE)))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IF(D397="X",0,IF(E397="X",0,VLOOKUP(E397,'45'!$K$3:$L$16,2,FALSE)))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IF(D398="X",0,IF(E398="X",0,VLOOKUP(E398,'45'!$K$3:$L$16,2,FALSE)))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IF(D399="X",0,IF(E399="X",0,VLOOKUP(E399,'45'!$K$3:$L$16,2,FALSE)))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IF(D400="X",0,IF(E400="X",0,VLOOKUP(E400,'45'!$K$3:$L$16,2,FALSE)))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IF(D401="X",0,IF(E401="X",0,VLOOKUP(E401,'45'!$K$3:$L$16,2,FALSE)))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IF(D402="X",0,IF(E402="X",0,VLOOKUP(E402,'45'!$K$3:$L$16,2,FALSE)))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IF(D403="X",0,IF(E403="X",0,VLOOKUP(E403,'45'!$K$3:$L$16,2,FALSE)))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IF(D404="X",0,IF(E404="X",0,VLOOKUP(E404,'45'!$K$3:$L$16,2,FALSE)))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IF(D405="X",0,IF(E405="X",0,VLOOKUP(E405,'45'!$K$3:$L$16,2,FALSE)))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IF(D406="X",0,IF(E406="X",0,VLOOKUP(E406,'45'!$K$3:$L$16,2,FALSE)))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IF(D407="X",0,IF(E407="X",0,VLOOKUP(E407,'45'!$K$3:$L$16,2,FALSE)))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IF(D408="X",0,IF(E408="X",0,VLOOKUP(E408,'45'!$K$3:$L$16,2,FALSE)))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IF(D409="X",0,IF(E409="X",0,VLOOKUP(E409,'45'!$K$3:$L$16,2,FALSE)))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IF(D410="X",0,IF(E410="X",0,VLOOKUP(E410,'45'!$K$3:$L$16,2,FALSE)))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IF(D411="X",0,IF(E411="X",0,VLOOKUP(E411,'45'!$K$3:$L$16,2,FALSE)))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IF(D412="X",0,IF(E412="X",0,VLOOKUP(E412,'45'!$K$3:$L$16,2,FALSE)))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IF(D413="X",0,IF(E413="X",0,VLOOKUP(E413,'45'!$K$3:$L$16,2,FALSE)))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IF(D414="X",0,IF(E414="X",0,VLOOKUP(E414,'45'!$K$3:$L$16,2,FALSE)))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IF(D415="X",0,IF(E415="X",0,VLOOKUP(E415,'45'!$K$3:$L$16,2,FALSE)))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IF(D416="X",0,IF(E416="X",0,VLOOKUP(E416,'45'!$K$3:$L$16,2,FALSE)))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IF(D417="X",0,IF(E417="X",0,VLOOKUP(E417,'45'!$K$3:$L$16,2,FALSE)))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IF(D418="X",0,IF(E418="X",0,VLOOKUP(E418,'45'!$K$3:$L$16,2,FALSE)))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IF(D419="X",0,IF(E419="X",0,VLOOKUP(E419,'45'!$K$3:$L$16,2,FALSE)))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IF(D420="X",0,IF(E420="X",0,VLOOKUP(E420,'45'!$K$3:$L$16,2,FALSE)))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IF(D421="X",0,IF(E421="X",0,VLOOKUP(E421,'45'!$K$3:$L$16,2,FALSE)))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IF(D422="X",0,IF(E422="X",0,VLOOKUP(E422,'45'!$K$3:$L$16,2,FALSE)))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IF(D423="X",0,IF(E423="X",0,VLOOKUP(E423,'45'!$K$3:$L$16,2,FALSE)))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IF(D424="X",0,IF(E424="X",0,VLOOKUP(E424,'45'!$K$3:$L$16,2,FALSE)))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IF(D425="X",0,IF(E425="X",0,VLOOKUP(E425,'45'!$K$3:$L$16,2,FALSE)))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IF(D426="X",0,IF(E426="X",0,VLOOKUP(E426,'45'!$K$3:$L$16,2,FALSE)))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IF(D427="X",0,IF(E427="X",0,VLOOKUP(E427,'45'!$K$3:$L$16,2,FALSE)))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IF(D428="X",0,IF(E428="X",0,VLOOKUP(E428,'45'!$K$3:$L$16,2,FALSE)))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IF(D429="X",0,IF(E429="X",0,VLOOKUP(E429,'45'!$K$3:$L$16,2,FALSE)))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IF(D430="X",0,IF(E430="X",0,VLOOKUP(E430,'45'!$K$3:$L$16,2,FALSE)))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IF(D431="X",0,IF(E431="X",0,VLOOKUP(E431,'45'!$K$3:$L$16,2,FALSE)))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IF(D432="X",0,IF(E432="X",0,VLOOKUP(E432,'45'!$K$3:$L$16,2,FALSE)))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IF(D433="X",0,IF(E433="X",0,VLOOKUP(E433,'45'!$K$3:$L$16,2,FALSE)))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IF(D434="X",0,IF(E434="X",0,VLOOKUP(E434,'45'!$K$3:$L$16,2,FALSE)))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IF(D435="X",0,IF(E435="X",0,VLOOKUP(E435,'45'!$K$3:$L$16,2,FALSE)))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IF(D436="X",0,IF(E436="X",0,VLOOKUP(E436,'45'!$K$3:$L$16,2,FALSE)))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IF(D437="X",0,IF(E437="X",0,VLOOKUP(E437,'45'!$K$3:$L$16,2,FALSE)))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IF(D438="X",0,IF(E438="X",0,VLOOKUP(E438,'45'!$K$3:$L$16,2,FALSE)))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IF(D439="X",0,IF(E439="X",0,VLOOKUP(E439,'45'!$K$3:$L$16,2,FALSE)))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IF(D440="X",0,IF(E440="X",0,VLOOKUP(E440,'45'!$K$3:$L$16,2,FALSE)))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IF(D441="X",0,IF(E441="X",0,VLOOKUP(E441,'45'!$K$3:$L$16,2,FALSE)))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IF(D442="X",0,IF(E442="X",0,VLOOKUP(E442,'45'!$K$3:$L$16,2,FALSE)))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IF(D443="X",0,IF(E443="X",0,VLOOKUP(E443,'45'!$K$3:$L$16,2,FALSE)))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IF(D444="X",0,IF(E444="X",0,VLOOKUP(E444,'45'!$K$3:$L$16,2,FALSE)))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IF(D445="X",0,IF(E445="X",0,VLOOKUP(E445,'45'!$K$3:$L$16,2,FALSE)))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IF(D446="X",0,IF(E446="X",0,VLOOKUP(E446,'45'!$K$3:$L$16,2,FALSE)))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IF(D447="X",0,IF(E447="X",0,VLOOKUP(E447,'45'!$K$3:$L$16,2,FALSE)))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IF(D448="X",0,IF(E448="X",0,VLOOKUP(E448,'45'!$K$3:$L$16,2,FALSE)))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IF(D449="X",0,IF(E449="X",0,VLOOKUP(E449,'45'!$K$3:$L$16,2,FALSE)))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IF(D450="X",0,IF(E450="X",0,VLOOKUP(E450,'45'!$K$3:$L$16,2,FALSE)))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IF(D451="X",0,IF(E451="X",0,VLOOKUP(E451,'45'!$K$3:$L$16,2,FALSE)))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IF(D452="X",0,IF(E452="X",0,VLOOKUP(E452,'45'!$K$3:$L$16,2,FALSE)))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IF(D453="X",0,IF(E453="X",0,VLOOKUP(E453,'45'!$K$3:$L$16,2,FALSE)))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IF(D454="X",0,IF(E454="X",0,VLOOKUP(E454,'45'!$K$3:$L$16,2,FALSE)))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IF(D455="X",0,IF(E455="X",0,VLOOKUP(E455,'45'!$K$3:$L$16,2,FALSE)))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IF(D456="X",0,IF(E456="X",0,VLOOKUP(E456,'45'!$K$3:$L$16,2,FALSE)))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IF(D457="X",0,IF(E457="X",0,VLOOKUP(E457,'45'!$K$3:$L$16,2,FALSE)))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IF(D458="X",0,IF(E458="X",0,VLOOKUP(E458,'45'!$K$3:$L$16,2,FALSE)))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IF(D459="X",0,IF(E459="X",0,VLOOKUP(E459,'45'!$K$3:$L$16,2,FALSE)))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IF(D460="X",0,IF(E460="X",0,VLOOKUP(E460,'45'!$K$3:$L$16,2,FALSE)))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IF(D461="X",0,IF(E461="X",0,VLOOKUP(E461,'45'!$K$3:$L$16,2,FALSE)))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IF(D462="X",0,IF(E462="X",0,VLOOKUP(E462,'45'!$K$3:$L$16,2,FALSE)))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IF(D463="X",0,IF(E463="X",0,VLOOKUP(E463,'45'!$K$3:$L$16,2,FALSE)))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IF(D464="X",0,IF(E464="X",0,VLOOKUP(E464,'45'!$K$3:$L$16,2,FALSE)))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IF(D465="X",0,IF(E465="X",0,VLOOKUP(E465,'45'!$K$3:$L$16,2,FALSE)))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IF(D466="X",0,IF(E466="X",0,VLOOKUP(E466,'45'!$K$3:$L$16,2,FALSE)))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IF(D467="X",0,IF(E467="X",0,VLOOKUP(E467,'45'!$K$3:$L$16,2,FALSE)))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IF(D468="X",0,IF(E468="X",0,VLOOKUP(E468,'45'!$K$3:$L$16,2,FALSE)))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IF(D469="X",0,IF(E469="X",0,VLOOKUP(E469,'45'!$K$3:$L$16,2,FALSE)))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IF(D470="X",0,IF(E470="X",0,VLOOKUP(E470,'45'!$K$3:$L$16,2,FALSE)))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IF(D471="X",0,IF(E471="X",0,VLOOKUP(E471,'45'!$K$3:$L$16,2,FALSE)))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IF(D472="X",0,IF(E472="X",0,VLOOKUP(E472,'45'!$K$3:$L$16,2,FALSE)))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IF(D473="X",0,IF(E473="X",0,VLOOKUP(E473,'45'!$K$3:$L$16,2,FALSE)))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IF(D474="X",0,IF(E474="X",0,VLOOKUP(E474,'45'!$K$3:$L$16,2,FALSE)))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IF(D475="X",0,IF(E475="X",0,VLOOKUP(E475,'45'!$K$3:$L$16,2,FALSE)))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IF(D476="X",0,IF(E476="X",0,VLOOKUP(E476,'45'!$K$3:$L$16,2,FALSE)))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IF(D477="X",0,IF(E477="X",0,VLOOKUP(E477,'45'!$K$3:$L$16,2,FALSE)))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IF(D478="X",0,IF(E478="X",0,VLOOKUP(E478,'45'!$K$3:$L$16,2,FALSE)))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IF(D479="X",0,IF(E479="X",0,VLOOKUP(E479,'45'!$K$3:$L$16,2,FALSE)))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IF(D480="X",0,IF(E480="X",0,VLOOKUP(E480,'45'!$K$3:$L$16,2,FALSE)))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IF(D481="X",0,IF(E481="X",0,VLOOKUP(E481,'45'!$K$3:$L$16,2,FALSE)))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IF(D482="X",0,IF(E482="X",0,VLOOKUP(E482,'45'!$K$3:$L$16,2,FALSE)))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IF(D483="X",0,IF(E483="X",0,VLOOKUP(E483,'45'!$K$3:$L$16,2,FALSE)))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IF(D484="X",0,IF(E484="X",0,VLOOKUP(E484,'45'!$K$3:$L$16,2,FALSE)))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IF(D485="X",0,IF(E485="X",0,VLOOKUP(E485,'45'!$K$3:$L$16,2,FALSE)))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IF(D486="X",0,IF(E486="X",0,VLOOKUP(E486,'45'!$K$3:$L$16,2,FALSE)))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IF(D487="X",0,IF(E487="X",0,VLOOKUP(E487,'45'!$K$3:$L$16,2,FALSE)))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IF(D488="X",0,IF(E488="X",0,VLOOKUP(E488,'45'!$K$3:$L$16,2,FALSE)))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IF(D489="X",0,IF(E489="X",0,VLOOKUP(E489,'45'!$K$3:$L$16,2,FALSE)))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IF(D490="X",0,IF(E490="X",0,VLOOKUP(E490,'45'!$K$3:$L$16,2,FALSE)))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IF(D491="X",0,IF(E491="X",0,VLOOKUP(E491,'45'!$K$3:$L$16,2,FALSE)))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IF(D492="X",0,IF(E492="X",0,VLOOKUP(E492,'45'!$K$3:$L$16,2,FALSE)))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IF(D493="X",0,IF(E493="X",0,VLOOKUP(E493,'45'!$K$3:$L$16,2,FALSE)))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IF(D494="X",0,IF(E494="X",0,VLOOKUP(E494,'45'!$K$3:$L$16,2,FALSE)))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IF('45'!K3="", "Vrije categorie",'45'!K3)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IF('45'!K4="", "Vrije categorie",'45'!K4)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IF('45'!K5="", "Vrije categorie",'45'!K5)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IF('45'!K6="", "Vrije categorie",'45'!K6)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IF('45'!K7="", "Vrije categorie",'45'!K7)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IF('45'!K8="", "Vrije categorie",'45'!K8)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IF('45'!K9="", "Vrije categorie",'45'!K9)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IF('45'!K10="", "Vrije categorie",'45'!K10)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IF('45'!K11="", "Vrije categorie",'45'!K11)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IF('45'!K12="", "Vrije categorie",'45'!K12)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IF('45'!K13="", "Vrije categorie",'45'!K13)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IF('45'!K14="", "Vrije categorie",'45'!K14)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IF('45'!K15="", "Vrije categorie",'45'!K15)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J6O24o28uGLLu5TlrWGiMK3gWMpNeWsRjZFKNatg43cPkLYIxQAzhg8tf91JdFfSrF+6QZ3A9P59E3/zO7pHTQ==" saltValue="8g2SIbYRu6T2ctKINibIB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'46a'!P499/M3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'46a'!P500/M4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(her)controles'!A46</f>
        <v>0</v>
      </c>
      <c r="K5" s="34" t="s">
        <v>48</v>
      </c>
      <c r="L5" s="46"/>
      <c r="M5" s="104"/>
      <c r="N5" s="86" t="e">
        <f>'46a'!P501/M5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'46a'!P502/M6</f>
        <v>#N/A</v>
      </c>
    </row>
    <row r="7" spans="1:14">
      <c r="K7" s="34" t="s">
        <v>45</v>
      </c>
      <c r="L7" s="46"/>
      <c r="M7" s="104"/>
      <c r="N7" s="86" t="e">
        <f>'46a'!P503/M7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'46a'!P504/M8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'46a'!P505/M9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'46a'!P506/M10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'46a'!P507/M11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'46a'!P508/M12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'46a'!N512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'46a'!P509/M13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'46a'!P512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'46a'!G512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'46a'!F512-E27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'46a'!S495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'46a'!R495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'46a'!T495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'46a'!U495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'46a'!V495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'46a'!W495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'46a'!N505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OONfuK4IcBG6sShgiy/W4bKZwvzeoQLkz6ECPZOe2eKmvokLMDj+7x2RQkQ++L1svCSBJe+EeebphysV0HLqrg==" saltValue="RsjiQK1ibm+DzvFnmndH7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Z532"/>
  <sheetViews>
    <sheetView topLeftCell="B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'46'!H5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IF(D4="X",0,IF(E4="X",0,VLOOKUP(E4,'46'!$K$3:$L$16,2,FALSE)))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IF(D5="X",0,IF(E5="X",0,VLOOKUP(E5,'46'!$K$3:$L$16,2,FALSE)))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IF(D6="X",0,IF(E6="X",0,VLOOKUP(E6,'46'!$K$3:$L$16,2,FALSE)))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IF(D7="X",0,IF(E7="X",0,VLOOKUP(E7,'46'!$K$3:$L$16,2,FALSE)))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IF(D8="X",0,IF(E8="X",0,VLOOKUP(E8,'46'!$K$3:$L$16,2,FALSE)))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IF(D9="X",0,IF(E9="X",0,VLOOKUP(E9,'46'!$K$3:$L$16,2,FALSE)))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IF(D10="X",0,IF(E10="X",0,VLOOKUP(E10,'46'!$K$3:$L$16,2,FALSE)))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IF(D11="X",0,IF(E11="X",0,VLOOKUP(E11,'46'!$K$3:$L$16,2,FALSE)))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IF(D12="X",0,IF(E12="X",0,VLOOKUP(E12,'46'!$K$3:$L$16,2,FALSE)))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IF(D13="X",0,IF(E13="X",0,VLOOKUP(E13,'46'!$K$3:$L$16,2,FALSE)))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IF(D14="X",0,IF(E14="X",0,VLOOKUP(E14,'46'!$K$3:$L$16,2,FALSE)))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IF(D15="X",0,IF(E15="X",0,VLOOKUP(E15,'46'!$K$3:$L$16,2,FALSE)))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IF(D16="X",0,IF(E16="X",0,VLOOKUP(E16,'46'!$K$3:$L$16,2,FALSE)))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IF(D17="X",0,IF(E17="X",0,VLOOKUP(E17,'46'!$K$3:$L$16,2,FALSE)))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IF(D18="X",0,IF(E18="X",0,VLOOKUP(E18,'46'!$K$3:$L$16,2,FALSE)))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IF(D19="X",0,IF(E19="X",0,VLOOKUP(E19,'46'!$K$3:$L$16,2,FALSE)))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IF(D20="X",0,IF(E20="X",0,VLOOKUP(E20,'46'!$K$3:$L$16,2,FALSE)))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IF(D21="X",0,IF(E21="X",0,VLOOKUP(E21,'46'!$K$3:$L$16,2,FALSE)))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IF(D22="X",0,IF(E22="X",0,VLOOKUP(E22,'46'!$K$3:$L$16,2,FALSE)))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IF(D23="X",0,IF(E23="X",0,VLOOKUP(E23,'46'!$K$3:$L$16,2,FALSE)))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IF(D24="X",0,IF(E24="X",0,VLOOKUP(E24,'46'!$K$3:$L$16,2,FALSE)))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IF(D25="X",0,IF(E25="X",0,VLOOKUP(E25,'46'!$K$3:$L$16,2,FALSE)))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IF(D26="X",0,IF(E26="X",0,VLOOKUP(E26,'46'!$K$3:$L$16,2,FALSE)))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IF(D27="X",0,IF(E27="X",0,VLOOKUP(E27,'46'!$K$3:$L$16,2,FALSE)))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IF(D28="X",0,IF(E28="X",0,VLOOKUP(E28,'46'!$K$3:$L$16,2,FALSE)))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IF(D29="X",0,IF(E29="X",0,VLOOKUP(E29,'46'!$K$3:$L$16,2,FALSE)))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IF(D30="X",0,IF(E30="X",0,VLOOKUP(E30,'46'!$K$3:$L$16,2,FALSE)))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IF(D31="X",0,IF(E31="X",0,VLOOKUP(E31,'46'!$K$3:$L$16,2,FALSE)))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IF(D32="X",0,IF(E32="X",0,VLOOKUP(E32,'46'!$K$3:$L$16,2,FALSE)))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IF(D33="X",0,IF(E33="X",0,VLOOKUP(E33,'46'!$K$3:$L$16,2,FALSE)))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IF(D34="X",0,IF(E34="X",0,VLOOKUP(E34,'46'!$K$3:$L$16,2,FALSE)))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IF(D35="X",0,IF(E35="X",0,VLOOKUP(E35,'46'!$K$3:$L$16,2,FALSE)))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IF(D36="X",0,IF(E36="X",0,VLOOKUP(E36,'46'!$K$3:$L$16,2,FALSE)))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IF(D37="X",0,IF(E37="X",0,VLOOKUP(E37,'46'!$K$3:$L$16,2,FALSE)))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IF(D38="X",0,IF(E38="X",0,VLOOKUP(E38,'46'!$K$3:$L$16,2,FALSE)))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IF(D39="X",0,IF(E39="X",0,VLOOKUP(E39,'46'!$K$3:$L$16,2,FALSE)))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IF(D40="X",0,IF(E40="X",0,VLOOKUP(E40,'46'!$K$3:$L$16,2,FALSE)))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IF(D41="X",0,IF(E41="X",0,VLOOKUP(E41,'46'!$K$3:$L$16,2,FALSE)))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IF(D42="X",0,IF(E42="X",0,VLOOKUP(E42,'46'!$K$3:$L$16,2,FALSE)))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IF(D43="X",0,IF(E43="X",0,VLOOKUP(E43,'46'!$K$3:$L$16,2,FALSE)))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IF(D44="X",0,IF(E44="X",0,VLOOKUP(E44,'46'!$K$3:$L$16,2,FALSE)))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IF(D45="X",0,IF(E45="X",0,VLOOKUP(E45,'46'!$K$3:$L$16,2,FALSE)))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IF(D46="X",0,IF(E46="X",0,VLOOKUP(E46,'46'!$K$3:$L$16,2,FALSE)))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IF(D47="X",0,IF(E47="X",0,VLOOKUP(E47,'46'!$K$3:$L$16,2,FALSE)))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IF(D48="X",0,IF(E48="X",0,VLOOKUP(E48,'46'!$K$3:$L$16,2,FALSE)))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IF(D49="X",0,IF(E49="X",0,VLOOKUP(E49,'46'!$K$3:$L$16,2,FALSE)))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IF(D50="X",0,IF(E50="X",0,VLOOKUP(E50,'46'!$K$3:$L$16,2,FALSE)))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IF(D51="X",0,IF(E51="X",0,VLOOKUP(E51,'46'!$K$3:$L$16,2,FALSE)))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IF(D52="X",0,IF(E52="X",0,VLOOKUP(E52,'46'!$K$3:$L$16,2,FALSE)))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IF(D53="X",0,IF(E53="X",0,VLOOKUP(E53,'46'!$K$3:$L$16,2,FALSE)))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IF(D54="X",0,IF(E54="X",0,VLOOKUP(E54,'46'!$K$3:$L$16,2,FALSE)))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IF(D55="X",0,IF(E55="X",0,VLOOKUP(E55,'46'!$K$3:$L$16,2,FALSE)))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IF(D56="X",0,IF(E56="X",0,VLOOKUP(E56,'46'!$K$3:$L$16,2,FALSE)))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IF(D57="X",0,IF(E57="X",0,VLOOKUP(E57,'46'!$K$3:$L$16,2,FALSE)))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IF(D58="X",0,IF(E58="X",0,VLOOKUP(E58,'46'!$K$3:$L$16,2,FALSE)))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IF(D59="X",0,IF(E59="X",0,VLOOKUP(E59,'46'!$K$3:$L$16,2,FALSE)))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IF(D60="X",0,IF(E60="X",0,VLOOKUP(E60,'46'!$K$3:$L$16,2,FALSE)))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IF(D61="X",0,IF(E61="X",0,VLOOKUP(E61,'46'!$K$3:$L$16,2,FALSE)))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IF(D62="X",0,IF(E62="X",0,VLOOKUP(E62,'46'!$K$3:$L$16,2,FALSE)))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IF(D63="X",0,IF(E63="X",0,VLOOKUP(E63,'46'!$K$3:$L$16,2,FALSE)))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IF(D64="X",0,IF(E64="X",0,VLOOKUP(E64,'46'!$K$3:$L$16,2,FALSE)))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IF(D65="X",0,IF(E65="X",0,VLOOKUP(E65,'46'!$K$3:$L$16,2,FALSE)))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IF(D66="X",0,IF(E66="X",0,VLOOKUP(E66,'46'!$K$3:$L$16,2,FALSE)))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IF(D67="X",0,IF(E67="X",0,VLOOKUP(E67,'46'!$K$3:$L$16,2,FALSE)))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IF(D68="X",0,IF(E68="X",0,VLOOKUP(E68,'46'!$K$3:$L$16,2,FALSE)))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IF(D69="X",0,IF(E69="X",0,VLOOKUP(E69,'46'!$K$3:$L$16,2,FALSE)))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IF(D70="X",0,IF(E70="X",0,VLOOKUP(E70,'46'!$K$3:$L$16,2,FALSE)))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IF(D71="X",0,IF(E71="X",0,VLOOKUP(E71,'46'!$K$3:$L$16,2,FALSE)))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IF(D72="X",0,IF(E72="X",0,VLOOKUP(E72,'46'!$K$3:$L$16,2,FALSE)))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IF(D73="X",0,IF(E73="X",0,VLOOKUP(E73,'46'!$K$3:$L$16,2,FALSE)))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IF(D74="X",0,IF(E74="X",0,VLOOKUP(E74,'46'!$K$3:$L$16,2,FALSE)))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IF(D75="X",0,IF(E75="X",0,VLOOKUP(E75,'46'!$K$3:$L$16,2,FALSE)))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IF(D76="X",0,IF(E76="X",0,VLOOKUP(E76,'46'!$K$3:$L$16,2,FALSE)))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IF(D77="X",0,IF(E77="X",0,VLOOKUP(E77,'46'!$K$3:$L$16,2,FALSE)))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IF(D78="X",0,IF(E78="X",0,VLOOKUP(E78,'46'!$K$3:$L$16,2,FALSE)))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IF(D79="X",0,IF(E79="X",0,VLOOKUP(E79,'46'!$K$3:$L$16,2,FALSE)))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IF(D80="X",0,IF(E80="X",0,VLOOKUP(E80,'46'!$K$3:$L$16,2,FALSE)))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IF(D81="X",0,IF(E81="X",0,VLOOKUP(E81,'46'!$K$3:$L$16,2,FALSE)))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IF(D82="X",0,IF(E82="X",0,VLOOKUP(E82,'46'!$K$3:$L$16,2,FALSE)))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IF(D83="X",0,IF(E83="X",0,VLOOKUP(E83,'46'!$K$3:$L$16,2,FALSE)))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IF(D84="X",0,IF(E84="X",0,VLOOKUP(E84,'46'!$K$3:$L$16,2,FALSE)))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IF(D85="X",0,IF(E85="X",0,VLOOKUP(E85,'46'!$K$3:$L$16,2,FALSE)))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IF(D86="X",0,IF(E86="X",0,VLOOKUP(E86,'46'!$K$3:$L$16,2,FALSE)))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IF(D87="X",0,IF(E87="X",0,VLOOKUP(E87,'46'!$K$3:$L$16,2,FALSE)))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IF(D88="X",0,IF(E88="X",0,VLOOKUP(E88,'46'!$K$3:$L$16,2,FALSE)))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IF(D89="X",0,IF(E89="X",0,VLOOKUP(E89,'46'!$K$3:$L$16,2,FALSE)))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IF(D90="X",0,IF(E90="X",0,VLOOKUP(E90,'46'!$K$3:$L$16,2,FALSE)))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IF(D91="X",0,IF(E91="X",0,VLOOKUP(E91,'46'!$K$3:$L$16,2,FALSE)))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IF(D92="X",0,IF(E92="X",0,VLOOKUP(E92,'46'!$K$3:$L$16,2,FALSE)))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IF(D93="X",0,IF(E93="X",0,VLOOKUP(E93,'46'!$K$3:$L$16,2,FALSE)))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IF(D94="X",0,IF(E94="X",0,VLOOKUP(E94,'46'!$K$3:$L$16,2,FALSE)))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IF(D95="X",0,IF(E95="X",0,VLOOKUP(E95,'46'!$K$3:$L$16,2,FALSE)))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IF(D96="X",0,IF(E96="X",0,VLOOKUP(E96,'46'!$K$3:$L$16,2,FALSE)))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IF(D97="X",0,IF(E97="X",0,VLOOKUP(E97,'46'!$K$3:$L$16,2,FALSE)))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IF(D98="X",0,IF(E98="X",0,VLOOKUP(E98,'46'!$K$3:$L$16,2,FALSE)))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IF(D99="X",0,IF(E99="X",0,VLOOKUP(E99,'46'!$K$3:$L$16,2,FALSE)))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IF(D100="X",0,IF(E100="X",0,VLOOKUP(E100,'46'!$K$3:$L$16,2,FALSE)))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IF(D101="X",0,IF(E101="X",0,VLOOKUP(E101,'46'!$K$3:$L$16,2,FALSE)))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IF(D102="X",0,IF(E102="X",0,VLOOKUP(E102,'46'!$K$3:$L$16,2,FALSE)))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IF(D103="X",0,IF(E103="X",0,VLOOKUP(E103,'46'!$K$3:$L$16,2,FALSE)))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IF(D104="X",0,IF(E104="X",0,VLOOKUP(E104,'46'!$K$3:$L$16,2,FALSE)))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IF(D105="X",0,IF(E105="X",0,VLOOKUP(E105,'46'!$K$3:$L$16,2,FALSE)))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IF(D106="X",0,IF(E106="X",0,VLOOKUP(E106,'46'!$K$3:$L$16,2,FALSE)))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IF(D107="X",0,IF(E107="X",0,VLOOKUP(E107,'46'!$K$3:$L$16,2,FALSE)))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IF(D108="X",0,IF(E108="X",0,VLOOKUP(E108,'46'!$K$3:$L$16,2,FALSE)))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IF(D109="X",0,IF(E109="X",0,VLOOKUP(E109,'46'!$K$3:$L$16,2,FALSE)))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IF(D110="X",0,IF(E110="X",0,VLOOKUP(E110,'46'!$K$3:$L$16,2,FALSE)))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IF(D111="X",0,IF(E111="X",0,VLOOKUP(E111,'46'!$K$3:$L$16,2,FALSE)))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IF(D112="X",0,IF(E112="X",0,VLOOKUP(E112,'46'!$K$3:$L$16,2,FALSE)))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IF(D113="X",0,IF(E113="X",0,VLOOKUP(E113,'46'!$K$3:$L$16,2,FALSE)))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IF(D114="X",0,IF(E114="X",0,VLOOKUP(E114,'46'!$K$3:$L$16,2,FALSE)))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IF(D115="X",0,IF(E115="X",0,VLOOKUP(E115,'46'!$K$3:$L$16,2,FALSE)))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IF(D116="X",0,IF(E116="X",0,VLOOKUP(E116,'46'!$K$3:$L$16,2,FALSE)))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IF(D117="X",0,IF(E117="X",0,VLOOKUP(E117,'46'!$K$3:$L$16,2,FALSE)))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IF(D118="X",0,IF(E118="X",0,VLOOKUP(E118,'46'!$K$3:$L$16,2,FALSE)))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IF(D119="X",0,IF(E119="X",0,VLOOKUP(E119,'46'!$K$3:$L$16,2,FALSE)))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IF(D120="X",0,IF(E120="X",0,VLOOKUP(E120,'46'!$K$3:$L$16,2,FALSE)))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IF(D121="X",0,IF(E121="X",0,VLOOKUP(E121,'46'!$K$3:$L$16,2,FALSE)))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IF(D122="X",0,IF(E122="X",0,VLOOKUP(E122,'46'!$K$3:$L$16,2,FALSE)))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IF(D123="X",0,IF(E123="X",0,VLOOKUP(E123,'46'!$K$3:$L$16,2,FALSE)))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IF(D124="X",0,IF(E124="X",0,VLOOKUP(E124,'46'!$K$3:$L$16,2,FALSE)))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IF(D125="X",0,IF(E125="X",0,VLOOKUP(E125,'46'!$K$3:$L$16,2,FALSE)))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IF(D126="X",0,IF(E126="X",0,VLOOKUP(E126,'46'!$K$3:$L$16,2,FALSE)))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IF(D127="X",0,IF(E127="X",0,VLOOKUP(E127,'46'!$K$3:$L$16,2,FALSE)))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IF(D128="X",0,IF(E128="X",0,VLOOKUP(E128,'46'!$K$3:$L$16,2,FALSE)))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IF(D129="X",0,IF(E129="X",0,VLOOKUP(E129,'46'!$K$3:$L$16,2,FALSE)))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IF(D130="X",0,IF(E130="X",0,VLOOKUP(E130,'46'!$K$3:$L$16,2,FALSE)))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IF(D131="X",0,IF(E131="X",0,VLOOKUP(E131,'46'!$K$3:$L$16,2,FALSE)))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IF(D132="X",0,IF(E132="X",0,VLOOKUP(E132,'46'!$K$3:$L$16,2,FALSE)))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IF(D133="X",0,IF(E133="X",0,VLOOKUP(E133,'46'!$K$3:$L$16,2,FALSE)))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IF(D134="X",0,IF(E134="X",0,VLOOKUP(E134,'46'!$K$3:$L$16,2,FALSE)))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IF(D135="X",0,IF(E135="X",0,VLOOKUP(E135,'46'!$K$3:$L$16,2,FALSE)))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IF(D136="X",0,IF(E136="X",0,VLOOKUP(E136,'46'!$K$3:$L$16,2,FALSE)))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IF(D137="X",0,IF(E137="X",0,VLOOKUP(E137,'46'!$K$3:$L$16,2,FALSE)))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IF(D138="X",0,IF(E138="X",0,VLOOKUP(E138,'46'!$K$3:$L$16,2,FALSE)))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IF(D139="X",0,IF(E139="X",0,VLOOKUP(E139,'46'!$K$3:$L$16,2,FALSE)))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IF(D140="X",0,IF(E140="X",0,VLOOKUP(E140,'46'!$K$3:$L$16,2,FALSE)))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IF(D141="X",0,IF(E141="X",0,VLOOKUP(E141,'46'!$K$3:$L$16,2,FALSE)))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IF(D142="X",0,IF(E142="X",0,VLOOKUP(E142,'46'!$K$3:$L$16,2,FALSE)))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IF(D143="X",0,IF(E143="X",0,VLOOKUP(E143,'46'!$K$3:$L$16,2,FALSE)))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IF(D144="X",0,IF(E144="X",0,VLOOKUP(E144,'46'!$K$3:$L$16,2,FALSE)))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IF(D145="X",0,IF(E145="X",0,VLOOKUP(E145,'46'!$K$3:$L$16,2,FALSE)))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IF(D146="X",0,IF(E146="X",0,VLOOKUP(E146,'46'!$K$3:$L$16,2,FALSE)))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IF(D147="X",0,IF(E147="X",0,VLOOKUP(E147,'46'!$K$3:$L$16,2,FALSE)))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IF(D148="X",0,IF(E148="X",0,VLOOKUP(E148,'46'!$K$3:$L$16,2,FALSE)))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IF(D149="X",0,IF(E149="X",0,VLOOKUP(E149,'46'!$K$3:$L$16,2,FALSE)))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IF(D150="X",0,IF(E150="X",0,VLOOKUP(E150,'46'!$K$3:$L$16,2,FALSE)))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IF(D151="X",0,IF(E151="X",0,VLOOKUP(E151,'46'!$K$3:$L$16,2,FALSE)))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IF(D152="X",0,IF(E152="X",0,VLOOKUP(E152,'46'!$K$3:$L$16,2,FALSE)))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IF(D153="X",0,IF(E153="X",0,VLOOKUP(E153,'46'!$K$3:$L$16,2,FALSE)))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IF(D154="X",0,IF(E154="X",0,VLOOKUP(E154,'46'!$K$3:$L$16,2,FALSE)))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IF(D155="X",0,IF(E155="X",0,VLOOKUP(E155,'46'!$K$3:$L$16,2,FALSE)))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IF(D156="X",0,IF(E156="X",0,VLOOKUP(E156,'46'!$K$3:$L$16,2,FALSE)))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IF(D157="X",0,IF(E157="X",0,VLOOKUP(E157,'46'!$K$3:$L$16,2,FALSE)))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IF(D158="X",0,IF(E158="X",0,VLOOKUP(E158,'46'!$K$3:$L$16,2,FALSE)))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IF(D159="X",0,IF(E159="X",0,VLOOKUP(E159,'46'!$K$3:$L$16,2,FALSE)))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IF(D160="X",0,IF(E160="X",0,VLOOKUP(E160,'46'!$K$3:$L$16,2,FALSE)))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IF(D161="X",0,IF(E161="X",0,VLOOKUP(E161,'46'!$K$3:$L$16,2,FALSE)))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IF(D162="X",0,IF(E162="X",0,VLOOKUP(E162,'46'!$K$3:$L$16,2,FALSE)))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IF(D163="X",0,IF(E163="X",0,VLOOKUP(E163,'46'!$K$3:$L$16,2,FALSE)))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IF(D164="X",0,IF(E164="X",0,VLOOKUP(E164,'46'!$K$3:$L$16,2,FALSE)))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IF(D165="X",0,IF(E165="X",0,VLOOKUP(E165,'46'!$K$3:$L$16,2,FALSE)))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IF(D166="X",0,IF(E166="X",0,VLOOKUP(E166,'46'!$K$3:$L$16,2,FALSE)))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IF(D167="X",0,IF(E167="X",0,VLOOKUP(E167,'46'!$K$3:$L$16,2,FALSE)))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IF(D168="X",0,IF(E168="X",0,VLOOKUP(E168,'46'!$K$3:$L$16,2,FALSE)))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IF(D169="X",0,IF(E169="X",0,VLOOKUP(E169,'46'!$K$3:$L$16,2,FALSE)))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IF(D170="X",0,IF(E170="X",0,VLOOKUP(E170,'46'!$K$3:$L$16,2,FALSE)))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IF(D171="X",0,IF(E171="X",0,VLOOKUP(E171,'46'!$K$3:$L$16,2,FALSE)))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IF(D172="X",0,IF(E172="X",0,VLOOKUP(E172,'46'!$K$3:$L$16,2,FALSE)))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IF(D173="X",0,IF(E173="X",0,VLOOKUP(E173,'46'!$K$3:$L$16,2,FALSE)))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IF(D174="X",0,IF(E174="X",0,VLOOKUP(E174,'46'!$K$3:$L$16,2,FALSE)))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IF(D175="X",0,IF(E175="X",0,VLOOKUP(E175,'46'!$K$3:$L$16,2,FALSE)))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IF(D176="X",0,IF(E176="X",0,VLOOKUP(E176,'46'!$K$3:$L$16,2,FALSE)))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IF(D177="X",0,IF(E177="X",0,VLOOKUP(E177,'46'!$K$3:$L$16,2,FALSE)))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IF(D178="X",0,IF(E178="X",0,VLOOKUP(E178,'46'!$K$3:$L$16,2,FALSE)))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IF(D179="X",0,IF(E179="X",0,VLOOKUP(E179,'46'!$K$3:$L$16,2,FALSE)))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IF(D180="X",0,IF(E180="X",0,VLOOKUP(E180,'46'!$K$3:$L$16,2,FALSE)))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IF(D181="X",0,IF(E181="X",0,VLOOKUP(E181,'46'!$K$3:$L$16,2,FALSE)))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IF(D182="X",0,IF(E182="X",0,VLOOKUP(E182,'46'!$K$3:$L$16,2,FALSE)))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IF(D183="X",0,IF(E183="X",0,VLOOKUP(E183,'46'!$K$3:$L$16,2,FALSE)))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IF(D184="X",0,IF(E184="X",0,VLOOKUP(E184,'46'!$K$3:$L$16,2,FALSE)))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IF(D185="X",0,IF(E185="X",0,VLOOKUP(E185,'46'!$K$3:$L$16,2,FALSE)))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IF(D186="X",0,IF(E186="X",0,VLOOKUP(E186,'46'!$K$3:$L$16,2,FALSE)))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IF(D187="X",0,IF(E187="X",0,VLOOKUP(E187,'46'!$K$3:$L$16,2,FALSE)))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IF(D188="X",0,IF(E188="X",0,VLOOKUP(E188,'46'!$K$3:$L$16,2,FALSE)))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IF(D189="X",0,IF(E189="X",0,VLOOKUP(E189,'46'!$K$3:$L$16,2,FALSE)))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IF(D190="X",0,IF(E190="X",0,VLOOKUP(E190,'46'!$K$3:$L$16,2,FALSE)))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IF(D191="X",0,IF(E191="X",0,VLOOKUP(E191,'46'!$K$3:$L$16,2,FALSE)))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IF(D192="X",0,IF(E192="X",0,VLOOKUP(E192,'46'!$K$3:$L$16,2,FALSE)))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IF(D193="X",0,IF(E193="X",0,VLOOKUP(E193,'46'!$K$3:$L$16,2,FALSE)))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IF(D194="X",0,IF(E194="X",0,VLOOKUP(E194,'46'!$K$3:$L$16,2,FALSE)))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IF(D195="X",0,IF(E195="X",0,VLOOKUP(E195,'46'!$K$3:$L$16,2,FALSE)))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IF(D196="X",0,IF(E196="X",0,VLOOKUP(E196,'46'!$K$3:$L$16,2,FALSE)))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IF(D197="X",0,IF(E197="X",0,VLOOKUP(E197,'46'!$K$3:$L$16,2,FALSE)))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IF(D198="X",0,IF(E198="X",0,VLOOKUP(E198,'46'!$K$3:$L$16,2,FALSE)))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IF(D199="X",0,IF(E199="X",0,VLOOKUP(E199,'46'!$K$3:$L$16,2,FALSE)))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IF(D200="X",0,IF(E200="X",0,VLOOKUP(E200,'46'!$K$3:$L$16,2,FALSE)))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IF(D201="X",0,IF(E201="X",0,VLOOKUP(E201,'46'!$K$3:$L$16,2,FALSE)))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IF(D202="X",0,IF(E202="X",0,VLOOKUP(E202,'46'!$K$3:$L$16,2,FALSE)))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IF(D203="X",0,IF(E203="X",0,VLOOKUP(E203,'46'!$K$3:$L$16,2,FALSE)))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IF(D204="X",0,IF(E204="X",0,VLOOKUP(E204,'46'!$K$3:$L$16,2,FALSE)))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IF(D205="X",0,IF(E205="X",0,VLOOKUP(E205,'46'!$K$3:$L$16,2,FALSE)))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IF(D206="X",0,IF(E206="X",0,VLOOKUP(E206,'46'!$K$3:$L$16,2,FALSE)))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IF(D207="X",0,IF(E207="X",0,VLOOKUP(E207,'46'!$K$3:$L$16,2,FALSE)))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IF(D208="X",0,IF(E208="X",0,VLOOKUP(E208,'46'!$K$3:$L$16,2,FALSE)))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IF(D209="X",0,IF(E209="X",0,VLOOKUP(E209,'46'!$K$3:$L$16,2,FALSE)))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IF(D210="X",0,IF(E210="X",0,VLOOKUP(E210,'46'!$K$3:$L$16,2,FALSE)))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IF(D211="X",0,IF(E211="X",0,VLOOKUP(E211,'46'!$K$3:$L$16,2,FALSE)))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IF(D212="X",0,IF(E212="X",0,VLOOKUP(E212,'46'!$K$3:$L$16,2,FALSE)))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IF(D213="X",0,IF(E213="X",0,VLOOKUP(E213,'46'!$K$3:$L$16,2,FALSE)))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IF(D214="X",0,IF(E214="X",0,VLOOKUP(E214,'46'!$K$3:$L$16,2,FALSE)))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IF(D215="X",0,IF(E215="X",0,VLOOKUP(E215,'46'!$K$3:$L$16,2,FALSE)))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IF(D216="X",0,IF(E216="X",0,VLOOKUP(E216,'46'!$K$3:$L$16,2,FALSE)))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IF(D217="X",0,IF(E217="X",0,VLOOKUP(E217,'46'!$K$3:$L$16,2,FALSE)))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IF(D218="X",0,IF(E218="X",0,VLOOKUP(E218,'46'!$K$3:$L$16,2,FALSE)))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IF(D219="X",0,IF(E219="X",0,VLOOKUP(E219,'46'!$K$3:$L$16,2,FALSE)))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IF(D220="X",0,IF(E220="X",0,VLOOKUP(E220,'46'!$K$3:$L$16,2,FALSE)))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IF(D221="X",0,IF(E221="X",0,VLOOKUP(E221,'46'!$K$3:$L$16,2,FALSE)))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IF(D222="X",0,IF(E222="X",0,VLOOKUP(E222,'46'!$K$3:$L$16,2,FALSE)))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IF(D223="X",0,IF(E223="X",0,VLOOKUP(E223,'46'!$K$3:$L$16,2,FALSE)))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IF(D224="X",0,IF(E224="X",0,VLOOKUP(E224,'46'!$K$3:$L$16,2,FALSE)))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IF(D225="X",0,IF(E225="X",0,VLOOKUP(E225,'46'!$K$3:$L$16,2,FALSE)))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IF(D226="X",0,IF(E226="X",0,VLOOKUP(E226,'46'!$K$3:$L$16,2,FALSE)))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IF(D227="X",0,IF(E227="X",0,VLOOKUP(E227,'46'!$K$3:$L$16,2,FALSE)))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IF(D228="X",0,IF(E228="X",0,VLOOKUP(E228,'46'!$K$3:$L$16,2,FALSE)))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IF(D229="X",0,IF(E229="X",0,VLOOKUP(E229,'46'!$K$3:$L$16,2,FALSE)))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IF(D230="X",0,IF(E230="X",0,VLOOKUP(E230,'46'!$K$3:$L$16,2,FALSE)))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IF(D231="X",0,IF(E231="X",0,VLOOKUP(E231,'46'!$K$3:$L$16,2,FALSE)))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IF(D232="X",0,IF(E232="X",0,VLOOKUP(E232,'46'!$K$3:$L$16,2,FALSE)))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IF(D233="X",0,IF(E233="X",0,VLOOKUP(E233,'46'!$K$3:$L$16,2,FALSE)))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IF(D234="X",0,IF(E234="X",0,VLOOKUP(E234,'46'!$K$3:$L$16,2,FALSE)))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IF(D235="X",0,IF(E235="X",0,VLOOKUP(E235,'46'!$K$3:$L$16,2,FALSE)))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IF(D236="X",0,IF(E236="X",0,VLOOKUP(E236,'46'!$K$3:$L$16,2,FALSE)))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IF(D237="X",0,IF(E237="X",0,VLOOKUP(E237,'46'!$K$3:$L$16,2,FALSE)))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IF(D238="X",0,IF(E238="X",0,VLOOKUP(E238,'46'!$K$3:$L$16,2,FALSE)))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IF(D239="X",0,IF(E239="X",0,VLOOKUP(E239,'46'!$K$3:$L$16,2,FALSE)))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IF(D240="X",0,IF(E240="X",0,VLOOKUP(E240,'46'!$K$3:$L$16,2,FALSE)))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IF(D241="X",0,IF(E241="X",0,VLOOKUP(E241,'46'!$K$3:$L$16,2,FALSE)))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IF(D242="X",0,IF(E242="X",0,VLOOKUP(E242,'46'!$K$3:$L$16,2,FALSE)))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IF(D243="X",0,IF(E243="X",0,VLOOKUP(E243,'46'!$K$3:$L$16,2,FALSE)))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IF(D244="X",0,IF(E244="X",0,VLOOKUP(E244,'46'!$K$3:$L$16,2,FALSE)))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IF(D245="X",0,IF(E245="X",0,VLOOKUP(E245,'46'!$K$3:$L$16,2,FALSE)))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IF(D246="X",0,IF(E246="X",0,VLOOKUP(E246,'46'!$K$3:$L$16,2,FALSE)))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IF(D247="X",0,IF(E247="X",0,VLOOKUP(E247,'46'!$K$3:$L$16,2,FALSE)))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IF(D248="X",0,IF(E248="X",0,VLOOKUP(E248,'46'!$K$3:$L$16,2,FALSE)))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IF(D249="X",0,IF(E249="X",0,VLOOKUP(E249,'46'!$K$3:$L$16,2,FALSE)))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IF(D250="X",0,IF(E250="X",0,VLOOKUP(E250,'46'!$K$3:$L$16,2,FALSE)))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IF(D251="X",0,IF(E251="X",0,VLOOKUP(E251,'46'!$K$3:$L$16,2,FALSE)))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IF(D252="X",0,IF(E252="X",0,VLOOKUP(E252,'46'!$K$3:$L$16,2,FALSE)))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IF(D253="X",0,IF(E253="X",0,VLOOKUP(E253,'46'!$K$3:$L$16,2,FALSE)))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IF(D254="X",0,IF(E254="X",0,VLOOKUP(E254,'46'!$K$3:$L$16,2,FALSE)))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IF(D255="X",0,IF(E255="X",0,VLOOKUP(E255,'46'!$K$3:$L$16,2,FALSE)))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IF(D256="X",0,IF(E256="X",0,VLOOKUP(E256,'46'!$K$3:$L$16,2,FALSE)))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IF(D257="X",0,IF(E257="X",0,VLOOKUP(E257,'46'!$K$3:$L$16,2,FALSE)))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IF(D258="X",0,IF(E258="X",0,VLOOKUP(E258,'46'!$K$3:$L$16,2,FALSE)))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IF(D259="X",0,IF(E259="X",0,VLOOKUP(E259,'46'!$K$3:$L$16,2,FALSE)))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IF(D260="X",0,IF(E260="X",0,VLOOKUP(E260,'46'!$K$3:$L$16,2,FALSE)))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IF(D261="X",0,IF(E261="X",0,VLOOKUP(E261,'46'!$K$3:$L$16,2,FALSE)))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IF(D262="X",0,IF(E262="X",0,VLOOKUP(E262,'46'!$K$3:$L$16,2,FALSE)))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IF(D263="X",0,IF(E263="X",0,VLOOKUP(E263,'46'!$K$3:$L$16,2,FALSE)))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IF(D264="X",0,IF(E264="X",0,VLOOKUP(E264,'46'!$K$3:$L$16,2,FALSE)))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IF(D265="X",0,IF(E265="X",0,VLOOKUP(E265,'46'!$K$3:$L$16,2,FALSE)))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IF(D266="X",0,IF(E266="X",0,VLOOKUP(E266,'46'!$K$3:$L$16,2,FALSE)))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IF(D267="X",0,IF(E267="X",0,VLOOKUP(E267,'46'!$K$3:$L$16,2,FALSE)))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IF(D268="X",0,IF(E268="X",0,VLOOKUP(E268,'46'!$K$3:$L$16,2,FALSE)))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IF(D269="X",0,IF(E269="X",0,VLOOKUP(E269,'46'!$K$3:$L$16,2,FALSE)))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IF(D270="X",0,IF(E270="X",0,VLOOKUP(E270,'46'!$K$3:$L$16,2,FALSE)))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IF(D271="X",0,IF(E271="X",0,VLOOKUP(E271,'46'!$K$3:$L$16,2,FALSE)))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IF(D272="X",0,IF(E272="X",0,VLOOKUP(E272,'46'!$K$3:$L$16,2,FALSE)))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IF(D273="X",0,IF(E273="X",0,VLOOKUP(E273,'46'!$K$3:$L$16,2,FALSE)))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IF(D274="X",0,IF(E274="X",0,VLOOKUP(E274,'46'!$K$3:$L$16,2,FALSE)))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IF(D275="X",0,IF(E275="X",0,VLOOKUP(E275,'46'!$K$3:$L$16,2,FALSE)))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IF(D276="X",0,IF(E276="X",0,VLOOKUP(E276,'46'!$K$3:$L$16,2,FALSE)))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IF(D277="X",0,IF(E277="X",0,VLOOKUP(E277,'46'!$K$3:$L$16,2,FALSE)))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IF(D278="X",0,IF(E278="X",0,VLOOKUP(E278,'46'!$K$3:$L$16,2,FALSE)))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IF(D279="X",0,IF(E279="X",0,VLOOKUP(E279,'46'!$K$3:$L$16,2,FALSE)))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IF(D280="X",0,IF(E280="X",0,VLOOKUP(E280,'46'!$K$3:$L$16,2,FALSE)))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IF(D281="X",0,IF(E281="X",0,VLOOKUP(E281,'46'!$K$3:$L$16,2,FALSE)))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IF(D282="X",0,IF(E282="X",0,VLOOKUP(E282,'46'!$K$3:$L$16,2,FALSE)))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IF(D283="X",0,IF(E283="X",0,VLOOKUP(E283,'46'!$K$3:$L$16,2,FALSE)))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IF(D284="X",0,IF(E284="X",0,VLOOKUP(E284,'46'!$K$3:$L$16,2,FALSE)))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IF(D285="X",0,IF(E285="X",0,VLOOKUP(E285,'46'!$K$3:$L$16,2,FALSE)))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IF(D286="X",0,IF(E286="X",0,VLOOKUP(E286,'46'!$K$3:$L$16,2,FALSE)))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IF(D287="X",0,IF(E287="X",0,VLOOKUP(E287,'46'!$K$3:$L$16,2,FALSE)))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IF(D288="X",0,IF(E288="X",0,VLOOKUP(E288,'46'!$K$3:$L$16,2,FALSE)))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IF(D289="X",0,IF(E289="X",0,VLOOKUP(E289,'46'!$K$3:$L$16,2,FALSE)))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IF(D290="X",0,IF(E290="X",0,VLOOKUP(E290,'46'!$K$3:$L$16,2,FALSE)))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IF(D291="X",0,IF(E291="X",0,VLOOKUP(E291,'46'!$K$3:$L$16,2,FALSE)))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IF(D292="X",0,IF(E292="X",0,VLOOKUP(E292,'46'!$K$3:$L$16,2,FALSE)))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IF(D293="X",0,IF(E293="X",0,VLOOKUP(E293,'46'!$K$3:$L$16,2,FALSE)))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IF(D294="X",0,IF(E294="X",0,VLOOKUP(E294,'46'!$K$3:$L$16,2,FALSE)))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IF(D295="X",0,IF(E295="X",0,VLOOKUP(E295,'46'!$K$3:$L$16,2,FALSE)))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IF(D296="X",0,IF(E296="X",0,VLOOKUP(E296,'46'!$K$3:$L$16,2,FALSE)))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IF(D297="X",0,IF(E297="X",0,VLOOKUP(E297,'46'!$K$3:$L$16,2,FALSE)))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IF(D298="X",0,IF(E298="X",0,VLOOKUP(E298,'46'!$K$3:$L$16,2,FALSE)))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IF(D299="X",0,IF(E299="X",0,VLOOKUP(E299,'46'!$K$3:$L$16,2,FALSE)))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IF(D300="X",0,IF(E300="X",0,VLOOKUP(E300,'46'!$K$3:$L$16,2,FALSE)))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IF(D301="X",0,IF(E301="X",0,VLOOKUP(E301,'46'!$K$3:$L$16,2,FALSE)))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IF(D302="X",0,IF(E302="X",0,VLOOKUP(E302,'46'!$K$3:$L$16,2,FALSE)))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IF(D303="X",0,IF(E303="X",0,VLOOKUP(E303,'46'!$K$3:$L$16,2,FALSE)))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IF(D304="X",0,IF(E304="X",0,VLOOKUP(E304,'46'!$K$3:$L$16,2,FALSE)))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IF(D305="X",0,IF(E305="X",0,VLOOKUP(E305,'46'!$K$3:$L$16,2,FALSE)))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IF(D306="X",0,IF(E306="X",0,VLOOKUP(E306,'46'!$K$3:$L$16,2,FALSE)))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IF(D307="X",0,IF(E307="X",0,VLOOKUP(E307,'46'!$K$3:$L$16,2,FALSE)))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IF(D308="X",0,IF(E308="X",0,VLOOKUP(E308,'46'!$K$3:$L$16,2,FALSE)))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IF(D309="X",0,IF(E309="X",0,VLOOKUP(E309,'46'!$K$3:$L$16,2,FALSE)))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IF(D310="X",0,IF(E310="X",0,VLOOKUP(E310,'46'!$K$3:$L$16,2,FALSE)))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IF(D311="X",0,IF(E311="X",0,VLOOKUP(E311,'46'!$K$3:$L$16,2,FALSE)))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IF(D312="X",0,IF(E312="X",0,VLOOKUP(E312,'46'!$K$3:$L$16,2,FALSE)))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IF(D313="X",0,IF(E313="X",0,VLOOKUP(E313,'46'!$K$3:$L$16,2,FALSE)))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IF(D314="X",0,IF(E314="X",0,VLOOKUP(E314,'46'!$K$3:$L$16,2,FALSE)))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IF(D315="X",0,IF(E315="X",0,VLOOKUP(E315,'46'!$K$3:$L$16,2,FALSE)))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IF(D316="X",0,IF(E316="X",0,VLOOKUP(E316,'46'!$K$3:$L$16,2,FALSE)))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IF(D317="X",0,IF(E317="X",0,VLOOKUP(E317,'46'!$K$3:$L$16,2,FALSE)))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IF(D318="X",0,IF(E318="X",0,VLOOKUP(E318,'46'!$K$3:$L$16,2,FALSE)))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IF(D319="X",0,IF(E319="X",0,VLOOKUP(E319,'46'!$K$3:$L$16,2,FALSE)))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IF(D320="X",0,IF(E320="X",0,VLOOKUP(E320,'46'!$K$3:$L$16,2,FALSE)))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IF(D321="X",0,IF(E321="X",0,VLOOKUP(E321,'46'!$K$3:$L$16,2,FALSE)))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IF(D322="X",0,IF(E322="X",0,VLOOKUP(E322,'46'!$K$3:$L$16,2,FALSE)))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IF(D323="X",0,IF(E323="X",0,VLOOKUP(E323,'46'!$K$3:$L$16,2,FALSE)))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IF(D324="X",0,IF(E324="X",0,VLOOKUP(E324,'46'!$K$3:$L$16,2,FALSE)))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IF(D325="X",0,IF(E325="X",0,VLOOKUP(E325,'46'!$K$3:$L$16,2,FALSE)))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IF(D326="X",0,IF(E326="X",0,VLOOKUP(E326,'46'!$K$3:$L$16,2,FALSE)))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IF(D327="X",0,IF(E327="X",0,VLOOKUP(E327,'46'!$K$3:$L$16,2,FALSE)))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IF(D328="X",0,IF(E328="X",0,VLOOKUP(E328,'46'!$K$3:$L$16,2,FALSE)))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IF(D329="X",0,IF(E329="X",0,VLOOKUP(E329,'46'!$K$3:$L$16,2,FALSE)))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IF(D330="X",0,IF(E330="X",0,VLOOKUP(E330,'46'!$K$3:$L$16,2,FALSE)))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IF(D331="X",0,IF(E331="X",0,VLOOKUP(E331,'46'!$K$3:$L$16,2,FALSE)))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IF(D332="X",0,IF(E332="X",0,VLOOKUP(E332,'46'!$K$3:$L$16,2,FALSE)))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IF(D333="X",0,IF(E333="X",0,VLOOKUP(E333,'46'!$K$3:$L$16,2,FALSE)))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IF(D334="X",0,IF(E334="X",0,VLOOKUP(E334,'46'!$K$3:$L$16,2,FALSE)))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IF(D335="X",0,IF(E335="X",0,VLOOKUP(E335,'46'!$K$3:$L$16,2,FALSE)))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IF(D336="X",0,IF(E336="X",0,VLOOKUP(E336,'46'!$K$3:$L$16,2,FALSE)))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IF(D337="X",0,IF(E337="X",0,VLOOKUP(E337,'46'!$K$3:$L$16,2,FALSE)))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IF(D338="X",0,IF(E338="X",0,VLOOKUP(E338,'46'!$K$3:$L$16,2,FALSE)))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IF(D339="X",0,IF(E339="X",0,VLOOKUP(E339,'46'!$K$3:$L$16,2,FALSE)))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IF(D340="X",0,IF(E340="X",0,VLOOKUP(E340,'46'!$K$3:$L$16,2,FALSE)))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IF(D341="X",0,IF(E341="X",0,VLOOKUP(E341,'46'!$K$3:$L$16,2,FALSE)))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IF(D342="X",0,IF(E342="X",0,VLOOKUP(E342,'46'!$K$3:$L$16,2,FALSE)))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IF(D343="X",0,IF(E343="X",0,VLOOKUP(E343,'46'!$K$3:$L$16,2,FALSE)))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IF(D344="X",0,IF(E344="X",0,VLOOKUP(E344,'46'!$K$3:$L$16,2,FALSE)))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IF(D345="X",0,IF(E345="X",0,VLOOKUP(E345,'46'!$K$3:$L$16,2,FALSE)))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IF(D346="X",0,IF(E346="X",0,VLOOKUP(E346,'46'!$K$3:$L$16,2,FALSE)))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IF(D347="X",0,IF(E347="X",0,VLOOKUP(E347,'46'!$K$3:$L$16,2,FALSE)))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IF(D348="X",0,IF(E348="X",0,VLOOKUP(E348,'46'!$K$3:$L$16,2,FALSE)))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IF(D349="X",0,IF(E349="X",0,VLOOKUP(E349,'46'!$K$3:$L$16,2,FALSE)))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IF(D350="X",0,IF(E350="X",0,VLOOKUP(E350,'46'!$K$3:$L$16,2,FALSE)))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IF(D351="X",0,IF(E351="X",0,VLOOKUP(E351,'46'!$K$3:$L$16,2,FALSE)))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IF(D352="X",0,IF(E352="X",0,VLOOKUP(E352,'46'!$K$3:$L$16,2,FALSE)))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IF(D353="X",0,IF(E353="X",0,VLOOKUP(E353,'46'!$K$3:$L$16,2,FALSE)))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IF(D354="X",0,IF(E354="X",0,VLOOKUP(E354,'46'!$K$3:$L$16,2,FALSE)))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IF(D355="X",0,IF(E355="X",0,VLOOKUP(E355,'46'!$K$3:$L$16,2,FALSE)))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IF(D356="X",0,IF(E356="X",0,VLOOKUP(E356,'46'!$K$3:$L$16,2,FALSE)))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IF(D357="X",0,IF(E357="X",0,VLOOKUP(E357,'46'!$K$3:$L$16,2,FALSE)))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IF(D358="X",0,IF(E358="X",0,VLOOKUP(E358,'46'!$K$3:$L$16,2,FALSE)))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IF(D359="X",0,IF(E359="X",0,VLOOKUP(E359,'46'!$K$3:$L$16,2,FALSE)))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IF(D360="X",0,IF(E360="X",0,VLOOKUP(E360,'46'!$K$3:$L$16,2,FALSE)))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IF(D361="X",0,IF(E361="X",0,VLOOKUP(E361,'46'!$K$3:$L$16,2,FALSE)))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IF(D362="X",0,IF(E362="X",0,VLOOKUP(E362,'46'!$K$3:$L$16,2,FALSE)))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IF(D363="X",0,IF(E363="X",0,VLOOKUP(E363,'46'!$K$3:$L$16,2,FALSE)))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IF(D364="X",0,IF(E364="X",0,VLOOKUP(E364,'46'!$K$3:$L$16,2,FALSE)))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IF(D365="X",0,IF(E365="X",0,VLOOKUP(E365,'46'!$K$3:$L$16,2,FALSE)))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IF(D366="X",0,IF(E366="X",0,VLOOKUP(E366,'46'!$K$3:$L$16,2,FALSE)))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IF(D367="X",0,IF(E367="X",0,VLOOKUP(E367,'46'!$K$3:$L$16,2,FALSE)))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IF(D368="X",0,IF(E368="X",0,VLOOKUP(E368,'46'!$K$3:$L$16,2,FALSE)))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IF(D369="X",0,IF(E369="X",0,VLOOKUP(E369,'46'!$K$3:$L$16,2,FALSE)))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IF(D370="X",0,IF(E370="X",0,VLOOKUP(E370,'46'!$K$3:$L$16,2,FALSE)))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IF(D371="X",0,IF(E371="X",0,VLOOKUP(E371,'46'!$K$3:$L$16,2,FALSE)))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IF(D372="X",0,IF(E372="X",0,VLOOKUP(E372,'46'!$K$3:$L$16,2,FALSE)))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IF(D373="X",0,IF(E373="X",0,VLOOKUP(E373,'46'!$K$3:$L$16,2,FALSE)))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IF(D374="X",0,IF(E374="X",0,VLOOKUP(E374,'46'!$K$3:$L$16,2,FALSE)))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IF(D375="X",0,IF(E375="X",0,VLOOKUP(E375,'46'!$K$3:$L$16,2,FALSE)))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IF(D376="X",0,IF(E376="X",0,VLOOKUP(E376,'46'!$K$3:$L$16,2,FALSE)))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IF(D377="X",0,IF(E377="X",0,VLOOKUP(E377,'46'!$K$3:$L$16,2,FALSE)))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IF(D378="X",0,IF(E378="X",0,VLOOKUP(E378,'46'!$K$3:$L$16,2,FALSE)))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IF(D379="X",0,IF(E379="X",0,VLOOKUP(E379,'46'!$K$3:$L$16,2,FALSE)))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IF(D380="X",0,IF(E380="X",0,VLOOKUP(E380,'46'!$K$3:$L$16,2,FALSE)))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IF(D381="X",0,IF(E381="X",0,VLOOKUP(E381,'46'!$K$3:$L$16,2,FALSE)))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IF(D382="X",0,IF(E382="X",0,VLOOKUP(E382,'46'!$K$3:$L$16,2,FALSE)))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IF(D383="X",0,IF(E383="X",0,VLOOKUP(E383,'46'!$K$3:$L$16,2,FALSE)))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IF(D384="X",0,IF(E384="X",0,VLOOKUP(E384,'46'!$K$3:$L$16,2,FALSE)))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IF(D385="X",0,IF(E385="X",0,VLOOKUP(E385,'46'!$K$3:$L$16,2,FALSE)))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IF(D386="X",0,IF(E386="X",0,VLOOKUP(E386,'46'!$K$3:$L$16,2,FALSE)))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IF(D387="X",0,IF(E387="X",0,VLOOKUP(E387,'46'!$K$3:$L$16,2,FALSE)))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IF(D388="X",0,IF(E388="X",0,VLOOKUP(E388,'46'!$K$3:$L$16,2,FALSE)))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IF(D389="X",0,IF(E389="X",0,VLOOKUP(E389,'46'!$K$3:$L$16,2,FALSE)))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IF(D390="X",0,IF(E390="X",0,VLOOKUP(E390,'46'!$K$3:$L$16,2,FALSE)))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IF(D391="X",0,IF(E391="X",0,VLOOKUP(E391,'46'!$K$3:$L$16,2,FALSE)))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IF(D392="X",0,IF(E392="X",0,VLOOKUP(E392,'46'!$K$3:$L$16,2,FALSE)))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IF(D393="X",0,IF(E393="X",0,VLOOKUP(E393,'46'!$K$3:$L$16,2,FALSE)))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IF(D394="X",0,IF(E394="X",0,VLOOKUP(E394,'46'!$K$3:$L$16,2,FALSE)))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IF(D395="X",0,IF(E395="X",0,VLOOKUP(E395,'46'!$K$3:$L$16,2,FALSE)))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IF(D396="X",0,IF(E396="X",0,VLOOKUP(E396,'46'!$K$3:$L$16,2,FALSE)))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IF(D397="X",0,IF(E397="X",0,VLOOKUP(E397,'46'!$K$3:$L$16,2,FALSE)))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IF(D398="X",0,IF(E398="X",0,VLOOKUP(E398,'46'!$K$3:$L$16,2,FALSE)))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IF(D399="X",0,IF(E399="X",0,VLOOKUP(E399,'46'!$K$3:$L$16,2,FALSE)))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IF(D400="X",0,IF(E400="X",0,VLOOKUP(E400,'46'!$K$3:$L$16,2,FALSE)))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IF(D401="X",0,IF(E401="X",0,VLOOKUP(E401,'46'!$K$3:$L$16,2,FALSE)))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IF(D402="X",0,IF(E402="X",0,VLOOKUP(E402,'46'!$K$3:$L$16,2,FALSE)))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IF(D403="X",0,IF(E403="X",0,VLOOKUP(E403,'46'!$K$3:$L$16,2,FALSE)))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IF(D404="X",0,IF(E404="X",0,VLOOKUP(E404,'46'!$K$3:$L$16,2,FALSE)))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IF(D405="X",0,IF(E405="X",0,VLOOKUP(E405,'46'!$K$3:$L$16,2,FALSE)))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IF(D406="X",0,IF(E406="X",0,VLOOKUP(E406,'46'!$K$3:$L$16,2,FALSE)))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IF(D407="X",0,IF(E407="X",0,VLOOKUP(E407,'46'!$K$3:$L$16,2,FALSE)))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IF(D408="X",0,IF(E408="X",0,VLOOKUP(E408,'46'!$K$3:$L$16,2,FALSE)))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IF(D409="X",0,IF(E409="X",0,VLOOKUP(E409,'46'!$K$3:$L$16,2,FALSE)))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IF(D410="X",0,IF(E410="X",0,VLOOKUP(E410,'46'!$K$3:$L$16,2,FALSE)))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IF(D411="X",0,IF(E411="X",0,VLOOKUP(E411,'46'!$K$3:$L$16,2,FALSE)))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IF(D412="X",0,IF(E412="X",0,VLOOKUP(E412,'46'!$K$3:$L$16,2,FALSE)))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IF(D413="X",0,IF(E413="X",0,VLOOKUP(E413,'46'!$K$3:$L$16,2,FALSE)))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IF(D414="X",0,IF(E414="X",0,VLOOKUP(E414,'46'!$K$3:$L$16,2,FALSE)))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IF(D415="X",0,IF(E415="X",0,VLOOKUP(E415,'46'!$K$3:$L$16,2,FALSE)))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IF(D416="X",0,IF(E416="X",0,VLOOKUP(E416,'46'!$K$3:$L$16,2,FALSE)))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IF(D417="X",0,IF(E417="X",0,VLOOKUP(E417,'46'!$K$3:$L$16,2,FALSE)))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IF(D418="X",0,IF(E418="X",0,VLOOKUP(E418,'46'!$K$3:$L$16,2,FALSE)))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IF(D419="X",0,IF(E419="X",0,VLOOKUP(E419,'46'!$K$3:$L$16,2,FALSE)))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IF(D420="X",0,IF(E420="X",0,VLOOKUP(E420,'46'!$K$3:$L$16,2,FALSE)))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IF(D421="X",0,IF(E421="X",0,VLOOKUP(E421,'46'!$K$3:$L$16,2,FALSE)))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IF(D422="X",0,IF(E422="X",0,VLOOKUP(E422,'46'!$K$3:$L$16,2,FALSE)))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IF(D423="X",0,IF(E423="X",0,VLOOKUP(E423,'46'!$K$3:$L$16,2,FALSE)))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IF(D424="X",0,IF(E424="X",0,VLOOKUP(E424,'46'!$K$3:$L$16,2,FALSE)))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IF(D425="X",0,IF(E425="X",0,VLOOKUP(E425,'46'!$K$3:$L$16,2,FALSE)))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IF(D426="X",0,IF(E426="X",0,VLOOKUP(E426,'46'!$K$3:$L$16,2,FALSE)))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IF(D427="X",0,IF(E427="X",0,VLOOKUP(E427,'46'!$K$3:$L$16,2,FALSE)))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IF(D428="X",0,IF(E428="X",0,VLOOKUP(E428,'46'!$K$3:$L$16,2,FALSE)))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IF(D429="X",0,IF(E429="X",0,VLOOKUP(E429,'46'!$K$3:$L$16,2,FALSE)))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IF(D430="X",0,IF(E430="X",0,VLOOKUP(E430,'46'!$K$3:$L$16,2,FALSE)))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IF(D431="X",0,IF(E431="X",0,VLOOKUP(E431,'46'!$K$3:$L$16,2,FALSE)))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IF(D432="X",0,IF(E432="X",0,VLOOKUP(E432,'46'!$K$3:$L$16,2,FALSE)))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IF(D433="X",0,IF(E433="X",0,VLOOKUP(E433,'46'!$K$3:$L$16,2,FALSE)))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IF(D434="X",0,IF(E434="X",0,VLOOKUP(E434,'46'!$K$3:$L$16,2,FALSE)))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IF(D435="X",0,IF(E435="X",0,VLOOKUP(E435,'46'!$K$3:$L$16,2,FALSE)))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IF(D436="X",0,IF(E436="X",0,VLOOKUP(E436,'46'!$K$3:$L$16,2,FALSE)))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IF(D437="X",0,IF(E437="X",0,VLOOKUP(E437,'46'!$K$3:$L$16,2,FALSE)))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IF(D438="X",0,IF(E438="X",0,VLOOKUP(E438,'46'!$K$3:$L$16,2,FALSE)))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IF(D439="X",0,IF(E439="X",0,VLOOKUP(E439,'46'!$K$3:$L$16,2,FALSE)))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IF(D440="X",0,IF(E440="X",0,VLOOKUP(E440,'46'!$K$3:$L$16,2,FALSE)))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IF(D441="X",0,IF(E441="X",0,VLOOKUP(E441,'46'!$K$3:$L$16,2,FALSE)))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IF(D442="X",0,IF(E442="X",0,VLOOKUP(E442,'46'!$K$3:$L$16,2,FALSE)))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IF(D443="X",0,IF(E443="X",0,VLOOKUP(E443,'46'!$K$3:$L$16,2,FALSE)))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IF(D444="X",0,IF(E444="X",0,VLOOKUP(E444,'46'!$K$3:$L$16,2,FALSE)))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IF(D445="X",0,IF(E445="X",0,VLOOKUP(E445,'46'!$K$3:$L$16,2,FALSE)))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IF(D446="X",0,IF(E446="X",0,VLOOKUP(E446,'46'!$K$3:$L$16,2,FALSE)))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IF(D447="X",0,IF(E447="X",0,VLOOKUP(E447,'46'!$K$3:$L$16,2,FALSE)))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IF(D448="X",0,IF(E448="X",0,VLOOKUP(E448,'46'!$K$3:$L$16,2,FALSE)))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IF(D449="X",0,IF(E449="X",0,VLOOKUP(E449,'46'!$K$3:$L$16,2,FALSE)))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IF(D450="X",0,IF(E450="X",0,VLOOKUP(E450,'46'!$K$3:$L$16,2,FALSE)))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IF(D451="X",0,IF(E451="X",0,VLOOKUP(E451,'46'!$K$3:$L$16,2,FALSE)))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IF(D452="X",0,IF(E452="X",0,VLOOKUP(E452,'46'!$K$3:$L$16,2,FALSE)))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IF(D453="X",0,IF(E453="X",0,VLOOKUP(E453,'46'!$K$3:$L$16,2,FALSE)))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IF(D454="X",0,IF(E454="X",0,VLOOKUP(E454,'46'!$K$3:$L$16,2,FALSE)))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IF(D455="X",0,IF(E455="X",0,VLOOKUP(E455,'46'!$K$3:$L$16,2,FALSE)))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IF(D456="X",0,IF(E456="X",0,VLOOKUP(E456,'46'!$K$3:$L$16,2,FALSE)))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IF(D457="X",0,IF(E457="X",0,VLOOKUP(E457,'46'!$K$3:$L$16,2,FALSE)))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IF(D458="X",0,IF(E458="X",0,VLOOKUP(E458,'46'!$K$3:$L$16,2,FALSE)))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IF(D459="X",0,IF(E459="X",0,VLOOKUP(E459,'46'!$K$3:$L$16,2,FALSE)))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IF(D460="X",0,IF(E460="X",0,VLOOKUP(E460,'46'!$K$3:$L$16,2,FALSE)))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IF(D461="X",0,IF(E461="X",0,VLOOKUP(E461,'46'!$K$3:$L$16,2,FALSE)))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IF(D462="X",0,IF(E462="X",0,VLOOKUP(E462,'46'!$K$3:$L$16,2,FALSE)))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IF(D463="X",0,IF(E463="X",0,VLOOKUP(E463,'46'!$K$3:$L$16,2,FALSE)))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IF(D464="X",0,IF(E464="X",0,VLOOKUP(E464,'46'!$K$3:$L$16,2,FALSE)))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IF(D465="X",0,IF(E465="X",0,VLOOKUP(E465,'46'!$K$3:$L$16,2,FALSE)))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IF(D466="X",0,IF(E466="X",0,VLOOKUP(E466,'46'!$K$3:$L$16,2,FALSE)))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IF(D467="X",0,IF(E467="X",0,VLOOKUP(E467,'46'!$K$3:$L$16,2,FALSE)))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IF(D468="X",0,IF(E468="X",0,VLOOKUP(E468,'46'!$K$3:$L$16,2,FALSE)))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IF(D469="X",0,IF(E469="X",0,VLOOKUP(E469,'46'!$K$3:$L$16,2,FALSE)))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IF(D470="X",0,IF(E470="X",0,VLOOKUP(E470,'46'!$K$3:$L$16,2,FALSE)))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IF(D471="X",0,IF(E471="X",0,VLOOKUP(E471,'46'!$K$3:$L$16,2,FALSE)))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IF(D472="X",0,IF(E472="X",0,VLOOKUP(E472,'46'!$K$3:$L$16,2,FALSE)))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IF(D473="X",0,IF(E473="X",0,VLOOKUP(E473,'46'!$K$3:$L$16,2,FALSE)))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IF(D474="X",0,IF(E474="X",0,VLOOKUP(E474,'46'!$K$3:$L$16,2,FALSE)))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IF(D475="X",0,IF(E475="X",0,VLOOKUP(E475,'46'!$K$3:$L$16,2,FALSE)))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IF(D476="X",0,IF(E476="X",0,VLOOKUP(E476,'46'!$K$3:$L$16,2,FALSE)))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IF(D477="X",0,IF(E477="X",0,VLOOKUP(E477,'46'!$K$3:$L$16,2,FALSE)))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IF(D478="X",0,IF(E478="X",0,VLOOKUP(E478,'46'!$K$3:$L$16,2,FALSE)))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IF(D479="X",0,IF(E479="X",0,VLOOKUP(E479,'46'!$K$3:$L$16,2,FALSE)))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IF(D480="X",0,IF(E480="X",0,VLOOKUP(E480,'46'!$K$3:$L$16,2,FALSE)))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IF(D481="X",0,IF(E481="X",0,VLOOKUP(E481,'46'!$K$3:$L$16,2,FALSE)))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IF(D482="X",0,IF(E482="X",0,VLOOKUP(E482,'46'!$K$3:$L$16,2,FALSE)))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IF(D483="X",0,IF(E483="X",0,VLOOKUP(E483,'46'!$K$3:$L$16,2,FALSE)))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IF(D484="X",0,IF(E484="X",0,VLOOKUP(E484,'46'!$K$3:$L$16,2,FALSE)))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IF(D485="X",0,IF(E485="X",0,VLOOKUP(E485,'46'!$K$3:$L$16,2,FALSE)))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IF(D486="X",0,IF(E486="X",0,VLOOKUP(E486,'46'!$K$3:$L$16,2,FALSE)))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IF(D487="X",0,IF(E487="X",0,VLOOKUP(E487,'46'!$K$3:$L$16,2,FALSE)))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IF(D488="X",0,IF(E488="X",0,VLOOKUP(E488,'46'!$K$3:$L$16,2,FALSE)))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IF(D489="X",0,IF(E489="X",0,VLOOKUP(E489,'46'!$K$3:$L$16,2,FALSE)))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IF(D490="X",0,IF(E490="X",0,VLOOKUP(E490,'46'!$K$3:$L$16,2,FALSE)))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IF(D491="X",0,IF(E491="X",0,VLOOKUP(E491,'46'!$K$3:$L$16,2,FALSE)))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IF(D492="X",0,IF(E492="X",0,VLOOKUP(E492,'46'!$K$3:$L$16,2,FALSE)))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IF(D493="X",0,IF(E493="X",0,VLOOKUP(E493,'46'!$K$3:$L$16,2,FALSE)))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IF(D494="X",0,IF(E494="X",0,VLOOKUP(E494,'46'!$K$3:$L$16,2,FALSE)))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IF('46'!K3="", "Vrije categorie",'46'!K3)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IF('46'!K4="", "Vrije categorie",'46'!K4)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IF('46'!K5="", "Vrije categorie",'46'!K5)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IF('46'!K6="", "Vrije categorie",'46'!K6)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IF('46'!K7="", "Vrije categorie",'46'!K7)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IF('46'!K8="", "Vrije categorie",'46'!K8)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IF('46'!K9="", "Vrije categorie",'46'!K9)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IF('46'!K10="", "Vrije categorie",'46'!K10)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IF('46'!K11="", "Vrije categorie",'46'!K11)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IF('46'!K12="", "Vrije categorie",'46'!K12)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IF('46'!K13="", "Vrije categorie",'46'!K13)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IF('46'!K14="", "Vrije categorie",'46'!K14)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IF('46'!K15="", "Vrije categorie",'46'!K15)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0DmUQ6/e2i22TigwKQdWpgo5Zete/bXAmSWBzHaAD+iEsmvcoQY9+ry7H+/CTmkmIKEBHgcmYn+73ltG2Qmalg==" saltValue="9mGsxwBDEq075IYpI4eb3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'47a'!P499/M3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'47a'!P500/M4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(her)controles'!A47</f>
        <v>0</v>
      </c>
      <c r="K5" s="34" t="s">
        <v>48</v>
      </c>
      <c r="L5" s="46"/>
      <c r="M5" s="104"/>
      <c r="N5" s="86" t="e">
        <f>'47a'!P501/M5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'47a'!P502/M6</f>
        <v>#N/A</v>
      </c>
    </row>
    <row r="7" spans="1:14">
      <c r="K7" s="34" t="s">
        <v>45</v>
      </c>
      <c r="L7" s="46"/>
      <c r="M7" s="104"/>
      <c r="N7" s="86" t="e">
        <f>'47a'!P503/M7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'47a'!P504/M8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'47a'!P505/M9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'47a'!P506/M10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'47a'!P507/M11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'47a'!P508/M12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'47a'!N512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'47a'!P509/M13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'47a'!P512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'47a'!G512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'47a'!F512-E27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'47a'!S495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'47a'!R495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'47a'!T495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'47a'!U495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'47a'!V495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'47a'!W495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'47a'!N505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eiI6W9hsttMU4X0/bPUMj25Mknexw8YmH+rcCKHUY5q1zyZs9eoM1vrC/H04w/AAasJmnBQ/KtosZ11ydqk6jA==" saltValue="KaLuzRK1fnJUIBNlwlx4j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workbookViewId="0">
      <pane ySplit="2" topLeftCell="A3" activePane="bottomLeft" state="frozen"/>
      <selection pane="bottomLeft" activeCell="M26" sqref="M26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3,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>
        <v>200</v>
      </c>
      <c r="M3" s="212"/>
      <c r="N3" s="85" t="e">
        <f>'3a'!S480/M3</f>
        <v>#DIV/0!</v>
      </c>
    </row>
    <row r="4" spans="1:14">
      <c r="A4" s="16" t="s">
        <v>72</v>
      </c>
      <c r="B4" s="264" t="str">
        <f>VLOOKUP(H5,'Kosten NEN2075 (her)controles'!A5:E50,3)</f>
        <v>OBS De Wyken (Brede School Duinterpen)</v>
      </c>
      <c r="C4" s="264"/>
      <c r="D4" s="264"/>
      <c r="E4" s="264"/>
      <c r="F4" s="19"/>
      <c r="G4" s="19"/>
      <c r="H4" s="12"/>
      <c r="K4" s="34" t="s">
        <v>47</v>
      </c>
      <c r="L4" s="46">
        <v>200</v>
      </c>
      <c r="M4" s="213"/>
      <c r="N4" s="86" t="e">
        <f>'3a'!S481/M4</f>
        <v>#DIV/0!</v>
      </c>
    </row>
    <row r="5" spans="1:14">
      <c r="A5" s="17" t="s">
        <v>73</v>
      </c>
      <c r="B5" s="265" t="str">
        <f>VLOOKUP(H5,'Kosten NEN2075 (her)controles'!A5:E50,4)</f>
        <v xml:space="preserve">Keizersmantel 1 </v>
      </c>
      <c r="C5" s="265"/>
      <c r="D5" s="265"/>
      <c r="E5" s="265"/>
      <c r="F5" s="279" t="s">
        <v>75</v>
      </c>
      <c r="G5" s="279"/>
      <c r="H5" s="13">
        <f>'Kosten NEN2075 (her)controles'!A7</f>
        <v>3</v>
      </c>
      <c r="K5" s="34" t="s">
        <v>48</v>
      </c>
      <c r="L5" s="46">
        <v>200</v>
      </c>
      <c r="M5" s="213"/>
      <c r="N5" s="86" t="e">
        <f>'3a'!S482/M5</f>
        <v>#DIV/0!</v>
      </c>
    </row>
    <row r="6" spans="1:14">
      <c r="A6" s="18" t="s">
        <v>74</v>
      </c>
      <c r="B6" s="266" t="str">
        <f>VLOOKUP(H5,'Kosten NEN2075 (her)controles'!A5:E50,5)</f>
        <v>Sneek</v>
      </c>
      <c r="C6" s="266"/>
      <c r="D6" s="266"/>
      <c r="E6" s="266"/>
      <c r="F6" s="280" t="s">
        <v>76</v>
      </c>
      <c r="G6" s="280"/>
      <c r="H6" s="14" t="str">
        <f>CONCATENATE(H5,"a")</f>
        <v>3a</v>
      </c>
      <c r="K6" s="34" t="s">
        <v>49</v>
      </c>
      <c r="L6" s="46">
        <v>200</v>
      </c>
      <c r="M6" s="213"/>
      <c r="N6" s="86" t="e">
        <f>'3a'!S483/M6</f>
        <v>#DIV/0!</v>
      </c>
    </row>
    <row r="7" spans="1:14">
      <c r="K7" s="34" t="s">
        <v>45</v>
      </c>
      <c r="L7" s="46">
        <v>200</v>
      </c>
      <c r="M7" s="213"/>
      <c r="N7" s="86" t="e">
        <f>'3a'!S484/M7</f>
        <v>#DIV/0!</v>
      </c>
    </row>
    <row r="8" spans="1:14">
      <c r="A8" s="3" t="s">
        <v>77</v>
      </c>
      <c r="B8" s="4"/>
      <c r="C8" s="4"/>
      <c r="D8" s="4"/>
      <c r="E8" s="15">
        <f>MAX(L3:L16)</f>
        <v>200</v>
      </c>
      <c r="K8" s="34" t="s">
        <v>50</v>
      </c>
      <c r="L8" s="46">
        <v>12</v>
      </c>
      <c r="M8" s="213"/>
      <c r="N8" s="86" t="e">
        <f>'3a'!S485/M8</f>
        <v>#DIV/0!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>
        <v>200</v>
      </c>
      <c r="M9" s="213"/>
      <c r="N9" s="86" t="e">
        <f>'3a'!S486/M9</f>
        <v>#DIV/0!</v>
      </c>
    </row>
    <row r="10" spans="1:14">
      <c r="H10" s="7" t="s">
        <v>86</v>
      </c>
      <c r="K10" s="34" t="s">
        <v>51</v>
      </c>
      <c r="L10" s="46">
        <v>200</v>
      </c>
      <c r="M10" s="213"/>
      <c r="N10" s="86" t="e">
        <f>'3a'!S487/M10</f>
        <v>#DIV/0!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#DIV/0!</v>
      </c>
      <c r="K11" s="34" t="s">
        <v>52</v>
      </c>
      <c r="L11" s="46">
        <v>200</v>
      </c>
      <c r="M11" s="213"/>
      <c r="N11" s="86" t="e">
        <f>'3a'!S488/M11</f>
        <v>#DIV/0!</v>
      </c>
    </row>
    <row r="12" spans="1:14">
      <c r="F12" s="7" t="s">
        <v>54</v>
      </c>
      <c r="G12" s="7" t="s">
        <v>80</v>
      </c>
      <c r="K12" s="34" t="s">
        <v>53</v>
      </c>
      <c r="L12" s="46">
        <v>4</v>
      </c>
      <c r="M12" s="213"/>
      <c r="N12" s="86" t="e">
        <f>'3a'!S489/M12</f>
        <v>#DIV/0!</v>
      </c>
    </row>
    <row r="13" spans="1:14">
      <c r="A13" s="4" t="s">
        <v>104</v>
      </c>
      <c r="B13" s="4"/>
      <c r="C13" s="4"/>
      <c r="D13" s="4"/>
      <c r="E13" s="5"/>
      <c r="F13" s="43">
        <f>'3a'!Q493</f>
        <v>2280.9999999999995</v>
      </c>
      <c r="G13" s="204"/>
      <c r="H13" s="23">
        <f>(F13*G13)*4</f>
        <v>0</v>
      </c>
      <c r="K13" s="34" t="s">
        <v>46</v>
      </c>
      <c r="L13" s="46">
        <v>4</v>
      </c>
      <c r="M13" s="213"/>
      <c r="N13" s="86" t="e">
        <f>'3a'!S490/M13</f>
        <v>#DIV/0!</v>
      </c>
    </row>
    <row r="14" spans="1:14" ht="15.75">
      <c r="F14" s="21" t="s">
        <v>79</v>
      </c>
      <c r="G14" s="75"/>
      <c r="H14" s="23" t="e">
        <f>SUM(H11:H13)</f>
        <v>#DIV/0!</v>
      </c>
      <c r="K14" s="34"/>
      <c r="L14" s="46"/>
      <c r="M14" s="242"/>
      <c r="N14" s="86"/>
    </row>
    <row r="15" spans="1:14">
      <c r="K15" s="34"/>
      <c r="L15" s="46"/>
      <c r="M15" s="242"/>
      <c r="N15" s="86"/>
    </row>
    <row r="16" spans="1:14">
      <c r="A16" t="s">
        <v>117</v>
      </c>
      <c r="K16" s="36"/>
      <c r="L16" s="47"/>
      <c r="M16" s="241"/>
      <c r="N16" s="87"/>
    </row>
    <row r="17" spans="1:9">
      <c r="A17" s="276" t="s">
        <v>118</v>
      </c>
      <c r="B17" s="276"/>
      <c r="C17" s="276"/>
      <c r="D17" s="44">
        <f>'3a'!S493</f>
        <v>456200</v>
      </c>
      <c r="E17" s="276" t="s">
        <v>119</v>
      </c>
      <c r="F17" s="276"/>
      <c r="G17" s="44">
        <f>D17/E8</f>
        <v>2281</v>
      </c>
      <c r="H17" s="41" t="s">
        <v>120</v>
      </c>
      <c r="I17" s="43" t="e">
        <f>D17/SUM(N3:N16)</f>
        <v>#DIV/0!</v>
      </c>
    </row>
    <row r="20" spans="1:9">
      <c r="A20" s="24"/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 t="s">
        <v>709</v>
      </c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'3a'!J493</f>
        <v>1892.8499999999997</v>
      </c>
      <c r="F22" s="205"/>
      <c r="G22" s="96">
        <f t="shared" ref="G22:G34" si="0">E22*F22</f>
        <v>0</v>
      </c>
      <c r="H22" s="37">
        <f>(0.2*0.8)</f>
        <v>0.16000000000000003</v>
      </c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1892.8499999999997</v>
      </c>
      <c r="F23" s="206"/>
      <c r="G23" s="56">
        <f t="shared" si="0"/>
        <v>0</v>
      </c>
      <c r="H23" s="37">
        <f>(0.4*0.8)</f>
        <v>0.32000000000000006</v>
      </c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1892.8499999999997</v>
      </c>
      <c r="F24" s="206"/>
      <c r="G24" s="56">
        <f t="shared" si="0"/>
        <v>0</v>
      </c>
      <c r="H24" s="37">
        <f>(0.4*0.8)</f>
        <v>0.32000000000000006</v>
      </c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1892.8499999999997</v>
      </c>
      <c r="F25" s="206"/>
      <c r="G25" s="56">
        <f t="shared" si="0"/>
        <v>0</v>
      </c>
      <c r="H25" s="37">
        <f>(1*0.2)</f>
        <v>0.2</v>
      </c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'3a'!I493-E27</f>
        <v>121.5</v>
      </c>
      <c r="F26" s="206"/>
      <c r="G26" s="56">
        <f t="shared" si="0"/>
        <v>0</v>
      </c>
      <c r="H26" s="37">
        <v>1</v>
      </c>
      <c r="I26" s="56">
        <f t="shared" si="1"/>
        <v>0</v>
      </c>
    </row>
    <row r="27" spans="1:9" hidden="1">
      <c r="A27" s="250" t="s">
        <v>56</v>
      </c>
      <c r="B27" s="251"/>
      <c r="C27" s="251"/>
      <c r="D27" s="263"/>
      <c r="E27" s="99"/>
      <c r="F27" s="207"/>
      <c r="G27" s="101">
        <f t="shared" si="0"/>
        <v>0</v>
      </c>
      <c r="H27" s="37"/>
      <c r="I27" s="101">
        <f t="shared" si="1"/>
        <v>0</v>
      </c>
    </row>
    <row r="28" spans="1:9">
      <c r="A28" s="98" t="s">
        <v>140</v>
      </c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'3a'!V476</f>
        <v>339.40000000000003</v>
      </c>
      <c r="F29" s="205"/>
      <c r="G29" s="96">
        <f t="shared" si="0"/>
        <v>0</v>
      </c>
      <c r="H29" s="37">
        <v>2</v>
      </c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'3a'!U476</f>
        <v>339.40000000000003</v>
      </c>
      <c r="F30" s="206"/>
      <c r="G30" s="56">
        <f t="shared" si="0"/>
        <v>0</v>
      </c>
      <c r="H30" s="37">
        <v>2</v>
      </c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'3a'!W476</f>
        <v>271.39999999999998</v>
      </c>
      <c r="F31" s="206"/>
      <c r="G31" s="56">
        <f t="shared" si="0"/>
        <v>0</v>
      </c>
      <c r="H31" s="37">
        <v>2</v>
      </c>
      <c r="I31" s="56">
        <f t="shared" si="1"/>
        <v>0</v>
      </c>
    </row>
    <row r="32" spans="1:9" hidden="1">
      <c r="A32" s="250" t="s">
        <v>114</v>
      </c>
      <c r="B32" s="251"/>
      <c r="C32" s="251"/>
      <c r="D32" s="252"/>
      <c r="E32" s="25">
        <f>'3a'!X476</f>
        <v>0</v>
      </c>
      <c r="F32" s="206"/>
      <c r="G32" s="56">
        <f t="shared" si="0"/>
        <v>0</v>
      </c>
      <c r="H32" s="37">
        <v>2</v>
      </c>
      <c r="I32" s="56">
        <f t="shared" si="1"/>
        <v>0</v>
      </c>
    </row>
    <row r="33" spans="1:9" hidden="1">
      <c r="A33" s="250" t="s">
        <v>103</v>
      </c>
      <c r="B33" s="251"/>
      <c r="C33" s="251"/>
      <c r="D33" s="252"/>
      <c r="E33" s="25">
        <f>'3a'!Y476</f>
        <v>0</v>
      </c>
      <c r="F33" s="206"/>
      <c r="G33" s="56">
        <f t="shared" si="0"/>
        <v>0</v>
      </c>
      <c r="H33" s="35"/>
      <c r="I33" s="56">
        <f t="shared" si="1"/>
        <v>0</v>
      </c>
    </row>
    <row r="34" spans="1:9" hidden="1">
      <c r="A34" s="250" t="s">
        <v>115</v>
      </c>
      <c r="B34" s="251"/>
      <c r="C34" s="251"/>
      <c r="D34" s="252"/>
      <c r="E34" s="25">
        <f>'3a'!Z476</f>
        <v>0</v>
      </c>
      <c r="F34" s="206"/>
      <c r="G34" s="56">
        <f t="shared" si="0"/>
        <v>0</v>
      </c>
      <c r="H34" s="35"/>
      <c r="I34" s="56">
        <f t="shared" si="1"/>
        <v>0</v>
      </c>
    </row>
    <row r="35" spans="1:9" hidden="1">
      <c r="A35" s="250"/>
      <c r="B35" s="251"/>
      <c r="C35" s="251"/>
      <c r="D35" s="252"/>
      <c r="E35" s="25"/>
      <c r="F35" s="206"/>
      <c r="G35" s="56"/>
      <c r="H35" s="35"/>
      <c r="I35" s="56"/>
    </row>
    <row r="36" spans="1:9" hidden="1">
      <c r="A36" s="250"/>
      <c r="B36" s="251"/>
      <c r="C36" s="251"/>
      <c r="D36" s="252"/>
      <c r="E36" s="25"/>
      <c r="F36" s="206"/>
      <c r="G36" s="56"/>
      <c r="H36" s="35"/>
      <c r="I36" s="56"/>
    </row>
    <row r="37" spans="1:9" hidden="1">
      <c r="A37" s="273"/>
      <c r="B37" s="274"/>
      <c r="C37" s="274"/>
      <c r="D37" s="275"/>
      <c r="E37" s="26"/>
      <c r="F37" s="208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710</v>
      </c>
      <c r="B41" s="272"/>
      <c r="C41" s="272"/>
      <c r="D41" s="8" t="s">
        <v>54</v>
      </c>
      <c r="E41" s="84">
        <f>'3a'!Q486</f>
        <v>303.34999999999997</v>
      </c>
      <c r="F41" s="209"/>
      <c r="G41" s="55">
        <f>E41*F41</f>
        <v>0</v>
      </c>
      <c r="H41" s="33">
        <v>1</v>
      </c>
      <c r="I41" s="56">
        <f t="shared" ref="I41:I42" si="2">G41*H41</f>
        <v>0</v>
      </c>
    </row>
    <row r="42" spans="1:9">
      <c r="A42" s="269" t="s">
        <v>707</v>
      </c>
      <c r="B42" s="270"/>
      <c r="C42" s="270"/>
      <c r="D42" s="9" t="s">
        <v>708</v>
      </c>
      <c r="E42" s="9">
        <v>1</v>
      </c>
      <c r="F42" s="210"/>
      <c r="G42" s="55">
        <f>E42*F42</f>
        <v>0</v>
      </c>
      <c r="H42" s="147">
        <v>200</v>
      </c>
      <c r="I42" s="56">
        <f t="shared" si="2"/>
        <v>0</v>
      </c>
    </row>
    <row r="43" spans="1:9" hidden="1">
      <c r="A43" s="269"/>
      <c r="B43" s="270"/>
      <c r="C43" s="270"/>
      <c r="D43" s="9"/>
      <c r="E43" s="9"/>
      <c r="F43" s="210"/>
      <c r="G43" s="56"/>
      <c r="H43" s="35"/>
      <c r="I43" s="56"/>
    </row>
    <row r="44" spans="1:9" hidden="1">
      <c r="A44" s="269"/>
      <c r="B44" s="270"/>
      <c r="C44" s="270"/>
      <c r="D44" s="9"/>
      <c r="E44" s="9"/>
      <c r="F44" s="210"/>
      <c r="G44" s="56"/>
      <c r="H44" s="35"/>
      <c r="I44" s="56"/>
    </row>
    <row r="45" spans="1:9" hidden="1">
      <c r="A45" s="269"/>
      <c r="B45" s="270"/>
      <c r="C45" s="270"/>
      <c r="D45" s="9"/>
      <c r="E45" s="9"/>
      <c r="F45" s="210"/>
      <c r="G45" s="56"/>
      <c r="H45" s="35"/>
      <c r="I45" s="56"/>
    </row>
    <row r="46" spans="1:9" hidden="1">
      <c r="A46" s="269"/>
      <c r="B46" s="270"/>
      <c r="C46" s="270"/>
      <c r="D46" s="9"/>
      <c r="E46" s="9"/>
      <c r="F46" s="210"/>
      <c r="G46" s="56"/>
      <c r="H46" s="35"/>
      <c r="I46" s="56"/>
    </row>
    <row r="47" spans="1:9" hidden="1">
      <c r="A47" s="269"/>
      <c r="B47" s="270"/>
      <c r="C47" s="270"/>
      <c r="D47" s="9"/>
      <c r="E47" s="9"/>
      <c r="F47" s="210"/>
      <c r="G47" s="56"/>
      <c r="H47" s="35"/>
      <c r="I47" s="56"/>
    </row>
    <row r="48" spans="1:9" hidden="1">
      <c r="A48" s="269"/>
      <c r="B48" s="270"/>
      <c r="C48" s="270"/>
      <c r="D48" s="9"/>
      <c r="E48" s="9"/>
      <c r="F48" s="210"/>
      <c r="G48" s="56"/>
      <c r="H48" s="35"/>
      <c r="I48" s="56"/>
    </row>
    <row r="49" spans="1:9" hidden="1">
      <c r="A49" s="269"/>
      <c r="B49" s="270"/>
      <c r="C49" s="270"/>
      <c r="D49" s="9"/>
      <c r="E49" s="9"/>
      <c r="F49" s="210"/>
      <c r="G49" s="56"/>
      <c r="H49" s="35"/>
      <c r="I49" s="56"/>
    </row>
    <row r="50" spans="1:9" hidden="1">
      <c r="A50" s="269"/>
      <c r="B50" s="270"/>
      <c r="C50" s="270"/>
      <c r="D50" s="9"/>
      <c r="E50" s="9"/>
      <c r="F50" s="210"/>
      <c r="G50" s="56"/>
      <c r="H50" s="35"/>
      <c r="I50" s="56"/>
    </row>
    <row r="51" spans="1:9" hidden="1">
      <c r="A51" s="267"/>
      <c r="B51" s="268"/>
      <c r="C51" s="268"/>
      <c r="D51" s="10"/>
      <c r="E51" s="10"/>
      <c r="F51" s="211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#DIV/0!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#DIV/0!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by7P1nUfzI5YgeaU6mvBXi8kFt5UKIOR0X8d2+ylKDBicbkgnEVf3ievv94KefyVwGV+dv8RMYTkKFMRuVkPvg==" saltValue="pjsZDprmIY7IFwiccP7Um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Z532"/>
  <sheetViews>
    <sheetView topLeftCell="B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'47'!H5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IF(D4="X",0,IF(E4="X",0,VLOOKUP(E4,'47'!$K$3:$L$16,2,FALSE)))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IF(D5="X",0,IF(E5="X",0,VLOOKUP(E5,'47'!$K$3:$L$16,2,FALSE)))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IF(D6="X",0,IF(E6="X",0,VLOOKUP(E6,'47'!$K$3:$L$16,2,FALSE)))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IF(D7="X",0,IF(E7="X",0,VLOOKUP(E7,'47'!$K$3:$L$16,2,FALSE)))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IF(D8="X",0,IF(E8="X",0,VLOOKUP(E8,'47'!$K$3:$L$16,2,FALSE)))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IF(D9="X",0,IF(E9="X",0,VLOOKUP(E9,'47'!$K$3:$L$16,2,FALSE)))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IF(D10="X",0,IF(E10="X",0,VLOOKUP(E10,'47'!$K$3:$L$16,2,FALSE)))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IF(D11="X",0,IF(E11="X",0,VLOOKUP(E11,'47'!$K$3:$L$16,2,FALSE)))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IF(D12="X",0,IF(E12="X",0,VLOOKUP(E12,'47'!$K$3:$L$16,2,FALSE)))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IF(D13="X",0,IF(E13="X",0,VLOOKUP(E13,'47'!$K$3:$L$16,2,FALSE)))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IF(D14="X",0,IF(E14="X",0,VLOOKUP(E14,'47'!$K$3:$L$16,2,FALSE)))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IF(D15="X",0,IF(E15="X",0,VLOOKUP(E15,'47'!$K$3:$L$16,2,FALSE)))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IF(D16="X",0,IF(E16="X",0,VLOOKUP(E16,'47'!$K$3:$L$16,2,FALSE)))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IF(D17="X",0,IF(E17="X",0,VLOOKUP(E17,'47'!$K$3:$L$16,2,FALSE)))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IF(D18="X",0,IF(E18="X",0,VLOOKUP(E18,'47'!$K$3:$L$16,2,FALSE)))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IF(D19="X",0,IF(E19="X",0,VLOOKUP(E19,'47'!$K$3:$L$16,2,FALSE)))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IF(D20="X",0,IF(E20="X",0,VLOOKUP(E20,'47'!$K$3:$L$16,2,FALSE)))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IF(D21="X",0,IF(E21="X",0,VLOOKUP(E21,'47'!$K$3:$L$16,2,FALSE)))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IF(D22="X",0,IF(E22="X",0,VLOOKUP(E22,'47'!$K$3:$L$16,2,FALSE)))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IF(D23="X",0,IF(E23="X",0,VLOOKUP(E23,'47'!$K$3:$L$16,2,FALSE)))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IF(D24="X",0,IF(E24="X",0,VLOOKUP(E24,'47'!$K$3:$L$16,2,FALSE)))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IF(D25="X",0,IF(E25="X",0,VLOOKUP(E25,'47'!$K$3:$L$16,2,FALSE)))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IF(D26="X",0,IF(E26="X",0,VLOOKUP(E26,'47'!$K$3:$L$16,2,FALSE)))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IF(D27="X",0,IF(E27="X",0,VLOOKUP(E27,'47'!$K$3:$L$16,2,FALSE)))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IF(D28="X",0,IF(E28="X",0,VLOOKUP(E28,'47'!$K$3:$L$16,2,FALSE)))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IF(D29="X",0,IF(E29="X",0,VLOOKUP(E29,'47'!$K$3:$L$16,2,FALSE)))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IF(D30="X",0,IF(E30="X",0,VLOOKUP(E30,'47'!$K$3:$L$16,2,FALSE)))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IF(D31="X",0,IF(E31="X",0,VLOOKUP(E31,'47'!$K$3:$L$16,2,FALSE)))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IF(D32="X",0,IF(E32="X",0,VLOOKUP(E32,'47'!$K$3:$L$16,2,FALSE)))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IF(D33="X",0,IF(E33="X",0,VLOOKUP(E33,'47'!$K$3:$L$16,2,FALSE)))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IF(D34="X",0,IF(E34="X",0,VLOOKUP(E34,'47'!$K$3:$L$16,2,FALSE)))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IF(D35="X",0,IF(E35="X",0,VLOOKUP(E35,'47'!$K$3:$L$16,2,FALSE)))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IF(D36="X",0,IF(E36="X",0,VLOOKUP(E36,'47'!$K$3:$L$16,2,FALSE)))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IF(D37="X",0,IF(E37="X",0,VLOOKUP(E37,'47'!$K$3:$L$16,2,FALSE)))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IF(D38="X",0,IF(E38="X",0,VLOOKUP(E38,'47'!$K$3:$L$16,2,FALSE)))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IF(D39="X",0,IF(E39="X",0,VLOOKUP(E39,'47'!$K$3:$L$16,2,FALSE)))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IF(D40="X",0,IF(E40="X",0,VLOOKUP(E40,'47'!$K$3:$L$16,2,FALSE)))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IF(D41="X",0,IF(E41="X",0,VLOOKUP(E41,'47'!$K$3:$L$16,2,FALSE)))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IF(D42="X",0,IF(E42="X",0,VLOOKUP(E42,'47'!$K$3:$L$16,2,FALSE)))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IF(D43="X",0,IF(E43="X",0,VLOOKUP(E43,'47'!$K$3:$L$16,2,FALSE)))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IF(D44="X",0,IF(E44="X",0,VLOOKUP(E44,'47'!$K$3:$L$16,2,FALSE)))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IF(D45="X",0,IF(E45="X",0,VLOOKUP(E45,'47'!$K$3:$L$16,2,FALSE)))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IF(D46="X",0,IF(E46="X",0,VLOOKUP(E46,'47'!$K$3:$L$16,2,FALSE)))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IF(D47="X",0,IF(E47="X",0,VLOOKUP(E47,'47'!$K$3:$L$16,2,FALSE)))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IF(D48="X",0,IF(E48="X",0,VLOOKUP(E48,'47'!$K$3:$L$16,2,FALSE)))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IF(D49="X",0,IF(E49="X",0,VLOOKUP(E49,'47'!$K$3:$L$16,2,FALSE)))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IF(D50="X",0,IF(E50="X",0,VLOOKUP(E50,'47'!$K$3:$L$16,2,FALSE)))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IF(D51="X",0,IF(E51="X",0,VLOOKUP(E51,'47'!$K$3:$L$16,2,FALSE)))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IF(D52="X",0,IF(E52="X",0,VLOOKUP(E52,'47'!$K$3:$L$16,2,FALSE)))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IF(D53="X",0,IF(E53="X",0,VLOOKUP(E53,'47'!$K$3:$L$16,2,FALSE)))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IF(D54="X",0,IF(E54="X",0,VLOOKUP(E54,'47'!$K$3:$L$16,2,FALSE)))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IF(D55="X",0,IF(E55="X",0,VLOOKUP(E55,'47'!$K$3:$L$16,2,FALSE)))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IF(D56="X",0,IF(E56="X",0,VLOOKUP(E56,'47'!$K$3:$L$16,2,FALSE)))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IF(D57="X",0,IF(E57="X",0,VLOOKUP(E57,'47'!$K$3:$L$16,2,FALSE)))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IF(D58="X",0,IF(E58="X",0,VLOOKUP(E58,'47'!$K$3:$L$16,2,FALSE)))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IF(D59="X",0,IF(E59="X",0,VLOOKUP(E59,'47'!$K$3:$L$16,2,FALSE)))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IF(D60="X",0,IF(E60="X",0,VLOOKUP(E60,'47'!$K$3:$L$16,2,FALSE)))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IF(D61="X",0,IF(E61="X",0,VLOOKUP(E61,'47'!$K$3:$L$16,2,FALSE)))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IF(D62="X",0,IF(E62="X",0,VLOOKUP(E62,'47'!$K$3:$L$16,2,FALSE)))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IF(D63="X",0,IF(E63="X",0,VLOOKUP(E63,'47'!$K$3:$L$16,2,FALSE)))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IF(D64="X",0,IF(E64="X",0,VLOOKUP(E64,'47'!$K$3:$L$16,2,FALSE)))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IF(D65="X",0,IF(E65="X",0,VLOOKUP(E65,'47'!$K$3:$L$16,2,FALSE)))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IF(D66="X",0,IF(E66="X",0,VLOOKUP(E66,'47'!$K$3:$L$16,2,FALSE)))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IF(D67="X",0,IF(E67="X",0,VLOOKUP(E67,'47'!$K$3:$L$16,2,FALSE)))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IF(D68="X",0,IF(E68="X",0,VLOOKUP(E68,'47'!$K$3:$L$16,2,FALSE)))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IF(D69="X",0,IF(E69="X",0,VLOOKUP(E69,'47'!$K$3:$L$16,2,FALSE)))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IF(D70="X",0,IF(E70="X",0,VLOOKUP(E70,'47'!$K$3:$L$16,2,FALSE)))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IF(D71="X",0,IF(E71="X",0,VLOOKUP(E71,'47'!$K$3:$L$16,2,FALSE)))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IF(D72="X",0,IF(E72="X",0,VLOOKUP(E72,'47'!$K$3:$L$16,2,FALSE)))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IF(D73="X",0,IF(E73="X",0,VLOOKUP(E73,'47'!$K$3:$L$16,2,FALSE)))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IF(D74="X",0,IF(E74="X",0,VLOOKUP(E74,'47'!$K$3:$L$16,2,FALSE)))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IF(D75="X",0,IF(E75="X",0,VLOOKUP(E75,'47'!$K$3:$L$16,2,FALSE)))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IF(D76="X",0,IF(E76="X",0,VLOOKUP(E76,'47'!$K$3:$L$16,2,FALSE)))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IF(D77="X",0,IF(E77="X",0,VLOOKUP(E77,'47'!$K$3:$L$16,2,FALSE)))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IF(D78="X",0,IF(E78="X",0,VLOOKUP(E78,'47'!$K$3:$L$16,2,FALSE)))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IF(D79="X",0,IF(E79="X",0,VLOOKUP(E79,'47'!$K$3:$L$16,2,FALSE)))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IF(D80="X",0,IF(E80="X",0,VLOOKUP(E80,'47'!$K$3:$L$16,2,FALSE)))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IF(D81="X",0,IF(E81="X",0,VLOOKUP(E81,'47'!$K$3:$L$16,2,FALSE)))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IF(D82="X",0,IF(E82="X",0,VLOOKUP(E82,'47'!$K$3:$L$16,2,FALSE)))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IF(D83="X",0,IF(E83="X",0,VLOOKUP(E83,'47'!$K$3:$L$16,2,FALSE)))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IF(D84="X",0,IF(E84="X",0,VLOOKUP(E84,'47'!$K$3:$L$16,2,FALSE)))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IF(D85="X",0,IF(E85="X",0,VLOOKUP(E85,'47'!$K$3:$L$16,2,FALSE)))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IF(D86="X",0,IF(E86="X",0,VLOOKUP(E86,'47'!$K$3:$L$16,2,FALSE)))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IF(D87="X",0,IF(E87="X",0,VLOOKUP(E87,'47'!$K$3:$L$16,2,FALSE)))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IF(D88="X",0,IF(E88="X",0,VLOOKUP(E88,'47'!$K$3:$L$16,2,FALSE)))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IF(D89="X",0,IF(E89="X",0,VLOOKUP(E89,'47'!$K$3:$L$16,2,FALSE)))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IF(D90="X",0,IF(E90="X",0,VLOOKUP(E90,'47'!$K$3:$L$16,2,FALSE)))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IF(D91="X",0,IF(E91="X",0,VLOOKUP(E91,'47'!$K$3:$L$16,2,FALSE)))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IF(D92="X",0,IF(E92="X",0,VLOOKUP(E92,'47'!$K$3:$L$16,2,FALSE)))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IF(D93="X",0,IF(E93="X",0,VLOOKUP(E93,'47'!$K$3:$L$16,2,FALSE)))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IF(D94="X",0,IF(E94="X",0,VLOOKUP(E94,'47'!$K$3:$L$16,2,FALSE)))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IF(D95="X",0,IF(E95="X",0,VLOOKUP(E95,'47'!$K$3:$L$16,2,FALSE)))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IF(D96="X",0,IF(E96="X",0,VLOOKUP(E96,'47'!$K$3:$L$16,2,FALSE)))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IF(D97="X",0,IF(E97="X",0,VLOOKUP(E97,'47'!$K$3:$L$16,2,FALSE)))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IF(D98="X",0,IF(E98="X",0,VLOOKUP(E98,'47'!$K$3:$L$16,2,FALSE)))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IF(D99="X",0,IF(E99="X",0,VLOOKUP(E99,'47'!$K$3:$L$16,2,FALSE)))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IF(D100="X",0,IF(E100="X",0,VLOOKUP(E100,'47'!$K$3:$L$16,2,FALSE)))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IF(D101="X",0,IF(E101="X",0,VLOOKUP(E101,'47'!$K$3:$L$16,2,FALSE)))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IF(D102="X",0,IF(E102="X",0,VLOOKUP(E102,'47'!$K$3:$L$16,2,FALSE)))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IF(D103="X",0,IF(E103="X",0,VLOOKUP(E103,'47'!$K$3:$L$16,2,FALSE)))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IF(D104="X",0,IF(E104="X",0,VLOOKUP(E104,'47'!$K$3:$L$16,2,FALSE)))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IF(D105="X",0,IF(E105="X",0,VLOOKUP(E105,'47'!$K$3:$L$16,2,FALSE)))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IF(D106="X",0,IF(E106="X",0,VLOOKUP(E106,'47'!$K$3:$L$16,2,FALSE)))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IF(D107="X",0,IF(E107="X",0,VLOOKUP(E107,'47'!$K$3:$L$16,2,FALSE)))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IF(D108="X",0,IF(E108="X",0,VLOOKUP(E108,'47'!$K$3:$L$16,2,FALSE)))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IF(D109="X",0,IF(E109="X",0,VLOOKUP(E109,'47'!$K$3:$L$16,2,FALSE)))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IF(D110="X",0,IF(E110="X",0,VLOOKUP(E110,'47'!$K$3:$L$16,2,FALSE)))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IF(D111="X",0,IF(E111="X",0,VLOOKUP(E111,'47'!$K$3:$L$16,2,FALSE)))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IF(D112="X",0,IF(E112="X",0,VLOOKUP(E112,'47'!$K$3:$L$16,2,FALSE)))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IF(D113="X",0,IF(E113="X",0,VLOOKUP(E113,'47'!$K$3:$L$16,2,FALSE)))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IF(D114="X",0,IF(E114="X",0,VLOOKUP(E114,'47'!$K$3:$L$16,2,FALSE)))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IF(D115="X",0,IF(E115="X",0,VLOOKUP(E115,'47'!$K$3:$L$16,2,FALSE)))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IF(D116="X",0,IF(E116="X",0,VLOOKUP(E116,'47'!$K$3:$L$16,2,FALSE)))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IF(D117="X",0,IF(E117="X",0,VLOOKUP(E117,'47'!$K$3:$L$16,2,FALSE)))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IF(D118="X",0,IF(E118="X",0,VLOOKUP(E118,'47'!$K$3:$L$16,2,FALSE)))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IF(D119="X",0,IF(E119="X",0,VLOOKUP(E119,'47'!$K$3:$L$16,2,FALSE)))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IF(D120="X",0,IF(E120="X",0,VLOOKUP(E120,'47'!$K$3:$L$16,2,FALSE)))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IF(D121="X",0,IF(E121="X",0,VLOOKUP(E121,'47'!$K$3:$L$16,2,FALSE)))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IF(D122="X",0,IF(E122="X",0,VLOOKUP(E122,'47'!$K$3:$L$16,2,FALSE)))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IF(D123="X",0,IF(E123="X",0,VLOOKUP(E123,'47'!$K$3:$L$16,2,FALSE)))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IF(D124="X",0,IF(E124="X",0,VLOOKUP(E124,'47'!$K$3:$L$16,2,FALSE)))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IF(D125="X",0,IF(E125="X",0,VLOOKUP(E125,'47'!$K$3:$L$16,2,FALSE)))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IF(D126="X",0,IF(E126="X",0,VLOOKUP(E126,'47'!$K$3:$L$16,2,FALSE)))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IF(D127="X",0,IF(E127="X",0,VLOOKUP(E127,'47'!$K$3:$L$16,2,FALSE)))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IF(D128="X",0,IF(E128="X",0,VLOOKUP(E128,'47'!$K$3:$L$16,2,FALSE)))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IF(D129="X",0,IF(E129="X",0,VLOOKUP(E129,'47'!$K$3:$L$16,2,FALSE)))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IF(D130="X",0,IF(E130="X",0,VLOOKUP(E130,'47'!$K$3:$L$16,2,FALSE)))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IF(D131="X",0,IF(E131="X",0,VLOOKUP(E131,'47'!$K$3:$L$16,2,FALSE)))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IF(D132="X",0,IF(E132="X",0,VLOOKUP(E132,'47'!$K$3:$L$16,2,FALSE)))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IF(D133="X",0,IF(E133="X",0,VLOOKUP(E133,'47'!$K$3:$L$16,2,FALSE)))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IF(D134="X",0,IF(E134="X",0,VLOOKUP(E134,'47'!$K$3:$L$16,2,FALSE)))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IF(D135="X",0,IF(E135="X",0,VLOOKUP(E135,'47'!$K$3:$L$16,2,FALSE)))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IF(D136="X",0,IF(E136="X",0,VLOOKUP(E136,'47'!$K$3:$L$16,2,FALSE)))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IF(D137="X",0,IF(E137="X",0,VLOOKUP(E137,'47'!$K$3:$L$16,2,FALSE)))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IF(D138="X",0,IF(E138="X",0,VLOOKUP(E138,'47'!$K$3:$L$16,2,FALSE)))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IF(D139="X",0,IF(E139="X",0,VLOOKUP(E139,'47'!$K$3:$L$16,2,FALSE)))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IF(D140="X",0,IF(E140="X",0,VLOOKUP(E140,'47'!$K$3:$L$16,2,FALSE)))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IF(D141="X",0,IF(E141="X",0,VLOOKUP(E141,'47'!$K$3:$L$16,2,FALSE)))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IF(D142="X",0,IF(E142="X",0,VLOOKUP(E142,'47'!$K$3:$L$16,2,FALSE)))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IF(D143="X",0,IF(E143="X",0,VLOOKUP(E143,'47'!$K$3:$L$16,2,FALSE)))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IF(D144="X",0,IF(E144="X",0,VLOOKUP(E144,'47'!$K$3:$L$16,2,FALSE)))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IF(D145="X",0,IF(E145="X",0,VLOOKUP(E145,'47'!$K$3:$L$16,2,FALSE)))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IF(D146="X",0,IF(E146="X",0,VLOOKUP(E146,'47'!$K$3:$L$16,2,FALSE)))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IF(D147="X",0,IF(E147="X",0,VLOOKUP(E147,'47'!$K$3:$L$16,2,FALSE)))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IF(D148="X",0,IF(E148="X",0,VLOOKUP(E148,'47'!$K$3:$L$16,2,FALSE)))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IF(D149="X",0,IF(E149="X",0,VLOOKUP(E149,'47'!$K$3:$L$16,2,FALSE)))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IF(D150="X",0,IF(E150="X",0,VLOOKUP(E150,'47'!$K$3:$L$16,2,FALSE)))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IF(D151="X",0,IF(E151="X",0,VLOOKUP(E151,'47'!$K$3:$L$16,2,FALSE)))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IF(D152="X",0,IF(E152="X",0,VLOOKUP(E152,'47'!$K$3:$L$16,2,FALSE)))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IF(D153="X",0,IF(E153="X",0,VLOOKUP(E153,'47'!$K$3:$L$16,2,FALSE)))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IF(D154="X",0,IF(E154="X",0,VLOOKUP(E154,'47'!$K$3:$L$16,2,FALSE)))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IF(D155="X",0,IF(E155="X",0,VLOOKUP(E155,'47'!$K$3:$L$16,2,FALSE)))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IF(D156="X",0,IF(E156="X",0,VLOOKUP(E156,'47'!$K$3:$L$16,2,FALSE)))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IF(D157="X",0,IF(E157="X",0,VLOOKUP(E157,'47'!$K$3:$L$16,2,FALSE)))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IF(D158="X",0,IF(E158="X",0,VLOOKUP(E158,'47'!$K$3:$L$16,2,FALSE)))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IF(D159="X",0,IF(E159="X",0,VLOOKUP(E159,'47'!$K$3:$L$16,2,FALSE)))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IF(D160="X",0,IF(E160="X",0,VLOOKUP(E160,'47'!$K$3:$L$16,2,FALSE)))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IF(D161="X",0,IF(E161="X",0,VLOOKUP(E161,'47'!$K$3:$L$16,2,FALSE)))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IF(D162="X",0,IF(E162="X",0,VLOOKUP(E162,'47'!$K$3:$L$16,2,FALSE)))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IF(D163="X",0,IF(E163="X",0,VLOOKUP(E163,'47'!$K$3:$L$16,2,FALSE)))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IF(D164="X",0,IF(E164="X",0,VLOOKUP(E164,'47'!$K$3:$L$16,2,FALSE)))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IF(D165="X",0,IF(E165="X",0,VLOOKUP(E165,'47'!$K$3:$L$16,2,FALSE)))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IF(D166="X",0,IF(E166="X",0,VLOOKUP(E166,'47'!$K$3:$L$16,2,FALSE)))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IF(D167="X",0,IF(E167="X",0,VLOOKUP(E167,'47'!$K$3:$L$16,2,FALSE)))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IF(D168="X",0,IF(E168="X",0,VLOOKUP(E168,'47'!$K$3:$L$16,2,FALSE)))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IF(D169="X",0,IF(E169="X",0,VLOOKUP(E169,'47'!$K$3:$L$16,2,FALSE)))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IF(D170="X",0,IF(E170="X",0,VLOOKUP(E170,'47'!$K$3:$L$16,2,FALSE)))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IF(D171="X",0,IF(E171="X",0,VLOOKUP(E171,'47'!$K$3:$L$16,2,FALSE)))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IF(D172="X",0,IF(E172="X",0,VLOOKUP(E172,'47'!$K$3:$L$16,2,FALSE)))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IF(D173="X",0,IF(E173="X",0,VLOOKUP(E173,'47'!$K$3:$L$16,2,FALSE)))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IF(D174="X",0,IF(E174="X",0,VLOOKUP(E174,'47'!$K$3:$L$16,2,FALSE)))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IF(D175="X",0,IF(E175="X",0,VLOOKUP(E175,'47'!$K$3:$L$16,2,FALSE)))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IF(D176="X",0,IF(E176="X",0,VLOOKUP(E176,'47'!$K$3:$L$16,2,FALSE)))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IF(D177="X",0,IF(E177="X",0,VLOOKUP(E177,'47'!$K$3:$L$16,2,FALSE)))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IF(D178="X",0,IF(E178="X",0,VLOOKUP(E178,'47'!$K$3:$L$16,2,FALSE)))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IF(D179="X",0,IF(E179="X",0,VLOOKUP(E179,'47'!$K$3:$L$16,2,FALSE)))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IF(D180="X",0,IF(E180="X",0,VLOOKUP(E180,'47'!$K$3:$L$16,2,FALSE)))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IF(D181="X",0,IF(E181="X",0,VLOOKUP(E181,'47'!$K$3:$L$16,2,FALSE)))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IF(D182="X",0,IF(E182="X",0,VLOOKUP(E182,'47'!$K$3:$L$16,2,FALSE)))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IF(D183="X",0,IF(E183="X",0,VLOOKUP(E183,'47'!$K$3:$L$16,2,FALSE)))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IF(D184="X",0,IF(E184="X",0,VLOOKUP(E184,'47'!$K$3:$L$16,2,FALSE)))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IF(D185="X",0,IF(E185="X",0,VLOOKUP(E185,'47'!$K$3:$L$16,2,FALSE)))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IF(D186="X",0,IF(E186="X",0,VLOOKUP(E186,'47'!$K$3:$L$16,2,FALSE)))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IF(D187="X",0,IF(E187="X",0,VLOOKUP(E187,'47'!$K$3:$L$16,2,FALSE)))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IF(D188="X",0,IF(E188="X",0,VLOOKUP(E188,'47'!$K$3:$L$16,2,FALSE)))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IF(D189="X",0,IF(E189="X",0,VLOOKUP(E189,'47'!$K$3:$L$16,2,FALSE)))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IF(D190="X",0,IF(E190="X",0,VLOOKUP(E190,'47'!$K$3:$L$16,2,FALSE)))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IF(D191="X",0,IF(E191="X",0,VLOOKUP(E191,'47'!$K$3:$L$16,2,FALSE)))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IF(D192="X",0,IF(E192="X",0,VLOOKUP(E192,'47'!$K$3:$L$16,2,FALSE)))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IF(D193="X",0,IF(E193="X",0,VLOOKUP(E193,'47'!$K$3:$L$16,2,FALSE)))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IF(D194="X",0,IF(E194="X",0,VLOOKUP(E194,'47'!$K$3:$L$16,2,FALSE)))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IF(D195="X",0,IF(E195="X",0,VLOOKUP(E195,'47'!$K$3:$L$16,2,FALSE)))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IF(D196="X",0,IF(E196="X",0,VLOOKUP(E196,'47'!$K$3:$L$16,2,FALSE)))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IF(D197="X",0,IF(E197="X",0,VLOOKUP(E197,'47'!$K$3:$L$16,2,FALSE)))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IF(D198="X",0,IF(E198="X",0,VLOOKUP(E198,'47'!$K$3:$L$16,2,FALSE)))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IF(D199="X",0,IF(E199="X",0,VLOOKUP(E199,'47'!$K$3:$L$16,2,FALSE)))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IF(D200="X",0,IF(E200="X",0,VLOOKUP(E200,'47'!$K$3:$L$16,2,FALSE)))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IF(D201="X",0,IF(E201="X",0,VLOOKUP(E201,'47'!$K$3:$L$16,2,FALSE)))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IF(D202="X",0,IF(E202="X",0,VLOOKUP(E202,'47'!$K$3:$L$16,2,FALSE)))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IF(D203="X",0,IF(E203="X",0,VLOOKUP(E203,'47'!$K$3:$L$16,2,FALSE)))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IF(D204="X",0,IF(E204="X",0,VLOOKUP(E204,'47'!$K$3:$L$16,2,FALSE)))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IF(D205="X",0,IF(E205="X",0,VLOOKUP(E205,'47'!$K$3:$L$16,2,FALSE)))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IF(D206="X",0,IF(E206="X",0,VLOOKUP(E206,'47'!$K$3:$L$16,2,FALSE)))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IF(D207="X",0,IF(E207="X",0,VLOOKUP(E207,'47'!$K$3:$L$16,2,FALSE)))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IF(D208="X",0,IF(E208="X",0,VLOOKUP(E208,'47'!$K$3:$L$16,2,FALSE)))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IF(D209="X",0,IF(E209="X",0,VLOOKUP(E209,'47'!$K$3:$L$16,2,FALSE)))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IF(D210="X",0,IF(E210="X",0,VLOOKUP(E210,'47'!$K$3:$L$16,2,FALSE)))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IF(D211="X",0,IF(E211="X",0,VLOOKUP(E211,'47'!$K$3:$L$16,2,FALSE)))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IF(D212="X",0,IF(E212="X",0,VLOOKUP(E212,'47'!$K$3:$L$16,2,FALSE)))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IF(D213="X",0,IF(E213="X",0,VLOOKUP(E213,'47'!$K$3:$L$16,2,FALSE)))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IF(D214="X",0,IF(E214="X",0,VLOOKUP(E214,'47'!$K$3:$L$16,2,FALSE)))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IF(D215="X",0,IF(E215="X",0,VLOOKUP(E215,'47'!$K$3:$L$16,2,FALSE)))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IF(D216="X",0,IF(E216="X",0,VLOOKUP(E216,'47'!$K$3:$L$16,2,FALSE)))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IF(D217="X",0,IF(E217="X",0,VLOOKUP(E217,'47'!$K$3:$L$16,2,FALSE)))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IF(D218="X",0,IF(E218="X",0,VLOOKUP(E218,'47'!$K$3:$L$16,2,FALSE)))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IF(D219="X",0,IF(E219="X",0,VLOOKUP(E219,'47'!$K$3:$L$16,2,FALSE)))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IF(D220="X",0,IF(E220="X",0,VLOOKUP(E220,'47'!$K$3:$L$16,2,FALSE)))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IF(D221="X",0,IF(E221="X",0,VLOOKUP(E221,'47'!$K$3:$L$16,2,FALSE)))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IF(D222="X",0,IF(E222="X",0,VLOOKUP(E222,'47'!$K$3:$L$16,2,FALSE)))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IF(D223="X",0,IF(E223="X",0,VLOOKUP(E223,'47'!$K$3:$L$16,2,FALSE)))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IF(D224="X",0,IF(E224="X",0,VLOOKUP(E224,'47'!$K$3:$L$16,2,FALSE)))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IF(D225="X",0,IF(E225="X",0,VLOOKUP(E225,'47'!$K$3:$L$16,2,FALSE)))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IF(D226="X",0,IF(E226="X",0,VLOOKUP(E226,'47'!$K$3:$L$16,2,FALSE)))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IF(D227="X",0,IF(E227="X",0,VLOOKUP(E227,'47'!$K$3:$L$16,2,FALSE)))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IF(D228="X",0,IF(E228="X",0,VLOOKUP(E228,'47'!$K$3:$L$16,2,FALSE)))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IF(D229="X",0,IF(E229="X",0,VLOOKUP(E229,'47'!$K$3:$L$16,2,FALSE)))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IF(D230="X",0,IF(E230="X",0,VLOOKUP(E230,'47'!$K$3:$L$16,2,FALSE)))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IF(D231="X",0,IF(E231="X",0,VLOOKUP(E231,'47'!$K$3:$L$16,2,FALSE)))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IF(D232="X",0,IF(E232="X",0,VLOOKUP(E232,'47'!$K$3:$L$16,2,FALSE)))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IF(D233="X",0,IF(E233="X",0,VLOOKUP(E233,'47'!$K$3:$L$16,2,FALSE)))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IF(D234="X",0,IF(E234="X",0,VLOOKUP(E234,'47'!$K$3:$L$16,2,FALSE)))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IF(D235="X",0,IF(E235="X",0,VLOOKUP(E235,'47'!$K$3:$L$16,2,FALSE)))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IF(D236="X",0,IF(E236="X",0,VLOOKUP(E236,'47'!$K$3:$L$16,2,FALSE)))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IF(D237="X",0,IF(E237="X",0,VLOOKUP(E237,'47'!$K$3:$L$16,2,FALSE)))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IF(D238="X",0,IF(E238="X",0,VLOOKUP(E238,'47'!$K$3:$L$16,2,FALSE)))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IF(D239="X",0,IF(E239="X",0,VLOOKUP(E239,'47'!$K$3:$L$16,2,FALSE)))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IF(D240="X",0,IF(E240="X",0,VLOOKUP(E240,'47'!$K$3:$L$16,2,FALSE)))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IF(D241="X",0,IF(E241="X",0,VLOOKUP(E241,'47'!$K$3:$L$16,2,FALSE)))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IF(D242="X",0,IF(E242="X",0,VLOOKUP(E242,'47'!$K$3:$L$16,2,FALSE)))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IF(D243="X",0,IF(E243="X",0,VLOOKUP(E243,'47'!$K$3:$L$16,2,FALSE)))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IF(D244="X",0,IF(E244="X",0,VLOOKUP(E244,'47'!$K$3:$L$16,2,FALSE)))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IF(D245="X",0,IF(E245="X",0,VLOOKUP(E245,'47'!$K$3:$L$16,2,FALSE)))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IF(D246="X",0,IF(E246="X",0,VLOOKUP(E246,'47'!$K$3:$L$16,2,FALSE)))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IF(D247="X",0,IF(E247="X",0,VLOOKUP(E247,'47'!$K$3:$L$16,2,FALSE)))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IF(D248="X",0,IF(E248="X",0,VLOOKUP(E248,'47'!$K$3:$L$16,2,FALSE)))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IF(D249="X",0,IF(E249="X",0,VLOOKUP(E249,'47'!$K$3:$L$16,2,FALSE)))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IF(D250="X",0,IF(E250="X",0,VLOOKUP(E250,'47'!$K$3:$L$16,2,FALSE)))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IF(D251="X",0,IF(E251="X",0,VLOOKUP(E251,'47'!$K$3:$L$16,2,FALSE)))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IF(D252="X",0,IF(E252="X",0,VLOOKUP(E252,'47'!$K$3:$L$16,2,FALSE)))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IF(D253="X",0,IF(E253="X",0,VLOOKUP(E253,'47'!$K$3:$L$16,2,FALSE)))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IF(D254="X",0,IF(E254="X",0,VLOOKUP(E254,'47'!$K$3:$L$16,2,FALSE)))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IF(D255="X",0,IF(E255="X",0,VLOOKUP(E255,'47'!$K$3:$L$16,2,FALSE)))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IF(D256="X",0,IF(E256="X",0,VLOOKUP(E256,'47'!$K$3:$L$16,2,FALSE)))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IF(D257="X",0,IF(E257="X",0,VLOOKUP(E257,'47'!$K$3:$L$16,2,FALSE)))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IF(D258="X",0,IF(E258="X",0,VLOOKUP(E258,'47'!$K$3:$L$16,2,FALSE)))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IF(D259="X",0,IF(E259="X",0,VLOOKUP(E259,'47'!$K$3:$L$16,2,FALSE)))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IF(D260="X",0,IF(E260="X",0,VLOOKUP(E260,'47'!$K$3:$L$16,2,FALSE)))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IF(D261="X",0,IF(E261="X",0,VLOOKUP(E261,'47'!$K$3:$L$16,2,FALSE)))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IF(D262="X",0,IF(E262="X",0,VLOOKUP(E262,'47'!$K$3:$L$16,2,FALSE)))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IF(D263="X",0,IF(E263="X",0,VLOOKUP(E263,'47'!$K$3:$L$16,2,FALSE)))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IF(D264="X",0,IF(E264="X",0,VLOOKUP(E264,'47'!$K$3:$L$16,2,FALSE)))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IF(D265="X",0,IF(E265="X",0,VLOOKUP(E265,'47'!$K$3:$L$16,2,FALSE)))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IF(D266="X",0,IF(E266="X",0,VLOOKUP(E266,'47'!$K$3:$L$16,2,FALSE)))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IF(D267="X",0,IF(E267="X",0,VLOOKUP(E267,'47'!$K$3:$L$16,2,FALSE)))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IF(D268="X",0,IF(E268="X",0,VLOOKUP(E268,'47'!$K$3:$L$16,2,FALSE)))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IF(D269="X",0,IF(E269="X",0,VLOOKUP(E269,'47'!$K$3:$L$16,2,FALSE)))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IF(D270="X",0,IF(E270="X",0,VLOOKUP(E270,'47'!$K$3:$L$16,2,FALSE)))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IF(D271="X",0,IF(E271="X",0,VLOOKUP(E271,'47'!$K$3:$L$16,2,FALSE)))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IF(D272="X",0,IF(E272="X",0,VLOOKUP(E272,'47'!$K$3:$L$16,2,FALSE)))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IF(D273="X",0,IF(E273="X",0,VLOOKUP(E273,'47'!$K$3:$L$16,2,FALSE)))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IF(D274="X",0,IF(E274="X",0,VLOOKUP(E274,'47'!$K$3:$L$16,2,FALSE)))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IF(D275="X",0,IF(E275="X",0,VLOOKUP(E275,'47'!$K$3:$L$16,2,FALSE)))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IF(D276="X",0,IF(E276="X",0,VLOOKUP(E276,'47'!$K$3:$L$16,2,FALSE)))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IF(D277="X",0,IF(E277="X",0,VLOOKUP(E277,'47'!$K$3:$L$16,2,FALSE)))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IF(D278="X",0,IF(E278="X",0,VLOOKUP(E278,'47'!$K$3:$L$16,2,FALSE)))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IF(D279="X",0,IF(E279="X",0,VLOOKUP(E279,'47'!$K$3:$L$16,2,FALSE)))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IF(D280="X",0,IF(E280="X",0,VLOOKUP(E280,'47'!$K$3:$L$16,2,FALSE)))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IF(D281="X",0,IF(E281="X",0,VLOOKUP(E281,'47'!$K$3:$L$16,2,FALSE)))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IF(D282="X",0,IF(E282="X",0,VLOOKUP(E282,'47'!$K$3:$L$16,2,FALSE)))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IF(D283="X",0,IF(E283="X",0,VLOOKUP(E283,'47'!$K$3:$L$16,2,FALSE)))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IF(D284="X",0,IF(E284="X",0,VLOOKUP(E284,'47'!$K$3:$L$16,2,FALSE)))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IF(D285="X",0,IF(E285="X",0,VLOOKUP(E285,'47'!$K$3:$L$16,2,FALSE)))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IF(D286="X",0,IF(E286="X",0,VLOOKUP(E286,'47'!$K$3:$L$16,2,FALSE)))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IF(D287="X",0,IF(E287="X",0,VLOOKUP(E287,'47'!$K$3:$L$16,2,FALSE)))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IF(D288="X",0,IF(E288="X",0,VLOOKUP(E288,'47'!$K$3:$L$16,2,FALSE)))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IF(D289="X",0,IF(E289="X",0,VLOOKUP(E289,'47'!$K$3:$L$16,2,FALSE)))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IF(D290="X",0,IF(E290="X",0,VLOOKUP(E290,'47'!$K$3:$L$16,2,FALSE)))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IF(D291="X",0,IF(E291="X",0,VLOOKUP(E291,'47'!$K$3:$L$16,2,FALSE)))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IF(D292="X",0,IF(E292="X",0,VLOOKUP(E292,'47'!$K$3:$L$16,2,FALSE)))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IF(D293="X",0,IF(E293="X",0,VLOOKUP(E293,'47'!$K$3:$L$16,2,FALSE)))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IF(D294="X",0,IF(E294="X",0,VLOOKUP(E294,'47'!$K$3:$L$16,2,FALSE)))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IF(D295="X",0,IF(E295="X",0,VLOOKUP(E295,'47'!$K$3:$L$16,2,FALSE)))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IF(D296="X",0,IF(E296="X",0,VLOOKUP(E296,'47'!$K$3:$L$16,2,FALSE)))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IF(D297="X",0,IF(E297="X",0,VLOOKUP(E297,'47'!$K$3:$L$16,2,FALSE)))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IF(D298="X",0,IF(E298="X",0,VLOOKUP(E298,'47'!$K$3:$L$16,2,FALSE)))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IF(D299="X",0,IF(E299="X",0,VLOOKUP(E299,'47'!$K$3:$L$16,2,FALSE)))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IF(D300="X",0,IF(E300="X",0,VLOOKUP(E300,'47'!$K$3:$L$16,2,FALSE)))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IF(D301="X",0,IF(E301="X",0,VLOOKUP(E301,'47'!$K$3:$L$16,2,FALSE)))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IF(D302="X",0,IF(E302="X",0,VLOOKUP(E302,'47'!$K$3:$L$16,2,FALSE)))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IF(D303="X",0,IF(E303="X",0,VLOOKUP(E303,'47'!$K$3:$L$16,2,FALSE)))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IF(D304="X",0,IF(E304="X",0,VLOOKUP(E304,'47'!$K$3:$L$16,2,FALSE)))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IF(D305="X",0,IF(E305="X",0,VLOOKUP(E305,'47'!$K$3:$L$16,2,FALSE)))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IF(D306="X",0,IF(E306="X",0,VLOOKUP(E306,'47'!$K$3:$L$16,2,FALSE)))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IF(D307="X",0,IF(E307="X",0,VLOOKUP(E307,'47'!$K$3:$L$16,2,FALSE)))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IF(D308="X",0,IF(E308="X",0,VLOOKUP(E308,'47'!$K$3:$L$16,2,FALSE)))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IF(D309="X",0,IF(E309="X",0,VLOOKUP(E309,'47'!$K$3:$L$16,2,FALSE)))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IF(D310="X",0,IF(E310="X",0,VLOOKUP(E310,'47'!$K$3:$L$16,2,FALSE)))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IF(D311="X",0,IF(E311="X",0,VLOOKUP(E311,'47'!$K$3:$L$16,2,FALSE)))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IF(D312="X",0,IF(E312="X",0,VLOOKUP(E312,'47'!$K$3:$L$16,2,FALSE)))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IF(D313="X",0,IF(E313="X",0,VLOOKUP(E313,'47'!$K$3:$L$16,2,FALSE)))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IF(D314="X",0,IF(E314="X",0,VLOOKUP(E314,'47'!$K$3:$L$16,2,FALSE)))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IF(D315="X",0,IF(E315="X",0,VLOOKUP(E315,'47'!$K$3:$L$16,2,FALSE)))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IF(D316="X",0,IF(E316="X",0,VLOOKUP(E316,'47'!$K$3:$L$16,2,FALSE)))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IF(D317="X",0,IF(E317="X",0,VLOOKUP(E317,'47'!$K$3:$L$16,2,FALSE)))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IF(D318="X",0,IF(E318="X",0,VLOOKUP(E318,'47'!$K$3:$L$16,2,FALSE)))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IF(D319="X",0,IF(E319="X",0,VLOOKUP(E319,'47'!$K$3:$L$16,2,FALSE)))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IF(D320="X",0,IF(E320="X",0,VLOOKUP(E320,'47'!$K$3:$L$16,2,FALSE)))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IF(D321="X",0,IF(E321="X",0,VLOOKUP(E321,'47'!$K$3:$L$16,2,FALSE)))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IF(D322="X",0,IF(E322="X",0,VLOOKUP(E322,'47'!$K$3:$L$16,2,FALSE)))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IF(D323="X",0,IF(E323="X",0,VLOOKUP(E323,'47'!$K$3:$L$16,2,FALSE)))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IF(D324="X",0,IF(E324="X",0,VLOOKUP(E324,'47'!$K$3:$L$16,2,FALSE)))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IF(D325="X",0,IF(E325="X",0,VLOOKUP(E325,'47'!$K$3:$L$16,2,FALSE)))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IF(D326="X",0,IF(E326="X",0,VLOOKUP(E326,'47'!$K$3:$L$16,2,FALSE)))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IF(D327="X",0,IF(E327="X",0,VLOOKUP(E327,'47'!$K$3:$L$16,2,FALSE)))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IF(D328="X",0,IF(E328="X",0,VLOOKUP(E328,'47'!$K$3:$L$16,2,FALSE)))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IF(D329="X",0,IF(E329="X",0,VLOOKUP(E329,'47'!$K$3:$L$16,2,FALSE)))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IF(D330="X",0,IF(E330="X",0,VLOOKUP(E330,'47'!$K$3:$L$16,2,FALSE)))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IF(D331="X",0,IF(E331="X",0,VLOOKUP(E331,'47'!$K$3:$L$16,2,FALSE)))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IF(D332="X",0,IF(E332="X",0,VLOOKUP(E332,'47'!$K$3:$L$16,2,FALSE)))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IF(D333="X",0,IF(E333="X",0,VLOOKUP(E333,'47'!$K$3:$L$16,2,FALSE)))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IF(D334="X",0,IF(E334="X",0,VLOOKUP(E334,'47'!$K$3:$L$16,2,FALSE)))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IF(D335="X",0,IF(E335="X",0,VLOOKUP(E335,'47'!$K$3:$L$16,2,FALSE)))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IF(D336="X",0,IF(E336="X",0,VLOOKUP(E336,'47'!$K$3:$L$16,2,FALSE)))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IF(D337="X",0,IF(E337="X",0,VLOOKUP(E337,'47'!$K$3:$L$16,2,FALSE)))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IF(D338="X",0,IF(E338="X",0,VLOOKUP(E338,'47'!$K$3:$L$16,2,FALSE)))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IF(D339="X",0,IF(E339="X",0,VLOOKUP(E339,'47'!$K$3:$L$16,2,FALSE)))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IF(D340="X",0,IF(E340="X",0,VLOOKUP(E340,'47'!$K$3:$L$16,2,FALSE)))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IF(D341="X",0,IF(E341="X",0,VLOOKUP(E341,'47'!$K$3:$L$16,2,FALSE)))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IF(D342="X",0,IF(E342="X",0,VLOOKUP(E342,'47'!$K$3:$L$16,2,FALSE)))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IF(D343="X",0,IF(E343="X",0,VLOOKUP(E343,'47'!$K$3:$L$16,2,FALSE)))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IF(D344="X",0,IF(E344="X",0,VLOOKUP(E344,'47'!$K$3:$L$16,2,FALSE)))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IF(D345="X",0,IF(E345="X",0,VLOOKUP(E345,'47'!$K$3:$L$16,2,FALSE)))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IF(D346="X",0,IF(E346="X",0,VLOOKUP(E346,'47'!$K$3:$L$16,2,FALSE)))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IF(D347="X",0,IF(E347="X",0,VLOOKUP(E347,'47'!$K$3:$L$16,2,FALSE)))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IF(D348="X",0,IF(E348="X",0,VLOOKUP(E348,'47'!$K$3:$L$16,2,FALSE)))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IF(D349="X",0,IF(E349="X",0,VLOOKUP(E349,'47'!$K$3:$L$16,2,FALSE)))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IF(D350="X",0,IF(E350="X",0,VLOOKUP(E350,'47'!$K$3:$L$16,2,FALSE)))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IF(D351="X",0,IF(E351="X",0,VLOOKUP(E351,'47'!$K$3:$L$16,2,FALSE)))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IF(D352="X",0,IF(E352="X",0,VLOOKUP(E352,'47'!$K$3:$L$16,2,FALSE)))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IF(D353="X",0,IF(E353="X",0,VLOOKUP(E353,'47'!$K$3:$L$16,2,FALSE)))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IF(D354="X",0,IF(E354="X",0,VLOOKUP(E354,'47'!$K$3:$L$16,2,FALSE)))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IF(D355="X",0,IF(E355="X",0,VLOOKUP(E355,'47'!$K$3:$L$16,2,FALSE)))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IF(D356="X",0,IF(E356="X",0,VLOOKUP(E356,'47'!$K$3:$L$16,2,FALSE)))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IF(D357="X",0,IF(E357="X",0,VLOOKUP(E357,'47'!$K$3:$L$16,2,FALSE)))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IF(D358="X",0,IF(E358="X",0,VLOOKUP(E358,'47'!$K$3:$L$16,2,FALSE)))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IF(D359="X",0,IF(E359="X",0,VLOOKUP(E359,'47'!$K$3:$L$16,2,FALSE)))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IF(D360="X",0,IF(E360="X",0,VLOOKUP(E360,'47'!$K$3:$L$16,2,FALSE)))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IF(D361="X",0,IF(E361="X",0,VLOOKUP(E361,'47'!$K$3:$L$16,2,FALSE)))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IF(D362="X",0,IF(E362="X",0,VLOOKUP(E362,'47'!$K$3:$L$16,2,FALSE)))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IF(D363="X",0,IF(E363="X",0,VLOOKUP(E363,'47'!$K$3:$L$16,2,FALSE)))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IF(D364="X",0,IF(E364="X",0,VLOOKUP(E364,'47'!$K$3:$L$16,2,FALSE)))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IF(D365="X",0,IF(E365="X",0,VLOOKUP(E365,'47'!$K$3:$L$16,2,FALSE)))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IF(D366="X",0,IF(E366="X",0,VLOOKUP(E366,'47'!$K$3:$L$16,2,FALSE)))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IF(D367="X",0,IF(E367="X",0,VLOOKUP(E367,'47'!$K$3:$L$16,2,FALSE)))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IF(D368="X",0,IF(E368="X",0,VLOOKUP(E368,'47'!$K$3:$L$16,2,FALSE)))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IF(D369="X",0,IF(E369="X",0,VLOOKUP(E369,'47'!$K$3:$L$16,2,FALSE)))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IF(D370="X",0,IF(E370="X",0,VLOOKUP(E370,'47'!$K$3:$L$16,2,FALSE)))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IF(D371="X",0,IF(E371="X",0,VLOOKUP(E371,'47'!$K$3:$L$16,2,FALSE)))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IF(D372="X",0,IF(E372="X",0,VLOOKUP(E372,'47'!$K$3:$L$16,2,FALSE)))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IF(D373="X",0,IF(E373="X",0,VLOOKUP(E373,'47'!$K$3:$L$16,2,FALSE)))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IF(D374="X",0,IF(E374="X",0,VLOOKUP(E374,'47'!$K$3:$L$16,2,FALSE)))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IF(D375="X",0,IF(E375="X",0,VLOOKUP(E375,'47'!$K$3:$L$16,2,FALSE)))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IF(D376="X",0,IF(E376="X",0,VLOOKUP(E376,'47'!$K$3:$L$16,2,FALSE)))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IF(D377="X",0,IF(E377="X",0,VLOOKUP(E377,'47'!$K$3:$L$16,2,FALSE)))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IF(D378="X",0,IF(E378="X",0,VLOOKUP(E378,'47'!$K$3:$L$16,2,FALSE)))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IF(D379="X",0,IF(E379="X",0,VLOOKUP(E379,'47'!$K$3:$L$16,2,FALSE)))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IF(D380="X",0,IF(E380="X",0,VLOOKUP(E380,'47'!$K$3:$L$16,2,FALSE)))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IF(D381="X",0,IF(E381="X",0,VLOOKUP(E381,'47'!$K$3:$L$16,2,FALSE)))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IF(D382="X",0,IF(E382="X",0,VLOOKUP(E382,'47'!$K$3:$L$16,2,FALSE)))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IF(D383="X",0,IF(E383="X",0,VLOOKUP(E383,'47'!$K$3:$L$16,2,FALSE)))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IF(D384="X",0,IF(E384="X",0,VLOOKUP(E384,'47'!$K$3:$L$16,2,FALSE)))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IF(D385="X",0,IF(E385="X",0,VLOOKUP(E385,'47'!$K$3:$L$16,2,FALSE)))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IF(D386="X",0,IF(E386="X",0,VLOOKUP(E386,'47'!$K$3:$L$16,2,FALSE)))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IF(D387="X",0,IF(E387="X",0,VLOOKUP(E387,'47'!$K$3:$L$16,2,FALSE)))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IF(D388="X",0,IF(E388="X",0,VLOOKUP(E388,'47'!$K$3:$L$16,2,FALSE)))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IF(D389="X",0,IF(E389="X",0,VLOOKUP(E389,'47'!$K$3:$L$16,2,FALSE)))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IF(D390="X",0,IF(E390="X",0,VLOOKUP(E390,'47'!$K$3:$L$16,2,FALSE)))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IF(D391="X",0,IF(E391="X",0,VLOOKUP(E391,'47'!$K$3:$L$16,2,FALSE)))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IF(D392="X",0,IF(E392="X",0,VLOOKUP(E392,'47'!$K$3:$L$16,2,FALSE)))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IF(D393="X",0,IF(E393="X",0,VLOOKUP(E393,'47'!$K$3:$L$16,2,FALSE)))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IF(D394="X",0,IF(E394="X",0,VLOOKUP(E394,'47'!$K$3:$L$16,2,FALSE)))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IF(D395="X",0,IF(E395="X",0,VLOOKUP(E395,'47'!$K$3:$L$16,2,FALSE)))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IF(D396="X",0,IF(E396="X",0,VLOOKUP(E396,'47'!$K$3:$L$16,2,FALSE)))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IF(D397="X",0,IF(E397="X",0,VLOOKUP(E397,'47'!$K$3:$L$16,2,FALSE)))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IF(D398="X",0,IF(E398="X",0,VLOOKUP(E398,'47'!$K$3:$L$16,2,FALSE)))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IF(D399="X",0,IF(E399="X",0,VLOOKUP(E399,'47'!$K$3:$L$16,2,FALSE)))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IF(D400="X",0,IF(E400="X",0,VLOOKUP(E400,'47'!$K$3:$L$16,2,FALSE)))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IF(D401="X",0,IF(E401="X",0,VLOOKUP(E401,'47'!$K$3:$L$16,2,FALSE)))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IF(D402="X",0,IF(E402="X",0,VLOOKUP(E402,'47'!$K$3:$L$16,2,FALSE)))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IF(D403="X",0,IF(E403="X",0,VLOOKUP(E403,'47'!$K$3:$L$16,2,FALSE)))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IF(D404="X",0,IF(E404="X",0,VLOOKUP(E404,'47'!$K$3:$L$16,2,FALSE)))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IF(D405="X",0,IF(E405="X",0,VLOOKUP(E405,'47'!$K$3:$L$16,2,FALSE)))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IF(D406="X",0,IF(E406="X",0,VLOOKUP(E406,'47'!$K$3:$L$16,2,FALSE)))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IF(D407="X",0,IF(E407="X",0,VLOOKUP(E407,'47'!$K$3:$L$16,2,FALSE)))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IF(D408="X",0,IF(E408="X",0,VLOOKUP(E408,'47'!$K$3:$L$16,2,FALSE)))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IF(D409="X",0,IF(E409="X",0,VLOOKUP(E409,'47'!$K$3:$L$16,2,FALSE)))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IF(D410="X",0,IF(E410="X",0,VLOOKUP(E410,'47'!$K$3:$L$16,2,FALSE)))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IF(D411="X",0,IF(E411="X",0,VLOOKUP(E411,'47'!$K$3:$L$16,2,FALSE)))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IF(D412="X",0,IF(E412="X",0,VLOOKUP(E412,'47'!$K$3:$L$16,2,FALSE)))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IF(D413="X",0,IF(E413="X",0,VLOOKUP(E413,'47'!$K$3:$L$16,2,FALSE)))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IF(D414="X",0,IF(E414="X",0,VLOOKUP(E414,'47'!$K$3:$L$16,2,FALSE)))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IF(D415="X",0,IF(E415="X",0,VLOOKUP(E415,'47'!$K$3:$L$16,2,FALSE)))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IF(D416="X",0,IF(E416="X",0,VLOOKUP(E416,'47'!$K$3:$L$16,2,FALSE)))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IF(D417="X",0,IF(E417="X",0,VLOOKUP(E417,'47'!$K$3:$L$16,2,FALSE)))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IF(D418="X",0,IF(E418="X",0,VLOOKUP(E418,'47'!$K$3:$L$16,2,FALSE)))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IF(D419="X",0,IF(E419="X",0,VLOOKUP(E419,'47'!$K$3:$L$16,2,FALSE)))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IF(D420="X",0,IF(E420="X",0,VLOOKUP(E420,'47'!$K$3:$L$16,2,FALSE)))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IF(D421="X",0,IF(E421="X",0,VLOOKUP(E421,'47'!$K$3:$L$16,2,FALSE)))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IF(D422="X",0,IF(E422="X",0,VLOOKUP(E422,'47'!$K$3:$L$16,2,FALSE)))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IF(D423="X",0,IF(E423="X",0,VLOOKUP(E423,'47'!$K$3:$L$16,2,FALSE)))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IF(D424="X",0,IF(E424="X",0,VLOOKUP(E424,'47'!$K$3:$L$16,2,FALSE)))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IF(D425="X",0,IF(E425="X",0,VLOOKUP(E425,'47'!$K$3:$L$16,2,FALSE)))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IF(D426="X",0,IF(E426="X",0,VLOOKUP(E426,'47'!$K$3:$L$16,2,FALSE)))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IF(D427="X",0,IF(E427="X",0,VLOOKUP(E427,'47'!$K$3:$L$16,2,FALSE)))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IF(D428="X",0,IF(E428="X",0,VLOOKUP(E428,'47'!$K$3:$L$16,2,FALSE)))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IF(D429="X",0,IF(E429="X",0,VLOOKUP(E429,'47'!$K$3:$L$16,2,FALSE)))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IF(D430="X",0,IF(E430="X",0,VLOOKUP(E430,'47'!$K$3:$L$16,2,FALSE)))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IF(D431="X",0,IF(E431="X",0,VLOOKUP(E431,'47'!$K$3:$L$16,2,FALSE)))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IF(D432="X",0,IF(E432="X",0,VLOOKUP(E432,'47'!$K$3:$L$16,2,FALSE)))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IF(D433="X",0,IF(E433="X",0,VLOOKUP(E433,'47'!$K$3:$L$16,2,FALSE)))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IF(D434="X",0,IF(E434="X",0,VLOOKUP(E434,'47'!$K$3:$L$16,2,FALSE)))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IF(D435="X",0,IF(E435="X",0,VLOOKUP(E435,'47'!$K$3:$L$16,2,FALSE)))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IF(D436="X",0,IF(E436="X",0,VLOOKUP(E436,'47'!$K$3:$L$16,2,FALSE)))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IF(D437="X",0,IF(E437="X",0,VLOOKUP(E437,'47'!$K$3:$L$16,2,FALSE)))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IF(D438="X",0,IF(E438="X",0,VLOOKUP(E438,'47'!$K$3:$L$16,2,FALSE)))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IF(D439="X",0,IF(E439="X",0,VLOOKUP(E439,'47'!$K$3:$L$16,2,FALSE)))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IF(D440="X",0,IF(E440="X",0,VLOOKUP(E440,'47'!$K$3:$L$16,2,FALSE)))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IF(D441="X",0,IF(E441="X",0,VLOOKUP(E441,'47'!$K$3:$L$16,2,FALSE)))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IF(D442="X",0,IF(E442="X",0,VLOOKUP(E442,'47'!$K$3:$L$16,2,FALSE)))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IF(D443="X",0,IF(E443="X",0,VLOOKUP(E443,'47'!$K$3:$L$16,2,FALSE)))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IF(D444="X",0,IF(E444="X",0,VLOOKUP(E444,'47'!$K$3:$L$16,2,FALSE)))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IF(D445="X",0,IF(E445="X",0,VLOOKUP(E445,'47'!$K$3:$L$16,2,FALSE)))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IF(D446="X",0,IF(E446="X",0,VLOOKUP(E446,'47'!$K$3:$L$16,2,FALSE)))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IF(D447="X",0,IF(E447="X",0,VLOOKUP(E447,'47'!$K$3:$L$16,2,FALSE)))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IF(D448="X",0,IF(E448="X",0,VLOOKUP(E448,'47'!$K$3:$L$16,2,FALSE)))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IF(D449="X",0,IF(E449="X",0,VLOOKUP(E449,'47'!$K$3:$L$16,2,FALSE)))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IF(D450="X",0,IF(E450="X",0,VLOOKUP(E450,'47'!$K$3:$L$16,2,FALSE)))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IF(D451="X",0,IF(E451="X",0,VLOOKUP(E451,'47'!$K$3:$L$16,2,FALSE)))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IF(D452="X",0,IF(E452="X",0,VLOOKUP(E452,'47'!$K$3:$L$16,2,FALSE)))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IF(D453="X",0,IF(E453="X",0,VLOOKUP(E453,'47'!$K$3:$L$16,2,FALSE)))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IF(D454="X",0,IF(E454="X",0,VLOOKUP(E454,'47'!$K$3:$L$16,2,FALSE)))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IF(D455="X",0,IF(E455="X",0,VLOOKUP(E455,'47'!$K$3:$L$16,2,FALSE)))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IF(D456="X",0,IF(E456="X",0,VLOOKUP(E456,'47'!$K$3:$L$16,2,FALSE)))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IF(D457="X",0,IF(E457="X",0,VLOOKUP(E457,'47'!$K$3:$L$16,2,FALSE)))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IF(D458="X",0,IF(E458="X",0,VLOOKUP(E458,'47'!$K$3:$L$16,2,FALSE)))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IF(D459="X",0,IF(E459="X",0,VLOOKUP(E459,'47'!$K$3:$L$16,2,FALSE)))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IF(D460="X",0,IF(E460="X",0,VLOOKUP(E460,'47'!$K$3:$L$16,2,FALSE)))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IF(D461="X",0,IF(E461="X",0,VLOOKUP(E461,'47'!$K$3:$L$16,2,FALSE)))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IF(D462="X",0,IF(E462="X",0,VLOOKUP(E462,'47'!$K$3:$L$16,2,FALSE)))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IF(D463="X",0,IF(E463="X",0,VLOOKUP(E463,'47'!$K$3:$L$16,2,FALSE)))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IF(D464="X",0,IF(E464="X",0,VLOOKUP(E464,'47'!$K$3:$L$16,2,FALSE)))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IF(D465="X",0,IF(E465="X",0,VLOOKUP(E465,'47'!$K$3:$L$16,2,FALSE)))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IF(D466="X",0,IF(E466="X",0,VLOOKUP(E466,'47'!$K$3:$L$16,2,FALSE)))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IF(D467="X",0,IF(E467="X",0,VLOOKUP(E467,'47'!$K$3:$L$16,2,FALSE)))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IF(D468="X",0,IF(E468="X",0,VLOOKUP(E468,'47'!$K$3:$L$16,2,FALSE)))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IF(D469="X",0,IF(E469="X",0,VLOOKUP(E469,'47'!$K$3:$L$16,2,FALSE)))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IF(D470="X",0,IF(E470="X",0,VLOOKUP(E470,'47'!$K$3:$L$16,2,FALSE)))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IF(D471="X",0,IF(E471="X",0,VLOOKUP(E471,'47'!$K$3:$L$16,2,FALSE)))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IF(D472="X",0,IF(E472="X",0,VLOOKUP(E472,'47'!$K$3:$L$16,2,FALSE)))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IF(D473="X",0,IF(E473="X",0,VLOOKUP(E473,'47'!$K$3:$L$16,2,FALSE)))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IF(D474="X",0,IF(E474="X",0,VLOOKUP(E474,'47'!$K$3:$L$16,2,FALSE)))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IF(D475="X",0,IF(E475="X",0,VLOOKUP(E475,'47'!$K$3:$L$16,2,FALSE)))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IF(D476="X",0,IF(E476="X",0,VLOOKUP(E476,'47'!$K$3:$L$16,2,FALSE)))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IF(D477="X",0,IF(E477="X",0,VLOOKUP(E477,'47'!$K$3:$L$16,2,FALSE)))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IF(D478="X",0,IF(E478="X",0,VLOOKUP(E478,'47'!$K$3:$L$16,2,FALSE)))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IF(D479="X",0,IF(E479="X",0,VLOOKUP(E479,'47'!$K$3:$L$16,2,FALSE)))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IF(D480="X",0,IF(E480="X",0,VLOOKUP(E480,'47'!$K$3:$L$16,2,FALSE)))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IF(D481="X",0,IF(E481="X",0,VLOOKUP(E481,'47'!$K$3:$L$16,2,FALSE)))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IF(D482="X",0,IF(E482="X",0,VLOOKUP(E482,'47'!$K$3:$L$16,2,FALSE)))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IF(D483="X",0,IF(E483="X",0,VLOOKUP(E483,'47'!$K$3:$L$16,2,FALSE)))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IF(D484="X",0,IF(E484="X",0,VLOOKUP(E484,'47'!$K$3:$L$16,2,FALSE)))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IF(D485="X",0,IF(E485="X",0,VLOOKUP(E485,'47'!$K$3:$L$16,2,FALSE)))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IF(D486="X",0,IF(E486="X",0,VLOOKUP(E486,'47'!$K$3:$L$16,2,FALSE)))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IF(D487="X",0,IF(E487="X",0,VLOOKUP(E487,'47'!$K$3:$L$16,2,FALSE)))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IF(D488="X",0,IF(E488="X",0,VLOOKUP(E488,'47'!$K$3:$L$16,2,FALSE)))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IF(D489="X",0,IF(E489="X",0,VLOOKUP(E489,'47'!$K$3:$L$16,2,FALSE)))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IF(D490="X",0,IF(E490="X",0,VLOOKUP(E490,'47'!$K$3:$L$16,2,FALSE)))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IF(D491="X",0,IF(E491="X",0,VLOOKUP(E491,'47'!$K$3:$L$16,2,FALSE)))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IF(D492="X",0,IF(E492="X",0,VLOOKUP(E492,'47'!$K$3:$L$16,2,FALSE)))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IF(D493="X",0,IF(E493="X",0,VLOOKUP(E493,'47'!$K$3:$L$16,2,FALSE)))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IF(D494="X",0,IF(E494="X",0,VLOOKUP(E494,'47'!$K$3:$L$16,2,FALSE)))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IF('47'!K3="", "Vrije categorie",'47'!K3)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IF('47'!K4="", "Vrije categorie",'47'!K4)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IF('47'!K5="", "Vrije categorie",'47'!K5)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IF('47'!K6="", "Vrije categorie",'47'!K6)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IF('47'!K7="", "Vrije categorie",'47'!K7)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IF('47'!K8="", "Vrije categorie",'47'!K8)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IF('47'!K9="", "Vrije categorie",'47'!K9)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IF('47'!K10="", "Vrije categorie",'47'!K10)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IF('47'!K11="", "Vrije categorie",'47'!K11)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IF('47'!K12="", "Vrije categorie",'47'!K12)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IF('47'!K13="", "Vrije categorie",'47'!K13)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IF('47'!K14="", "Vrije categorie",'47'!K14)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IF('47'!K15="", "Vrije categorie",'47'!K15)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IgZY2ZjdXVLD0/2Hic3ZsHaFNwyRMr42wi589pXJ2ITUjSL59nChrwhIb22MBTUqfJdwervuniE6Wrw7c0i66Q==" saltValue="ZtbYG9jxpf4j538HBaeNS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'48a'!P499/M3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'48a'!P500/M4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(her)controles'!A48</f>
        <v>0</v>
      </c>
      <c r="K5" s="34" t="s">
        <v>48</v>
      </c>
      <c r="L5" s="46"/>
      <c r="M5" s="104"/>
      <c r="N5" s="86" t="e">
        <f>'48a'!P501/M5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'48a'!P502/M6</f>
        <v>#N/A</v>
      </c>
    </row>
    <row r="7" spans="1:14">
      <c r="K7" s="34" t="s">
        <v>45</v>
      </c>
      <c r="L7" s="46"/>
      <c r="M7" s="104"/>
      <c r="N7" s="86" t="e">
        <f>'48a'!P503/M7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'48a'!P504/M8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'48a'!P505/M9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'48a'!P506/M10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'48a'!P507/M11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'48a'!P508/M12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'48a'!N512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'48a'!P509/M13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'48a'!P512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'48a'!G512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'48a'!F512-E27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'48a'!S495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'48a'!R495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'48a'!T495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'48a'!U495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'48a'!V495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'48a'!W495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'48a'!N505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MRRhPNweJ+ftqeAXRb4x5DXuvUPaRyv8pA4lNtQIpmzx5R6RUyTeBovuRfvOpcOyZB2sM1kJv3E0PqOtOagl/w==" saltValue="tfnoSkG/RRPJuAaVIl+G1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Z532"/>
  <sheetViews>
    <sheetView topLeftCell="B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'48'!H5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IF(D4="X",0,IF(E4="X",0,VLOOKUP(E4,'48'!$K$3:$L$16,2,FALSE)))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IF(D5="X",0,IF(E5="X",0,VLOOKUP(E5,'48'!$K$3:$L$16,2,FALSE)))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IF(D6="X",0,IF(E6="X",0,VLOOKUP(E6,'48'!$K$3:$L$16,2,FALSE)))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IF(D7="X",0,IF(E7="X",0,VLOOKUP(E7,'48'!$K$3:$L$16,2,FALSE)))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IF(D8="X",0,IF(E8="X",0,VLOOKUP(E8,'48'!$K$3:$L$16,2,FALSE)))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IF(D9="X",0,IF(E9="X",0,VLOOKUP(E9,'48'!$K$3:$L$16,2,FALSE)))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IF(D10="X",0,IF(E10="X",0,VLOOKUP(E10,'48'!$K$3:$L$16,2,FALSE)))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IF(D11="X",0,IF(E11="X",0,VLOOKUP(E11,'48'!$K$3:$L$16,2,FALSE)))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IF(D12="X",0,IF(E12="X",0,VLOOKUP(E12,'48'!$K$3:$L$16,2,FALSE)))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IF(D13="X",0,IF(E13="X",0,VLOOKUP(E13,'48'!$K$3:$L$16,2,FALSE)))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IF(D14="X",0,IF(E14="X",0,VLOOKUP(E14,'48'!$K$3:$L$16,2,FALSE)))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IF(D15="X",0,IF(E15="X",0,VLOOKUP(E15,'48'!$K$3:$L$16,2,FALSE)))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IF(D16="X",0,IF(E16="X",0,VLOOKUP(E16,'48'!$K$3:$L$16,2,FALSE)))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IF(D17="X",0,IF(E17="X",0,VLOOKUP(E17,'48'!$K$3:$L$16,2,FALSE)))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IF(D18="X",0,IF(E18="X",0,VLOOKUP(E18,'48'!$K$3:$L$16,2,FALSE)))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IF(D19="X",0,IF(E19="X",0,VLOOKUP(E19,'48'!$K$3:$L$16,2,FALSE)))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IF(D20="X",0,IF(E20="X",0,VLOOKUP(E20,'48'!$K$3:$L$16,2,FALSE)))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IF(D21="X",0,IF(E21="X",0,VLOOKUP(E21,'48'!$K$3:$L$16,2,FALSE)))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IF(D22="X",0,IF(E22="X",0,VLOOKUP(E22,'48'!$K$3:$L$16,2,FALSE)))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IF(D23="X",0,IF(E23="X",0,VLOOKUP(E23,'48'!$K$3:$L$16,2,FALSE)))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IF(D24="X",0,IF(E24="X",0,VLOOKUP(E24,'48'!$K$3:$L$16,2,FALSE)))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IF(D25="X",0,IF(E25="X",0,VLOOKUP(E25,'48'!$K$3:$L$16,2,FALSE)))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IF(D26="X",0,IF(E26="X",0,VLOOKUP(E26,'48'!$K$3:$L$16,2,FALSE)))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IF(D27="X",0,IF(E27="X",0,VLOOKUP(E27,'48'!$K$3:$L$16,2,FALSE)))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IF(D28="X",0,IF(E28="X",0,VLOOKUP(E28,'48'!$K$3:$L$16,2,FALSE)))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IF(D29="X",0,IF(E29="X",0,VLOOKUP(E29,'48'!$K$3:$L$16,2,FALSE)))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IF(D30="X",0,IF(E30="X",0,VLOOKUP(E30,'48'!$K$3:$L$16,2,FALSE)))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IF(D31="X",0,IF(E31="X",0,VLOOKUP(E31,'48'!$K$3:$L$16,2,FALSE)))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IF(D32="X",0,IF(E32="X",0,VLOOKUP(E32,'48'!$K$3:$L$16,2,FALSE)))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IF(D33="X",0,IF(E33="X",0,VLOOKUP(E33,'48'!$K$3:$L$16,2,FALSE)))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IF(D34="X",0,IF(E34="X",0,VLOOKUP(E34,'48'!$K$3:$L$16,2,FALSE)))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IF(D35="X",0,IF(E35="X",0,VLOOKUP(E35,'48'!$K$3:$L$16,2,FALSE)))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IF(D36="X",0,IF(E36="X",0,VLOOKUP(E36,'48'!$K$3:$L$16,2,FALSE)))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IF(D37="X",0,IF(E37="X",0,VLOOKUP(E37,'48'!$K$3:$L$16,2,FALSE)))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IF(D38="X",0,IF(E38="X",0,VLOOKUP(E38,'48'!$K$3:$L$16,2,FALSE)))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IF(D39="X",0,IF(E39="X",0,VLOOKUP(E39,'48'!$K$3:$L$16,2,FALSE)))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IF(D40="X",0,IF(E40="X",0,VLOOKUP(E40,'48'!$K$3:$L$16,2,FALSE)))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IF(D41="X",0,IF(E41="X",0,VLOOKUP(E41,'48'!$K$3:$L$16,2,FALSE)))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IF(D42="X",0,IF(E42="X",0,VLOOKUP(E42,'48'!$K$3:$L$16,2,FALSE)))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IF(D43="X",0,IF(E43="X",0,VLOOKUP(E43,'48'!$K$3:$L$16,2,FALSE)))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IF(D44="X",0,IF(E44="X",0,VLOOKUP(E44,'48'!$K$3:$L$16,2,FALSE)))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IF(D45="X",0,IF(E45="X",0,VLOOKUP(E45,'48'!$K$3:$L$16,2,FALSE)))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IF(D46="X",0,IF(E46="X",0,VLOOKUP(E46,'48'!$K$3:$L$16,2,FALSE)))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IF(D47="X",0,IF(E47="X",0,VLOOKUP(E47,'48'!$K$3:$L$16,2,FALSE)))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IF(D48="X",0,IF(E48="X",0,VLOOKUP(E48,'48'!$K$3:$L$16,2,FALSE)))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IF(D49="X",0,IF(E49="X",0,VLOOKUP(E49,'48'!$K$3:$L$16,2,FALSE)))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IF(D50="X",0,IF(E50="X",0,VLOOKUP(E50,'48'!$K$3:$L$16,2,FALSE)))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IF(D51="X",0,IF(E51="X",0,VLOOKUP(E51,'48'!$K$3:$L$16,2,FALSE)))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IF(D52="X",0,IF(E52="X",0,VLOOKUP(E52,'48'!$K$3:$L$16,2,FALSE)))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IF(D53="X",0,IF(E53="X",0,VLOOKUP(E53,'48'!$K$3:$L$16,2,FALSE)))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IF(D54="X",0,IF(E54="X",0,VLOOKUP(E54,'48'!$K$3:$L$16,2,FALSE)))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IF(D55="X",0,IF(E55="X",0,VLOOKUP(E55,'48'!$K$3:$L$16,2,FALSE)))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IF(D56="X",0,IF(E56="X",0,VLOOKUP(E56,'48'!$K$3:$L$16,2,FALSE)))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IF(D57="X",0,IF(E57="X",0,VLOOKUP(E57,'48'!$K$3:$L$16,2,FALSE)))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IF(D58="X",0,IF(E58="X",0,VLOOKUP(E58,'48'!$K$3:$L$16,2,FALSE)))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IF(D59="X",0,IF(E59="X",0,VLOOKUP(E59,'48'!$K$3:$L$16,2,FALSE)))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IF(D60="X",0,IF(E60="X",0,VLOOKUP(E60,'48'!$K$3:$L$16,2,FALSE)))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IF(D61="X",0,IF(E61="X",0,VLOOKUP(E61,'48'!$K$3:$L$16,2,FALSE)))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IF(D62="X",0,IF(E62="X",0,VLOOKUP(E62,'48'!$K$3:$L$16,2,FALSE)))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IF(D63="X",0,IF(E63="X",0,VLOOKUP(E63,'48'!$K$3:$L$16,2,FALSE)))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IF(D64="X",0,IF(E64="X",0,VLOOKUP(E64,'48'!$K$3:$L$16,2,FALSE)))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IF(D65="X",0,IF(E65="X",0,VLOOKUP(E65,'48'!$K$3:$L$16,2,FALSE)))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IF(D66="X",0,IF(E66="X",0,VLOOKUP(E66,'48'!$K$3:$L$16,2,FALSE)))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IF(D67="X",0,IF(E67="X",0,VLOOKUP(E67,'48'!$K$3:$L$16,2,FALSE)))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IF(D68="X",0,IF(E68="X",0,VLOOKUP(E68,'48'!$K$3:$L$16,2,FALSE)))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IF(D69="X",0,IF(E69="X",0,VLOOKUP(E69,'48'!$K$3:$L$16,2,FALSE)))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IF(D70="X",0,IF(E70="X",0,VLOOKUP(E70,'48'!$K$3:$L$16,2,FALSE)))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IF(D71="X",0,IF(E71="X",0,VLOOKUP(E71,'48'!$K$3:$L$16,2,FALSE)))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IF(D72="X",0,IF(E72="X",0,VLOOKUP(E72,'48'!$K$3:$L$16,2,FALSE)))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IF(D73="X",0,IF(E73="X",0,VLOOKUP(E73,'48'!$K$3:$L$16,2,FALSE)))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IF(D74="X",0,IF(E74="X",0,VLOOKUP(E74,'48'!$K$3:$L$16,2,FALSE)))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IF(D75="X",0,IF(E75="X",0,VLOOKUP(E75,'48'!$K$3:$L$16,2,FALSE)))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IF(D76="X",0,IF(E76="X",0,VLOOKUP(E76,'48'!$K$3:$L$16,2,FALSE)))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IF(D77="X",0,IF(E77="X",0,VLOOKUP(E77,'48'!$K$3:$L$16,2,FALSE)))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IF(D78="X",0,IF(E78="X",0,VLOOKUP(E78,'48'!$K$3:$L$16,2,FALSE)))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IF(D79="X",0,IF(E79="X",0,VLOOKUP(E79,'48'!$K$3:$L$16,2,FALSE)))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IF(D80="X",0,IF(E80="X",0,VLOOKUP(E80,'48'!$K$3:$L$16,2,FALSE)))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IF(D81="X",0,IF(E81="X",0,VLOOKUP(E81,'48'!$K$3:$L$16,2,FALSE)))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IF(D82="X",0,IF(E82="X",0,VLOOKUP(E82,'48'!$K$3:$L$16,2,FALSE)))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IF(D83="X",0,IF(E83="X",0,VLOOKUP(E83,'48'!$K$3:$L$16,2,FALSE)))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IF(D84="X",0,IF(E84="X",0,VLOOKUP(E84,'48'!$K$3:$L$16,2,FALSE)))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IF(D85="X",0,IF(E85="X",0,VLOOKUP(E85,'48'!$K$3:$L$16,2,FALSE)))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IF(D86="X",0,IF(E86="X",0,VLOOKUP(E86,'48'!$K$3:$L$16,2,FALSE)))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IF(D87="X",0,IF(E87="X",0,VLOOKUP(E87,'48'!$K$3:$L$16,2,FALSE)))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IF(D88="X",0,IF(E88="X",0,VLOOKUP(E88,'48'!$K$3:$L$16,2,FALSE)))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IF(D89="X",0,IF(E89="X",0,VLOOKUP(E89,'48'!$K$3:$L$16,2,FALSE)))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IF(D90="X",0,IF(E90="X",0,VLOOKUP(E90,'48'!$K$3:$L$16,2,FALSE)))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IF(D91="X",0,IF(E91="X",0,VLOOKUP(E91,'48'!$K$3:$L$16,2,FALSE)))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IF(D92="X",0,IF(E92="X",0,VLOOKUP(E92,'48'!$K$3:$L$16,2,FALSE)))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IF(D93="X",0,IF(E93="X",0,VLOOKUP(E93,'48'!$K$3:$L$16,2,FALSE)))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IF(D94="X",0,IF(E94="X",0,VLOOKUP(E94,'48'!$K$3:$L$16,2,FALSE)))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IF(D95="X",0,IF(E95="X",0,VLOOKUP(E95,'48'!$K$3:$L$16,2,FALSE)))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IF(D96="X",0,IF(E96="X",0,VLOOKUP(E96,'48'!$K$3:$L$16,2,FALSE)))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IF(D97="X",0,IF(E97="X",0,VLOOKUP(E97,'48'!$K$3:$L$16,2,FALSE)))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IF(D98="X",0,IF(E98="X",0,VLOOKUP(E98,'48'!$K$3:$L$16,2,FALSE)))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IF(D99="X",0,IF(E99="X",0,VLOOKUP(E99,'48'!$K$3:$L$16,2,FALSE)))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IF(D100="X",0,IF(E100="X",0,VLOOKUP(E100,'48'!$K$3:$L$16,2,FALSE)))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IF(D101="X",0,IF(E101="X",0,VLOOKUP(E101,'48'!$K$3:$L$16,2,FALSE)))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IF(D102="X",0,IF(E102="X",0,VLOOKUP(E102,'48'!$K$3:$L$16,2,FALSE)))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IF(D103="X",0,IF(E103="X",0,VLOOKUP(E103,'48'!$K$3:$L$16,2,FALSE)))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IF(D104="X",0,IF(E104="X",0,VLOOKUP(E104,'48'!$K$3:$L$16,2,FALSE)))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IF(D105="X",0,IF(E105="X",0,VLOOKUP(E105,'48'!$K$3:$L$16,2,FALSE)))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IF(D106="X",0,IF(E106="X",0,VLOOKUP(E106,'48'!$K$3:$L$16,2,FALSE)))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IF(D107="X",0,IF(E107="X",0,VLOOKUP(E107,'48'!$K$3:$L$16,2,FALSE)))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IF(D108="X",0,IF(E108="X",0,VLOOKUP(E108,'48'!$K$3:$L$16,2,FALSE)))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IF(D109="X",0,IF(E109="X",0,VLOOKUP(E109,'48'!$K$3:$L$16,2,FALSE)))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IF(D110="X",0,IF(E110="X",0,VLOOKUP(E110,'48'!$K$3:$L$16,2,FALSE)))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IF(D111="X",0,IF(E111="X",0,VLOOKUP(E111,'48'!$K$3:$L$16,2,FALSE)))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IF(D112="X",0,IF(E112="X",0,VLOOKUP(E112,'48'!$K$3:$L$16,2,FALSE)))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IF(D113="X",0,IF(E113="X",0,VLOOKUP(E113,'48'!$K$3:$L$16,2,FALSE)))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IF(D114="X",0,IF(E114="X",0,VLOOKUP(E114,'48'!$K$3:$L$16,2,FALSE)))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IF(D115="X",0,IF(E115="X",0,VLOOKUP(E115,'48'!$K$3:$L$16,2,FALSE)))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IF(D116="X",0,IF(E116="X",0,VLOOKUP(E116,'48'!$K$3:$L$16,2,FALSE)))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IF(D117="X",0,IF(E117="X",0,VLOOKUP(E117,'48'!$K$3:$L$16,2,FALSE)))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IF(D118="X",0,IF(E118="X",0,VLOOKUP(E118,'48'!$K$3:$L$16,2,FALSE)))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IF(D119="X",0,IF(E119="X",0,VLOOKUP(E119,'48'!$K$3:$L$16,2,FALSE)))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IF(D120="X",0,IF(E120="X",0,VLOOKUP(E120,'48'!$K$3:$L$16,2,FALSE)))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IF(D121="X",0,IF(E121="X",0,VLOOKUP(E121,'48'!$K$3:$L$16,2,FALSE)))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IF(D122="X",0,IF(E122="X",0,VLOOKUP(E122,'48'!$K$3:$L$16,2,FALSE)))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IF(D123="X",0,IF(E123="X",0,VLOOKUP(E123,'48'!$K$3:$L$16,2,FALSE)))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IF(D124="X",0,IF(E124="X",0,VLOOKUP(E124,'48'!$K$3:$L$16,2,FALSE)))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IF(D125="X",0,IF(E125="X",0,VLOOKUP(E125,'48'!$K$3:$L$16,2,FALSE)))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IF(D126="X",0,IF(E126="X",0,VLOOKUP(E126,'48'!$K$3:$L$16,2,FALSE)))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IF(D127="X",0,IF(E127="X",0,VLOOKUP(E127,'48'!$K$3:$L$16,2,FALSE)))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IF(D128="X",0,IF(E128="X",0,VLOOKUP(E128,'48'!$K$3:$L$16,2,FALSE)))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IF(D129="X",0,IF(E129="X",0,VLOOKUP(E129,'48'!$K$3:$L$16,2,FALSE)))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IF(D130="X",0,IF(E130="X",0,VLOOKUP(E130,'48'!$K$3:$L$16,2,FALSE)))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IF(D131="X",0,IF(E131="X",0,VLOOKUP(E131,'48'!$K$3:$L$16,2,FALSE)))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IF(D132="X",0,IF(E132="X",0,VLOOKUP(E132,'48'!$K$3:$L$16,2,FALSE)))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IF(D133="X",0,IF(E133="X",0,VLOOKUP(E133,'48'!$K$3:$L$16,2,FALSE)))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IF(D134="X",0,IF(E134="X",0,VLOOKUP(E134,'48'!$K$3:$L$16,2,FALSE)))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IF(D135="X",0,IF(E135="X",0,VLOOKUP(E135,'48'!$K$3:$L$16,2,FALSE)))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IF(D136="X",0,IF(E136="X",0,VLOOKUP(E136,'48'!$K$3:$L$16,2,FALSE)))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IF(D137="X",0,IF(E137="X",0,VLOOKUP(E137,'48'!$K$3:$L$16,2,FALSE)))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IF(D138="X",0,IF(E138="X",0,VLOOKUP(E138,'48'!$K$3:$L$16,2,FALSE)))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IF(D139="X",0,IF(E139="X",0,VLOOKUP(E139,'48'!$K$3:$L$16,2,FALSE)))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IF(D140="X",0,IF(E140="X",0,VLOOKUP(E140,'48'!$K$3:$L$16,2,FALSE)))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IF(D141="X",0,IF(E141="X",0,VLOOKUP(E141,'48'!$K$3:$L$16,2,FALSE)))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IF(D142="X",0,IF(E142="X",0,VLOOKUP(E142,'48'!$K$3:$L$16,2,FALSE)))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IF(D143="X",0,IF(E143="X",0,VLOOKUP(E143,'48'!$K$3:$L$16,2,FALSE)))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IF(D144="X",0,IF(E144="X",0,VLOOKUP(E144,'48'!$K$3:$L$16,2,FALSE)))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IF(D145="X",0,IF(E145="X",0,VLOOKUP(E145,'48'!$K$3:$L$16,2,FALSE)))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IF(D146="X",0,IF(E146="X",0,VLOOKUP(E146,'48'!$K$3:$L$16,2,FALSE)))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IF(D147="X",0,IF(E147="X",0,VLOOKUP(E147,'48'!$K$3:$L$16,2,FALSE)))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IF(D148="X",0,IF(E148="X",0,VLOOKUP(E148,'48'!$K$3:$L$16,2,FALSE)))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IF(D149="X",0,IF(E149="X",0,VLOOKUP(E149,'48'!$K$3:$L$16,2,FALSE)))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IF(D150="X",0,IF(E150="X",0,VLOOKUP(E150,'48'!$K$3:$L$16,2,FALSE)))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IF(D151="X",0,IF(E151="X",0,VLOOKUP(E151,'48'!$K$3:$L$16,2,FALSE)))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IF(D152="X",0,IF(E152="X",0,VLOOKUP(E152,'48'!$K$3:$L$16,2,FALSE)))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IF(D153="X",0,IF(E153="X",0,VLOOKUP(E153,'48'!$K$3:$L$16,2,FALSE)))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IF(D154="X",0,IF(E154="X",0,VLOOKUP(E154,'48'!$K$3:$L$16,2,FALSE)))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IF(D155="X",0,IF(E155="X",0,VLOOKUP(E155,'48'!$K$3:$L$16,2,FALSE)))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IF(D156="X",0,IF(E156="X",0,VLOOKUP(E156,'48'!$K$3:$L$16,2,FALSE)))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IF(D157="X",0,IF(E157="X",0,VLOOKUP(E157,'48'!$K$3:$L$16,2,FALSE)))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IF(D158="X",0,IF(E158="X",0,VLOOKUP(E158,'48'!$K$3:$L$16,2,FALSE)))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IF(D159="X",0,IF(E159="X",0,VLOOKUP(E159,'48'!$K$3:$L$16,2,FALSE)))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IF(D160="X",0,IF(E160="X",0,VLOOKUP(E160,'48'!$K$3:$L$16,2,FALSE)))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IF(D161="X",0,IF(E161="X",0,VLOOKUP(E161,'48'!$K$3:$L$16,2,FALSE)))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IF(D162="X",0,IF(E162="X",0,VLOOKUP(E162,'48'!$K$3:$L$16,2,FALSE)))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IF(D163="X",0,IF(E163="X",0,VLOOKUP(E163,'48'!$K$3:$L$16,2,FALSE)))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IF(D164="X",0,IF(E164="X",0,VLOOKUP(E164,'48'!$K$3:$L$16,2,FALSE)))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IF(D165="X",0,IF(E165="X",0,VLOOKUP(E165,'48'!$K$3:$L$16,2,FALSE)))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IF(D166="X",0,IF(E166="X",0,VLOOKUP(E166,'48'!$K$3:$L$16,2,FALSE)))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IF(D167="X",0,IF(E167="X",0,VLOOKUP(E167,'48'!$K$3:$L$16,2,FALSE)))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IF(D168="X",0,IF(E168="X",0,VLOOKUP(E168,'48'!$K$3:$L$16,2,FALSE)))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IF(D169="X",0,IF(E169="X",0,VLOOKUP(E169,'48'!$K$3:$L$16,2,FALSE)))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IF(D170="X",0,IF(E170="X",0,VLOOKUP(E170,'48'!$K$3:$L$16,2,FALSE)))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IF(D171="X",0,IF(E171="X",0,VLOOKUP(E171,'48'!$K$3:$L$16,2,FALSE)))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IF(D172="X",0,IF(E172="X",0,VLOOKUP(E172,'48'!$K$3:$L$16,2,FALSE)))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IF(D173="X",0,IF(E173="X",0,VLOOKUP(E173,'48'!$K$3:$L$16,2,FALSE)))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IF(D174="X",0,IF(E174="X",0,VLOOKUP(E174,'48'!$K$3:$L$16,2,FALSE)))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IF(D175="X",0,IF(E175="X",0,VLOOKUP(E175,'48'!$K$3:$L$16,2,FALSE)))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IF(D176="X",0,IF(E176="X",0,VLOOKUP(E176,'48'!$K$3:$L$16,2,FALSE)))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IF(D177="X",0,IF(E177="X",0,VLOOKUP(E177,'48'!$K$3:$L$16,2,FALSE)))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IF(D178="X",0,IF(E178="X",0,VLOOKUP(E178,'48'!$K$3:$L$16,2,FALSE)))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IF(D179="X",0,IF(E179="X",0,VLOOKUP(E179,'48'!$K$3:$L$16,2,FALSE)))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IF(D180="X",0,IF(E180="X",0,VLOOKUP(E180,'48'!$K$3:$L$16,2,FALSE)))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IF(D181="X",0,IF(E181="X",0,VLOOKUP(E181,'48'!$K$3:$L$16,2,FALSE)))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IF(D182="X",0,IF(E182="X",0,VLOOKUP(E182,'48'!$K$3:$L$16,2,FALSE)))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IF(D183="X",0,IF(E183="X",0,VLOOKUP(E183,'48'!$K$3:$L$16,2,FALSE)))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IF(D184="X",0,IF(E184="X",0,VLOOKUP(E184,'48'!$K$3:$L$16,2,FALSE)))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IF(D185="X",0,IF(E185="X",0,VLOOKUP(E185,'48'!$K$3:$L$16,2,FALSE)))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IF(D186="X",0,IF(E186="X",0,VLOOKUP(E186,'48'!$K$3:$L$16,2,FALSE)))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IF(D187="X",0,IF(E187="X",0,VLOOKUP(E187,'48'!$K$3:$L$16,2,FALSE)))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IF(D188="X",0,IF(E188="X",0,VLOOKUP(E188,'48'!$K$3:$L$16,2,FALSE)))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IF(D189="X",0,IF(E189="X",0,VLOOKUP(E189,'48'!$K$3:$L$16,2,FALSE)))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IF(D190="X",0,IF(E190="X",0,VLOOKUP(E190,'48'!$K$3:$L$16,2,FALSE)))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IF(D191="X",0,IF(E191="X",0,VLOOKUP(E191,'48'!$K$3:$L$16,2,FALSE)))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IF(D192="X",0,IF(E192="X",0,VLOOKUP(E192,'48'!$K$3:$L$16,2,FALSE)))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IF(D193="X",0,IF(E193="X",0,VLOOKUP(E193,'48'!$K$3:$L$16,2,FALSE)))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IF(D194="X",0,IF(E194="X",0,VLOOKUP(E194,'48'!$K$3:$L$16,2,FALSE)))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IF(D195="X",0,IF(E195="X",0,VLOOKUP(E195,'48'!$K$3:$L$16,2,FALSE)))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IF(D196="X",0,IF(E196="X",0,VLOOKUP(E196,'48'!$K$3:$L$16,2,FALSE)))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IF(D197="X",0,IF(E197="X",0,VLOOKUP(E197,'48'!$K$3:$L$16,2,FALSE)))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IF(D198="X",0,IF(E198="X",0,VLOOKUP(E198,'48'!$K$3:$L$16,2,FALSE)))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IF(D199="X",0,IF(E199="X",0,VLOOKUP(E199,'48'!$K$3:$L$16,2,FALSE)))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IF(D200="X",0,IF(E200="X",0,VLOOKUP(E200,'48'!$K$3:$L$16,2,FALSE)))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IF(D201="X",0,IF(E201="X",0,VLOOKUP(E201,'48'!$K$3:$L$16,2,FALSE)))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IF(D202="X",0,IF(E202="X",0,VLOOKUP(E202,'48'!$K$3:$L$16,2,FALSE)))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IF(D203="X",0,IF(E203="X",0,VLOOKUP(E203,'48'!$K$3:$L$16,2,FALSE)))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IF(D204="X",0,IF(E204="X",0,VLOOKUP(E204,'48'!$K$3:$L$16,2,FALSE)))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IF(D205="X",0,IF(E205="X",0,VLOOKUP(E205,'48'!$K$3:$L$16,2,FALSE)))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IF(D206="X",0,IF(E206="X",0,VLOOKUP(E206,'48'!$K$3:$L$16,2,FALSE)))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IF(D207="X",0,IF(E207="X",0,VLOOKUP(E207,'48'!$K$3:$L$16,2,FALSE)))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IF(D208="X",0,IF(E208="X",0,VLOOKUP(E208,'48'!$K$3:$L$16,2,FALSE)))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IF(D209="X",0,IF(E209="X",0,VLOOKUP(E209,'48'!$K$3:$L$16,2,FALSE)))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IF(D210="X",0,IF(E210="X",0,VLOOKUP(E210,'48'!$K$3:$L$16,2,FALSE)))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IF(D211="X",0,IF(E211="X",0,VLOOKUP(E211,'48'!$K$3:$L$16,2,FALSE)))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IF(D212="X",0,IF(E212="X",0,VLOOKUP(E212,'48'!$K$3:$L$16,2,FALSE)))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IF(D213="X",0,IF(E213="X",0,VLOOKUP(E213,'48'!$K$3:$L$16,2,FALSE)))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IF(D214="X",0,IF(E214="X",0,VLOOKUP(E214,'48'!$K$3:$L$16,2,FALSE)))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IF(D215="X",0,IF(E215="X",0,VLOOKUP(E215,'48'!$K$3:$L$16,2,FALSE)))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IF(D216="X",0,IF(E216="X",0,VLOOKUP(E216,'48'!$K$3:$L$16,2,FALSE)))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IF(D217="X",0,IF(E217="X",0,VLOOKUP(E217,'48'!$K$3:$L$16,2,FALSE)))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IF(D218="X",0,IF(E218="X",0,VLOOKUP(E218,'48'!$K$3:$L$16,2,FALSE)))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IF(D219="X",0,IF(E219="X",0,VLOOKUP(E219,'48'!$K$3:$L$16,2,FALSE)))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IF(D220="X",0,IF(E220="X",0,VLOOKUP(E220,'48'!$K$3:$L$16,2,FALSE)))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IF(D221="X",0,IF(E221="X",0,VLOOKUP(E221,'48'!$K$3:$L$16,2,FALSE)))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IF(D222="X",0,IF(E222="X",0,VLOOKUP(E222,'48'!$K$3:$L$16,2,FALSE)))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IF(D223="X",0,IF(E223="X",0,VLOOKUP(E223,'48'!$K$3:$L$16,2,FALSE)))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IF(D224="X",0,IF(E224="X",0,VLOOKUP(E224,'48'!$K$3:$L$16,2,FALSE)))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IF(D225="X",0,IF(E225="X",0,VLOOKUP(E225,'48'!$K$3:$L$16,2,FALSE)))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IF(D226="X",0,IF(E226="X",0,VLOOKUP(E226,'48'!$K$3:$L$16,2,FALSE)))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IF(D227="X",0,IF(E227="X",0,VLOOKUP(E227,'48'!$K$3:$L$16,2,FALSE)))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IF(D228="X",0,IF(E228="X",0,VLOOKUP(E228,'48'!$K$3:$L$16,2,FALSE)))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IF(D229="X",0,IF(E229="X",0,VLOOKUP(E229,'48'!$K$3:$L$16,2,FALSE)))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IF(D230="X",0,IF(E230="X",0,VLOOKUP(E230,'48'!$K$3:$L$16,2,FALSE)))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IF(D231="X",0,IF(E231="X",0,VLOOKUP(E231,'48'!$K$3:$L$16,2,FALSE)))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IF(D232="X",0,IF(E232="X",0,VLOOKUP(E232,'48'!$K$3:$L$16,2,FALSE)))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IF(D233="X",0,IF(E233="X",0,VLOOKUP(E233,'48'!$K$3:$L$16,2,FALSE)))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IF(D234="X",0,IF(E234="X",0,VLOOKUP(E234,'48'!$K$3:$L$16,2,FALSE)))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IF(D235="X",0,IF(E235="X",0,VLOOKUP(E235,'48'!$K$3:$L$16,2,FALSE)))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IF(D236="X",0,IF(E236="X",0,VLOOKUP(E236,'48'!$K$3:$L$16,2,FALSE)))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IF(D237="X",0,IF(E237="X",0,VLOOKUP(E237,'48'!$K$3:$L$16,2,FALSE)))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IF(D238="X",0,IF(E238="X",0,VLOOKUP(E238,'48'!$K$3:$L$16,2,FALSE)))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IF(D239="X",0,IF(E239="X",0,VLOOKUP(E239,'48'!$K$3:$L$16,2,FALSE)))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IF(D240="X",0,IF(E240="X",0,VLOOKUP(E240,'48'!$K$3:$L$16,2,FALSE)))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IF(D241="X",0,IF(E241="X",0,VLOOKUP(E241,'48'!$K$3:$L$16,2,FALSE)))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IF(D242="X",0,IF(E242="X",0,VLOOKUP(E242,'48'!$K$3:$L$16,2,FALSE)))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IF(D243="X",0,IF(E243="X",0,VLOOKUP(E243,'48'!$K$3:$L$16,2,FALSE)))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IF(D244="X",0,IF(E244="X",0,VLOOKUP(E244,'48'!$K$3:$L$16,2,FALSE)))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IF(D245="X",0,IF(E245="X",0,VLOOKUP(E245,'48'!$K$3:$L$16,2,FALSE)))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IF(D246="X",0,IF(E246="X",0,VLOOKUP(E246,'48'!$K$3:$L$16,2,FALSE)))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IF(D247="X",0,IF(E247="X",0,VLOOKUP(E247,'48'!$K$3:$L$16,2,FALSE)))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IF(D248="X",0,IF(E248="X",0,VLOOKUP(E248,'48'!$K$3:$L$16,2,FALSE)))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IF(D249="X",0,IF(E249="X",0,VLOOKUP(E249,'48'!$K$3:$L$16,2,FALSE)))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IF(D250="X",0,IF(E250="X",0,VLOOKUP(E250,'48'!$K$3:$L$16,2,FALSE)))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IF(D251="X",0,IF(E251="X",0,VLOOKUP(E251,'48'!$K$3:$L$16,2,FALSE)))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IF(D252="X",0,IF(E252="X",0,VLOOKUP(E252,'48'!$K$3:$L$16,2,FALSE)))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IF(D253="X",0,IF(E253="X",0,VLOOKUP(E253,'48'!$K$3:$L$16,2,FALSE)))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IF(D254="X",0,IF(E254="X",0,VLOOKUP(E254,'48'!$K$3:$L$16,2,FALSE)))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IF(D255="X",0,IF(E255="X",0,VLOOKUP(E255,'48'!$K$3:$L$16,2,FALSE)))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IF(D256="X",0,IF(E256="X",0,VLOOKUP(E256,'48'!$K$3:$L$16,2,FALSE)))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IF(D257="X",0,IF(E257="X",0,VLOOKUP(E257,'48'!$K$3:$L$16,2,FALSE)))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IF(D258="X",0,IF(E258="X",0,VLOOKUP(E258,'48'!$K$3:$L$16,2,FALSE)))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IF(D259="X",0,IF(E259="X",0,VLOOKUP(E259,'48'!$K$3:$L$16,2,FALSE)))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IF(D260="X",0,IF(E260="X",0,VLOOKUP(E260,'48'!$K$3:$L$16,2,FALSE)))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IF(D261="X",0,IF(E261="X",0,VLOOKUP(E261,'48'!$K$3:$L$16,2,FALSE)))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IF(D262="X",0,IF(E262="X",0,VLOOKUP(E262,'48'!$K$3:$L$16,2,FALSE)))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IF(D263="X",0,IF(E263="X",0,VLOOKUP(E263,'48'!$K$3:$L$16,2,FALSE)))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IF(D264="X",0,IF(E264="X",0,VLOOKUP(E264,'48'!$K$3:$L$16,2,FALSE)))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IF(D265="X",0,IF(E265="X",0,VLOOKUP(E265,'48'!$K$3:$L$16,2,FALSE)))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IF(D266="X",0,IF(E266="X",0,VLOOKUP(E266,'48'!$K$3:$L$16,2,FALSE)))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IF(D267="X",0,IF(E267="X",0,VLOOKUP(E267,'48'!$K$3:$L$16,2,FALSE)))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IF(D268="X",0,IF(E268="X",0,VLOOKUP(E268,'48'!$K$3:$L$16,2,FALSE)))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IF(D269="X",0,IF(E269="X",0,VLOOKUP(E269,'48'!$K$3:$L$16,2,FALSE)))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IF(D270="X",0,IF(E270="X",0,VLOOKUP(E270,'48'!$K$3:$L$16,2,FALSE)))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IF(D271="X",0,IF(E271="X",0,VLOOKUP(E271,'48'!$K$3:$L$16,2,FALSE)))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IF(D272="X",0,IF(E272="X",0,VLOOKUP(E272,'48'!$K$3:$L$16,2,FALSE)))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IF(D273="X",0,IF(E273="X",0,VLOOKUP(E273,'48'!$K$3:$L$16,2,FALSE)))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IF(D274="X",0,IF(E274="X",0,VLOOKUP(E274,'48'!$K$3:$L$16,2,FALSE)))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IF(D275="X",0,IF(E275="X",0,VLOOKUP(E275,'48'!$K$3:$L$16,2,FALSE)))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IF(D276="X",0,IF(E276="X",0,VLOOKUP(E276,'48'!$K$3:$L$16,2,FALSE)))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IF(D277="X",0,IF(E277="X",0,VLOOKUP(E277,'48'!$K$3:$L$16,2,FALSE)))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IF(D278="X",0,IF(E278="X",0,VLOOKUP(E278,'48'!$K$3:$L$16,2,FALSE)))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IF(D279="X",0,IF(E279="X",0,VLOOKUP(E279,'48'!$K$3:$L$16,2,FALSE)))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IF(D280="X",0,IF(E280="X",0,VLOOKUP(E280,'48'!$K$3:$L$16,2,FALSE)))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IF(D281="X",0,IF(E281="X",0,VLOOKUP(E281,'48'!$K$3:$L$16,2,FALSE)))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IF(D282="X",0,IF(E282="X",0,VLOOKUP(E282,'48'!$K$3:$L$16,2,FALSE)))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IF(D283="X",0,IF(E283="X",0,VLOOKUP(E283,'48'!$K$3:$L$16,2,FALSE)))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IF(D284="X",0,IF(E284="X",0,VLOOKUP(E284,'48'!$K$3:$L$16,2,FALSE)))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IF(D285="X",0,IF(E285="X",0,VLOOKUP(E285,'48'!$K$3:$L$16,2,FALSE)))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IF(D286="X",0,IF(E286="X",0,VLOOKUP(E286,'48'!$K$3:$L$16,2,FALSE)))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IF(D287="X",0,IF(E287="X",0,VLOOKUP(E287,'48'!$K$3:$L$16,2,FALSE)))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IF(D288="X",0,IF(E288="X",0,VLOOKUP(E288,'48'!$K$3:$L$16,2,FALSE)))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IF(D289="X",0,IF(E289="X",0,VLOOKUP(E289,'48'!$K$3:$L$16,2,FALSE)))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IF(D290="X",0,IF(E290="X",0,VLOOKUP(E290,'48'!$K$3:$L$16,2,FALSE)))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IF(D291="X",0,IF(E291="X",0,VLOOKUP(E291,'48'!$K$3:$L$16,2,FALSE)))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IF(D292="X",0,IF(E292="X",0,VLOOKUP(E292,'48'!$K$3:$L$16,2,FALSE)))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IF(D293="X",0,IF(E293="X",0,VLOOKUP(E293,'48'!$K$3:$L$16,2,FALSE)))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IF(D294="X",0,IF(E294="X",0,VLOOKUP(E294,'48'!$K$3:$L$16,2,FALSE)))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IF(D295="X",0,IF(E295="X",0,VLOOKUP(E295,'48'!$K$3:$L$16,2,FALSE)))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IF(D296="X",0,IF(E296="X",0,VLOOKUP(E296,'48'!$K$3:$L$16,2,FALSE)))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IF(D297="X",0,IF(E297="X",0,VLOOKUP(E297,'48'!$K$3:$L$16,2,FALSE)))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IF(D298="X",0,IF(E298="X",0,VLOOKUP(E298,'48'!$K$3:$L$16,2,FALSE)))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IF(D299="X",0,IF(E299="X",0,VLOOKUP(E299,'48'!$K$3:$L$16,2,FALSE)))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IF(D300="X",0,IF(E300="X",0,VLOOKUP(E300,'48'!$K$3:$L$16,2,FALSE)))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IF(D301="X",0,IF(E301="X",0,VLOOKUP(E301,'48'!$K$3:$L$16,2,FALSE)))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IF(D302="X",0,IF(E302="X",0,VLOOKUP(E302,'48'!$K$3:$L$16,2,FALSE)))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IF(D303="X",0,IF(E303="X",0,VLOOKUP(E303,'48'!$K$3:$L$16,2,FALSE)))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IF(D304="X",0,IF(E304="X",0,VLOOKUP(E304,'48'!$K$3:$L$16,2,FALSE)))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IF(D305="X",0,IF(E305="X",0,VLOOKUP(E305,'48'!$K$3:$L$16,2,FALSE)))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IF(D306="X",0,IF(E306="X",0,VLOOKUP(E306,'48'!$K$3:$L$16,2,FALSE)))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IF(D307="X",0,IF(E307="X",0,VLOOKUP(E307,'48'!$K$3:$L$16,2,FALSE)))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IF(D308="X",0,IF(E308="X",0,VLOOKUP(E308,'48'!$K$3:$L$16,2,FALSE)))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IF(D309="X",0,IF(E309="X",0,VLOOKUP(E309,'48'!$K$3:$L$16,2,FALSE)))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IF(D310="X",0,IF(E310="X",0,VLOOKUP(E310,'48'!$K$3:$L$16,2,FALSE)))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IF(D311="X",0,IF(E311="X",0,VLOOKUP(E311,'48'!$K$3:$L$16,2,FALSE)))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IF(D312="X",0,IF(E312="X",0,VLOOKUP(E312,'48'!$K$3:$L$16,2,FALSE)))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IF(D313="X",0,IF(E313="X",0,VLOOKUP(E313,'48'!$K$3:$L$16,2,FALSE)))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IF(D314="X",0,IF(E314="X",0,VLOOKUP(E314,'48'!$K$3:$L$16,2,FALSE)))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IF(D315="X",0,IF(E315="X",0,VLOOKUP(E315,'48'!$K$3:$L$16,2,FALSE)))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IF(D316="X",0,IF(E316="X",0,VLOOKUP(E316,'48'!$K$3:$L$16,2,FALSE)))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IF(D317="X",0,IF(E317="X",0,VLOOKUP(E317,'48'!$K$3:$L$16,2,FALSE)))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IF(D318="X",0,IF(E318="X",0,VLOOKUP(E318,'48'!$K$3:$L$16,2,FALSE)))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IF(D319="X",0,IF(E319="X",0,VLOOKUP(E319,'48'!$K$3:$L$16,2,FALSE)))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IF(D320="X",0,IF(E320="X",0,VLOOKUP(E320,'48'!$K$3:$L$16,2,FALSE)))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IF(D321="X",0,IF(E321="X",0,VLOOKUP(E321,'48'!$K$3:$L$16,2,FALSE)))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IF(D322="X",0,IF(E322="X",0,VLOOKUP(E322,'48'!$K$3:$L$16,2,FALSE)))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IF(D323="X",0,IF(E323="X",0,VLOOKUP(E323,'48'!$K$3:$L$16,2,FALSE)))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IF(D324="X",0,IF(E324="X",0,VLOOKUP(E324,'48'!$K$3:$L$16,2,FALSE)))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IF(D325="X",0,IF(E325="X",0,VLOOKUP(E325,'48'!$K$3:$L$16,2,FALSE)))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IF(D326="X",0,IF(E326="X",0,VLOOKUP(E326,'48'!$K$3:$L$16,2,FALSE)))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IF(D327="X",0,IF(E327="X",0,VLOOKUP(E327,'48'!$K$3:$L$16,2,FALSE)))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IF(D328="X",0,IF(E328="X",0,VLOOKUP(E328,'48'!$K$3:$L$16,2,FALSE)))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IF(D329="X",0,IF(E329="X",0,VLOOKUP(E329,'48'!$K$3:$L$16,2,FALSE)))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IF(D330="X",0,IF(E330="X",0,VLOOKUP(E330,'48'!$K$3:$L$16,2,FALSE)))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IF(D331="X",0,IF(E331="X",0,VLOOKUP(E331,'48'!$K$3:$L$16,2,FALSE)))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IF(D332="X",0,IF(E332="X",0,VLOOKUP(E332,'48'!$K$3:$L$16,2,FALSE)))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IF(D333="X",0,IF(E333="X",0,VLOOKUP(E333,'48'!$K$3:$L$16,2,FALSE)))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IF(D334="X",0,IF(E334="X",0,VLOOKUP(E334,'48'!$K$3:$L$16,2,FALSE)))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IF(D335="X",0,IF(E335="X",0,VLOOKUP(E335,'48'!$K$3:$L$16,2,FALSE)))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IF(D336="X",0,IF(E336="X",0,VLOOKUP(E336,'48'!$K$3:$L$16,2,FALSE)))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IF(D337="X",0,IF(E337="X",0,VLOOKUP(E337,'48'!$K$3:$L$16,2,FALSE)))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IF(D338="X",0,IF(E338="X",0,VLOOKUP(E338,'48'!$K$3:$L$16,2,FALSE)))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IF(D339="X",0,IF(E339="X",0,VLOOKUP(E339,'48'!$K$3:$L$16,2,FALSE)))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IF(D340="X",0,IF(E340="X",0,VLOOKUP(E340,'48'!$K$3:$L$16,2,FALSE)))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IF(D341="X",0,IF(E341="X",0,VLOOKUP(E341,'48'!$K$3:$L$16,2,FALSE)))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IF(D342="X",0,IF(E342="X",0,VLOOKUP(E342,'48'!$K$3:$L$16,2,FALSE)))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IF(D343="X",0,IF(E343="X",0,VLOOKUP(E343,'48'!$K$3:$L$16,2,FALSE)))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IF(D344="X",0,IF(E344="X",0,VLOOKUP(E344,'48'!$K$3:$L$16,2,FALSE)))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IF(D345="X",0,IF(E345="X",0,VLOOKUP(E345,'48'!$K$3:$L$16,2,FALSE)))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IF(D346="X",0,IF(E346="X",0,VLOOKUP(E346,'48'!$K$3:$L$16,2,FALSE)))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IF(D347="X",0,IF(E347="X",0,VLOOKUP(E347,'48'!$K$3:$L$16,2,FALSE)))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IF(D348="X",0,IF(E348="X",0,VLOOKUP(E348,'48'!$K$3:$L$16,2,FALSE)))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IF(D349="X",0,IF(E349="X",0,VLOOKUP(E349,'48'!$K$3:$L$16,2,FALSE)))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IF(D350="X",0,IF(E350="X",0,VLOOKUP(E350,'48'!$K$3:$L$16,2,FALSE)))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IF(D351="X",0,IF(E351="X",0,VLOOKUP(E351,'48'!$K$3:$L$16,2,FALSE)))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IF(D352="X",0,IF(E352="X",0,VLOOKUP(E352,'48'!$K$3:$L$16,2,FALSE)))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IF(D353="X",0,IF(E353="X",0,VLOOKUP(E353,'48'!$K$3:$L$16,2,FALSE)))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IF(D354="X",0,IF(E354="X",0,VLOOKUP(E354,'48'!$K$3:$L$16,2,FALSE)))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IF(D355="X",0,IF(E355="X",0,VLOOKUP(E355,'48'!$K$3:$L$16,2,FALSE)))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IF(D356="X",0,IF(E356="X",0,VLOOKUP(E356,'48'!$K$3:$L$16,2,FALSE)))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IF(D357="X",0,IF(E357="X",0,VLOOKUP(E357,'48'!$K$3:$L$16,2,FALSE)))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IF(D358="X",0,IF(E358="X",0,VLOOKUP(E358,'48'!$K$3:$L$16,2,FALSE)))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IF(D359="X",0,IF(E359="X",0,VLOOKUP(E359,'48'!$K$3:$L$16,2,FALSE)))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IF(D360="X",0,IF(E360="X",0,VLOOKUP(E360,'48'!$K$3:$L$16,2,FALSE)))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IF(D361="X",0,IF(E361="X",0,VLOOKUP(E361,'48'!$K$3:$L$16,2,FALSE)))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IF(D362="X",0,IF(E362="X",0,VLOOKUP(E362,'48'!$K$3:$L$16,2,FALSE)))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IF(D363="X",0,IF(E363="X",0,VLOOKUP(E363,'48'!$K$3:$L$16,2,FALSE)))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IF(D364="X",0,IF(E364="X",0,VLOOKUP(E364,'48'!$K$3:$L$16,2,FALSE)))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IF(D365="X",0,IF(E365="X",0,VLOOKUP(E365,'48'!$K$3:$L$16,2,FALSE)))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IF(D366="X",0,IF(E366="X",0,VLOOKUP(E366,'48'!$K$3:$L$16,2,FALSE)))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IF(D367="X",0,IF(E367="X",0,VLOOKUP(E367,'48'!$K$3:$L$16,2,FALSE)))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IF(D368="X",0,IF(E368="X",0,VLOOKUP(E368,'48'!$K$3:$L$16,2,FALSE)))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IF(D369="X",0,IF(E369="X",0,VLOOKUP(E369,'48'!$K$3:$L$16,2,FALSE)))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IF(D370="X",0,IF(E370="X",0,VLOOKUP(E370,'48'!$K$3:$L$16,2,FALSE)))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IF(D371="X",0,IF(E371="X",0,VLOOKUP(E371,'48'!$K$3:$L$16,2,FALSE)))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IF(D372="X",0,IF(E372="X",0,VLOOKUP(E372,'48'!$K$3:$L$16,2,FALSE)))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IF(D373="X",0,IF(E373="X",0,VLOOKUP(E373,'48'!$K$3:$L$16,2,FALSE)))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IF(D374="X",0,IF(E374="X",0,VLOOKUP(E374,'48'!$K$3:$L$16,2,FALSE)))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IF(D375="X",0,IF(E375="X",0,VLOOKUP(E375,'48'!$K$3:$L$16,2,FALSE)))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IF(D376="X",0,IF(E376="X",0,VLOOKUP(E376,'48'!$K$3:$L$16,2,FALSE)))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IF(D377="X",0,IF(E377="X",0,VLOOKUP(E377,'48'!$K$3:$L$16,2,FALSE)))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IF(D378="X",0,IF(E378="X",0,VLOOKUP(E378,'48'!$K$3:$L$16,2,FALSE)))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IF(D379="X",0,IF(E379="X",0,VLOOKUP(E379,'48'!$K$3:$L$16,2,FALSE)))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IF(D380="X",0,IF(E380="X",0,VLOOKUP(E380,'48'!$K$3:$L$16,2,FALSE)))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IF(D381="X",0,IF(E381="X",0,VLOOKUP(E381,'48'!$K$3:$L$16,2,FALSE)))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IF(D382="X",0,IF(E382="X",0,VLOOKUP(E382,'48'!$K$3:$L$16,2,FALSE)))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IF(D383="X",0,IF(E383="X",0,VLOOKUP(E383,'48'!$K$3:$L$16,2,FALSE)))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IF(D384="X",0,IF(E384="X",0,VLOOKUP(E384,'48'!$K$3:$L$16,2,FALSE)))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IF(D385="X",0,IF(E385="X",0,VLOOKUP(E385,'48'!$K$3:$L$16,2,FALSE)))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IF(D386="X",0,IF(E386="X",0,VLOOKUP(E386,'48'!$K$3:$L$16,2,FALSE)))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IF(D387="X",0,IF(E387="X",0,VLOOKUP(E387,'48'!$K$3:$L$16,2,FALSE)))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IF(D388="X",0,IF(E388="X",0,VLOOKUP(E388,'48'!$K$3:$L$16,2,FALSE)))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IF(D389="X",0,IF(E389="X",0,VLOOKUP(E389,'48'!$K$3:$L$16,2,FALSE)))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IF(D390="X",0,IF(E390="X",0,VLOOKUP(E390,'48'!$K$3:$L$16,2,FALSE)))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IF(D391="X",0,IF(E391="X",0,VLOOKUP(E391,'48'!$K$3:$L$16,2,FALSE)))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IF(D392="X",0,IF(E392="X",0,VLOOKUP(E392,'48'!$K$3:$L$16,2,FALSE)))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IF(D393="X",0,IF(E393="X",0,VLOOKUP(E393,'48'!$K$3:$L$16,2,FALSE)))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IF(D394="X",0,IF(E394="X",0,VLOOKUP(E394,'48'!$K$3:$L$16,2,FALSE)))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IF(D395="X",0,IF(E395="X",0,VLOOKUP(E395,'48'!$K$3:$L$16,2,FALSE)))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IF(D396="X",0,IF(E396="X",0,VLOOKUP(E396,'48'!$K$3:$L$16,2,FALSE)))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IF(D397="X",0,IF(E397="X",0,VLOOKUP(E397,'48'!$K$3:$L$16,2,FALSE)))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IF(D398="X",0,IF(E398="X",0,VLOOKUP(E398,'48'!$K$3:$L$16,2,FALSE)))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IF(D399="X",0,IF(E399="X",0,VLOOKUP(E399,'48'!$K$3:$L$16,2,FALSE)))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IF(D400="X",0,IF(E400="X",0,VLOOKUP(E400,'48'!$K$3:$L$16,2,FALSE)))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IF(D401="X",0,IF(E401="X",0,VLOOKUP(E401,'48'!$K$3:$L$16,2,FALSE)))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IF(D402="X",0,IF(E402="X",0,VLOOKUP(E402,'48'!$K$3:$L$16,2,FALSE)))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IF(D403="X",0,IF(E403="X",0,VLOOKUP(E403,'48'!$K$3:$L$16,2,FALSE)))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IF(D404="X",0,IF(E404="X",0,VLOOKUP(E404,'48'!$K$3:$L$16,2,FALSE)))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IF(D405="X",0,IF(E405="X",0,VLOOKUP(E405,'48'!$K$3:$L$16,2,FALSE)))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IF(D406="X",0,IF(E406="X",0,VLOOKUP(E406,'48'!$K$3:$L$16,2,FALSE)))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IF(D407="X",0,IF(E407="X",0,VLOOKUP(E407,'48'!$K$3:$L$16,2,FALSE)))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IF(D408="X",0,IF(E408="X",0,VLOOKUP(E408,'48'!$K$3:$L$16,2,FALSE)))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IF(D409="X",0,IF(E409="X",0,VLOOKUP(E409,'48'!$K$3:$L$16,2,FALSE)))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IF(D410="X",0,IF(E410="X",0,VLOOKUP(E410,'48'!$K$3:$L$16,2,FALSE)))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IF(D411="X",0,IF(E411="X",0,VLOOKUP(E411,'48'!$K$3:$L$16,2,FALSE)))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IF(D412="X",0,IF(E412="X",0,VLOOKUP(E412,'48'!$K$3:$L$16,2,FALSE)))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IF(D413="X",0,IF(E413="X",0,VLOOKUP(E413,'48'!$K$3:$L$16,2,FALSE)))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IF(D414="X",0,IF(E414="X",0,VLOOKUP(E414,'48'!$K$3:$L$16,2,FALSE)))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IF(D415="X",0,IF(E415="X",0,VLOOKUP(E415,'48'!$K$3:$L$16,2,FALSE)))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IF(D416="X",0,IF(E416="X",0,VLOOKUP(E416,'48'!$K$3:$L$16,2,FALSE)))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IF(D417="X",0,IF(E417="X",0,VLOOKUP(E417,'48'!$K$3:$L$16,2,FALSE)))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IF(D418="X",0,IF(E418="X",0,VLOOKUP(E418,'48'!$K$3:$L$16,2,FALSE)))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IF(D419="X",0,IF(E419="X",0,VLOOKUP(E419,'48'!$K$3:$L$16,2,FALSE)))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IF(D420="X",0,IF(E420="X",0,VLOOKUP(E420,'48'!$K$3:$L$16,2,FALSE)))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IF(D421="X",0,IF(E421="X",0,VLOOKUP(E421,'48'!$K$3:$L$16,2,FALSE)))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IF(D422="X",0,IF(E422="X",0,VLOOKUP(E422,'48'!$K$3:$L$16,2,FALSE)))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IF(D423="X",0,IF(E423="X",0,VLOOKUP(E423,'48'!$K$3:$L$16,2,FALSE)))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IF(D424="X",0,IF(E424="X",0,VLOOKUP(E424,'48'!$K$3:$L$16,2,FALSE)))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IF(D425="X",0,IF(E425="X",0,VLOOKUP(E425,'48'!$K$3:$L$16,2,FALSE)))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IF(D426="X",0,IF(E426="X",0,VLOOKUP(E426,'48'!$K$3:$L$16,2,FALSE)))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IF(D427="X",0,IF(E427="X",0,VLOOKUP(E427,'48'!$K$3:$L$16,2,FALSE)))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IF(D428="X",0,IF(E428="X",0,VLOOKUP(E428,'48'!$K$3:$L$16,2,FALSE)))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IF(D429="X",0,IF(E429="X",0,VLOOKUP(E429,'48'!$K$3:$L$16,2,FALSE)))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IF(D430="X",0,IF(E430="X",0,VLOOKUP(E430,'48'!$K$3:$L$16,2,FALSE)))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IF(D431="X",0,IF(E431="X",0,VLOOKUP(E431,'48'!$K$3:$L$16,2,FALSE)))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IF(D432="X",0,IF(E432="X",0,VLOOKUP(E432,'48'!$K$3:$L$16,2,FALSE)))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IF(D433="X",0,IF(E433="X",0,VLOOKUP(E433,'48'!$K$3:$L$16,2,FALSE)))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IF(D434="X",0,IF(E434="X",0,VLOOKUP(E434,'48'!$K$3:$L$16,2,FALSE)))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IF(D435="X",0,IF(E435="X",0,VLOOKUP(E435,'48'!$K$3:$L$16,2,FALSE)))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IF(D436="X",0,IF(E436="X",0,VLOOKUP(E436,'48'!$K$3:$L$16,2,FALSE)))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IF(D437="X",0,IF(E437="X",0,VLOOKUP(E437,'48'!$K$3:$L$16,2,FALSE)))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IF(D438="X",0,IF(E438="X",0,VLOOKUP(E438,'48'!$K$3:$L$16,2,FALSE)))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IF(D439="X",0,IF(E439="X",0,VLOOKUP(E439,'48'!$K$3:$L$16,2,FALSE)))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IF(D440="X",0,IF(E440="X",0,VLOOKUP(E440,'48'!$K$3:$L$16,2,FALSE)))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IF(D441="X",0,IF(E441="X",0,VLOOKUP(E441,'48'!$K$3:$L$16,2,FALSE)))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IF(D442="X",0,IF(E442="X",0,VLOOKUP(E442,'48'!$K$3:$L$16,2,FALSE)))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IF(D443="X",0,IF(E443="X",0,VLOOKUP(E443,'48'!$K$3:$L$16,2,FALSE)))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IF(D444="X",0,IF(E444="X",0,VLOOKUP(E444,'48'!$K$3:$L$16,2,FALSE)))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IF(D445="X",0,IF(E445="X",0,VLOOKUP(E445,'48'!$K$3:$L$16,2,FALSE)))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IF(D446="X",0,IF(E446="X",0,VLOOKUP(E446,'48'!$K$3:$L$16,2,FALSE)))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IF(D447="X",0,IF(E447="X",0,VLOOKUP(E447,'48'!$K$3:$L$16,2,FALSE)))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IF(D448="X",0,IF(E448="X",0,VLOOKUP(E448,'48'!$K$3:$L$16,2,FALSE)))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IF(D449="X",0,IF(E449="X",0,VLOOKUP(E449,'48'!$K$3:$L$16,2,FALSE)))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IF(D450="X",0,IF(E450="X",0,VLOOKUP(E450,'48'!$K$3:$L$16,2,FALSE)))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IF(D451="X",0,IF(E451="X",0,VLOOKUP(E451,'48'!$K$3:$L$16,2,FALSE)))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IF(D452="X",0,IF(E452="X",0,VLOOKUP(E452,'48'!$K$3:$L$16,2,FALSE)))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IF(D453="X",0,IF(E453="X",0,VLOOKUP(E453,'48'!$K$3:$L$16,2,FALSE)))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IF(D454="X",0,IF(E454="X",0,VLOOKUP(E454,'48'!$K$3:$L$16,2,FALSE)))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IF(D455="X",0,IF(E455="X",0,VLOOKUP(E455,'48'!$K$3:$L$16,2,FALSE)))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IF(D456="X",0,IF(E456="X",0,VLOOKUP(E456,'48'!$K$3:$L$16,2,FALSE)))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IF(D457="X",0,IF(E457="X",0,VLOOKUP(E457,'48'!$K$3:$L$16,2,FALSE)))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IF(D458="X",0,IF(E458="X",0,VLOOKUP(E458,'48'!$K$3:$L$16,2,FALSE)))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IF(D459="X",0,IF(E459="X",0,VLOOKUP(E459,'48'!$K$3:$L$16,2,FALSE)))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IF(D460="X",0,IF(E460="X",0,VLOOKUP(E460,'48'!$K$3:$L$16,2,FALSE)))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IF(D461="X",0,IF(E461="X",0,VLOOKUP(E461,'48'!$K$3:$L$16,2,FALSE)))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IF(D462="X",0,IF(E462="X",0,VLOOKUP(E462,'48'!$K$3:$L$16,2,FALSE)))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IF(D463="X",0,IF(E463="X",0,VLOOKUP(E463,'48'!$K$3:$L$16,2,FALSE)))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IF(D464="X",0,IF(E464="X",0,VLOOKUP(E464,'48'!$K$3:$L$16,2,FALSE)))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IF(D465="X",0,IF(E465="X",0,VLOOKUP(E465,'48'!$K$3:$L$16,2,FALSE)))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IF(D466="X",0,IF(E466="X",0,VLOOKUP(E466,'48'!$K$3:$L$16,2,FALSE)))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IF(D467="X",0,IF(E467="X",0,VLOOKUP(E467,'48'!$K$3:$L$16,2,FALSE)))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IF(D468="X",0,IF(E468="X",0,VLOOKUP(E468,'48'!$K$3:$L$16,2,FALSE)))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IF(D469="X",0,IF(E469="X",0,VLOOKUP(E469,'48'!$K$3:$L$16,2,FALSE)))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IF(D470="X",0,IF(E470="X",0,VLOOKUP(E470,'48'!$K$3:$L$16,2,FALSE)))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IF(D471="X",0,IF(E471="X",0,VLOOKUP(E471,'48'!$K$3:$L$16,2,FALSE)))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IF(D472="X",0,IF(E472="X",0,VLOOKUP(E472,'48'!$K$3:$L$16,2,FALSE)))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IF(D473="X",0,IF(E473="X",0,VLOOKUP(E473,'48'!$K$3:$L$16,2,FALSE)))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IF(D474="X",0,IF(E474="X",0,VLOOKUP(E474,'48'!$K$3:$L$16,2,FALSE)))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IF(D475="X",0,IF(E475="X",0,VLOOKUP(E475,'48'!$K$3:$L$16,2,FALSE)))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IF(D476="X",0,IF(E476="X",0,VLOOKUP(E476,'48'!$K$3:$L$16,2,FALSE)))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IF(D477="X",0,IF(E477="X",0,VLOOKUP(E477,'48'!$K$3:$L$16,2,FALSE)))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IF(D478="X",0,IF(E478="X",0,VLOOKUP(E478,'48'!$K$3:$L$16,2,FALSE)))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IF(D479="X",0,IF(E479="X",0,VLOOKUP(E479,'48'!$K$3:$L$16,2,FALSE)))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IF(D480="X",0,IF(E480="X",0,VLOOKUP(E480,'48'!$K$3:$L$16,2,FALSE)))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IF(D481="X",0,IF(E481="X",0,VLOOKUP(E481,'48'!$K$3:$L$16,2,FALSE)))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IF(D482="X",0,IF(E482="X",0,VLOOKUP(E482,'48'!$K$3:$L$16,2,FALSE)))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IF(D483="X",0,IF(E483="X",0,VLOOKUP(E483,'48'!$K$3:$L$16,2,FALSE)))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IF(D484="X",0,IF(E484="X",0,VLOOKUP(E484,'48'!$K$3:$L$16,2,FALSE)))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IF(D485="X",0,IF(E485="X",0,VLOOKUP(E485,'48'!$K$3:$L$16,2,FALSE)))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IF(D486="X",0,IF(E486="X",0,VLOOKUP(E486,'48'!$K$3:$L$16,2,FALSE)))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IF(D487="X",0,IF(E487="X",0,VLOOKUP(E487,'48'!$K$3:$L$16,2,FALSE)))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IF(D488="X",0,IF(E488="X",0,VLOOKUP(E488,'48'!$K$3:$L$16,2,FALSE)))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IF(D489="X",0,IF(E489="X",0,VLOOKUP(E489,'48'!$K$3:$L$16,2,FALSE)))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IF(D490="X",0,IF(E490="X",0,VLOOKUP(E490,'48'!$K$3:$L$16,2,FALSE)))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IF(D491="X",0,IF(E491="X",0,VLOOKUP(E491,'48'!$K$3:$L$16,2,FALSE)))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IF(D492="X",0,IF(E492="X",0,VLOOKUP(E492,'48'!$K$3:$L$16,2,FALSE)))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IF(D493="X",0,IF(E493="X",0,VLOOKUP(E493,'48'!$K$3:$L$16,2,FALSE)))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IF(D494="X",0,IF(E494="X",0,VLOOKUP(E494,'48'!$K$3:$L$16,2,FALSE)))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IF('48'!K3="", "Vrije categorie",'48'!K3)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IF('48'!K4="", "Vrije categorie",'48'!K4)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IF('48'!K5="", "Vrije categorie",'48'!K5)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IF('48'!K6="", "Vrije categorie",'48'!K6)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IF('48'!K7="", "Vrije categorie",'48'!K7)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IF('48'!K8="", "Vrije categorie",'48'!K8)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IF('48'!K9="", "Vrije categorie",'48'!K9)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IF('48'!K10="", "Vrije categorie",'48'!K10)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IF('48'!K11="", "Vrije categorie",'48'!K11)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IF('48'!K12="", "Vrije categorie",'48'!K12)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IF('48'!K13="", "Vrije categorie",'48'!K13)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IF('48'!K14="", "Vrije categorie",'48'!K14)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IF('48'!K15="", "Vrije categorie",'48'!K15)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qxN89PhJDRxn6w7dJx8II69nGpMiqZxCOjXOEKgTyjZ39t4Glf2m0C1AIhRwdPG9Ao1sbh1ryiSj0ZAy5JSxvA==" saltValue="1jJxHGI0pNrFX3u15Gtsm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'49a'!P499/M3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'49a'!P500/M4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(her)controles'!A49</f>
        <v>0</v>
      </c>
      <c r="K5" s="34" t="s">
        <v>48</v>
      </c>
      <c r="L5" s="46"/>
      <c r="M5" s="104"/>
      <c r="N5" s="86" t="e">
        <f>'49a'!P501/M5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'49a'!P502/M6</f>
        <v>#N/A</v>
      </c>
    </row>
    <row r="7" spans="1:14">
      <c r="K7" s="34" t="s">
        <v>45</v>
      </c>
      <c r="L7" s="46"/>
      <c r="M7" s="104"/>
      <c r="N7" s="86" t="e">
        <f>'49a'!P503/M7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'49a'!P504/M8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'49a'!P505/M9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'49a'!P506/M10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'49a'!P507/M11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'49a'!P508/M12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'49a'!N512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'49a'!P509/M13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'49a'!P512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'49a'!G512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'49a'!F512-E27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'49a'!S495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'49a'!R495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'49a'!T495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'49a'!U495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'49a'!V495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'49a'!W495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'49a'!N505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ygQDN6Wz7Qa37aMGcTl0A5LbZM4jFPn4H3PngU0JO5Y/ehwwkXYxcjYwbJjd0JtD+VJyM/PhDe9xQvQlobnP3A==" saltValue="DVGDqRjbw1bVQnBp10sD3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Z532"/>
  <sheetViews>
    <sheetView topLeftCell="B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'49'!H5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IF(D4="X",0,IF(E4="X",0,VLOOKUP(E4,'49'!$K$3:$L$16,2,FALSE)))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IF(D5="X",0,IF(E5="X",0,VLOOKUP(E5,'49'!$K$3:$L$16,2,FALSE)))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IF(D6="X",0,IF(E6="X",0,VLOOKUP(E6,'49'!$K$3:$L$16,2,FALSE)))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IF(D7="X",0,IF(E7="X",0,VLOOKUP(E7,'49'!$K$3:$L$16,2,FALSE)))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IF(D8="X",0,IF(E8="X",0,VLOOKUP(E8,'49'!$K$3:$L$16,2,FALSE)))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IF(D9="X",0,IF(E9="X",0,VLOOKUP(E9,'49'!$K$3:$L$16,2,FALSE)))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IF(D10="X",0,IF(E10="X",0,VLOOKUP(E10,'49'!$K$3:$L$16,2,FALSE)))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IF(D11="X",0,IF(E11="X",0,VLOOKUP(E11,'49'!$K$3:$L$16,2,FALSE)))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IF(D12="X",0,IF(E12="X",0,VLOOKUP(E12,'49'!$K$3:$L$16,2,FALSE)))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IF(D13="X",0,IF(E13="X",0,VLOOKUP(E13,'49'!$K$3:$L$16,2,FALSE)))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IF(D14="X",0,IF(E14="X",0,VLOOKUP(E14,'49'!$K$3:$L$16,2,FALSE)))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IF(D15="X",0,IF(E15="X",0,VLOOKUP(E15,'49'!$K$3:$L$16,2,FALSE)))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IF(D16="X",0,IF(E16="X",0,VLOOKUP(E16,'49'!$K$3:$L$16,2,FALSE)))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IF(D17="X",0,IF(E17="X",0,VLOOKUP(E17,'49'!$K$3:$L$16,2,FALSE)))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IF(D18="X",0,IF(E18="X",0,VLOOKUP(E18,'49'!$K$3:$L$16,2,FALSE)))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IF(D19="X",0,IF(E19="X",0,VLOOKUP(E19,'49'!$K$3:$L$16,2,FALSE)))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IF(D20="X",0,IF(E20="X",0,VLOOKUP(E20,'49'!$K$3:$L$16,2,FALSE)))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IF(D21="X",0,IF(E21="X",0,VLOOKUP(E21,'49'!$K$3:$L$16,2,FALSE)))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IF(D22="X",0,IF(E22="X",0,VLOOKUP(E22,'49'!$K$3:$L$16,2,FALSE)))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IF(D23="X",0,IF(E23="X",0,VLOOKUP(E23,'49'!$K$3:$L$16,2,FALSE)))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IF(D24="X",0,IF(E24="X",0,VLOOKUP(E24,'49'!$K$3:$L$16,2,FALSE)))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IF(D25="X",0,IF(E25="X",0,VLOOKUP(E25,'49'!$K$3:$L$16,2,FALSE)))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IF(D26="X",0,IF(E26="X",0,VLOOKUP(E26,'49'!$K$3:$L$16,2,FALSE)))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IF(D27="X",0,IF(E27="X",0,VLOOKUP(E27,'49'!$K$3:$L$16,2,FALSE)))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IF(D28="X",0,IF(E28="X",0,VLOOKUP(E28,'49'!$K$3:$L$16,2,FALSE)))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IF(D29="X",0,IF(E29="X",0,VLOOKUP(E29,'49'!$K$3:$L$16,2,FALSE)))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IF(D30="X",0,IF(E30="X",0,VLOOKUP(E30,'49'!$K$3:$L$16,2,FALSE)))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IF(D31="X",0,IF(E31="X",0,VLOOKUP(E31,'49'!$K$3:$L$16,2,FALSE)))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IF(D32="X",0,IF(E32="X",0,VLOOKUP(E32,'49'!$K$3:$L$16,2,FALSE)))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IF(D33="X",0,IF(E33="X",0,VLOOKUP(E33,'49'!$K$3:$L$16,2,FALSE)))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IF(D34="X",0,IF(E34="X",0,VLOOKUP(E34,'49'!$K$3:$L$16,2,FALSE)))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IF(D35="X",0,IF(E35="X",0,VLOOKUP(E35,'49'!$K$3:$L$16,2,FALSE)))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IF(D36="X",0,IF(E36="X",0,VLOOKUP(E36,'49'!$K$3:$L$16,2,FALSE)))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IF(D37="X",0,IF(E37="X",0,VLOOKUP(E37,'49'!$K$3:$L$16,2,FALSE)))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IF(D38="X",0,IF(E38="X",0,VLOOKUP(E38,'49'!$K$3:$L$16,2,FALSE)))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IF(D39="X",0,IF(E39="X",0,VLOOKUP(E39,'49'!$K$3:$L$16,2,FALSE)))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IF(D40="X",0,IF(E40="X",0,VLOOKUP(E40,'49'!$K$3:$L$16,2,FALSE)))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IF(D41="X",0,IF(E41="X",0,VLOOKUP(E41,'49'!$K$3:$L$16,2,FALSE)))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IF(D42="X",0,IF(E42="X",0,VLOOKUP(E42,'49'!$K$3:$L$16,2,FALSE)))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IF(D43="X",0,IF(E43="X",0,VLOOKUP(E43,'49'!$K$3:$L$16,2,FALSE)))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IF(D44="X",0,IF(E44="X",0,VLOOKUP(E44,'49'!$K$3:$L$16,2,FALSE)))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IF(D45="X",0,IF(E45="X",0,VLOOKUP(E45,'49'!$K$3:$L$16,2,FALSE)))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IF(D46="X",0,IF(E46="X",0,VLOOKUP(E46,'49'!$K$3:$L$16,2,FALSE)))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IF(D47="X",0,IF(E47="X",0,VLOOKUP(E47,'49'!$K$3:$L$16,2,FALSE)))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IF(D48="X",0,IF(E48="X",0,VLOOKUP(E48,'49'!$K$3:$L$16,2,FALSE)))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IF(D49="X",0,IF(E49="X",0,VLOOKUP(E49,'49'!$K$3:$L$16,2,FALSE)))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IF(D50="X",0,IF(E50="X",0,VLOOKUP(E50,'49'!$K$3:$L$16,2,FALSE)))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IF(D51="X",0,IF(E51="X",0,VLOOKUP(E51,'49'!$K$3:$L$16,2,FALSE)))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IF(D52="X",0,IF(E52="X",0,VLOOKUP(E52,'49'!$K$3:$L$16,2,FALSE)))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IF(D53="X",0,IF(E53="X",0,VLOOKUP(E53,'49'!$K$3:$L$16,2,FALSE)))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IF(D54="X",0,IF(E54="X",0,VLOOKUP(E54,'49'!$K$3:$L$16,2,FALSE)))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IF(D55="X",0,IF(E55="X",0,VLOOKUP(E55,'49'!$K$3:$L$16,2,FALSE)))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IF(D56="X",0,IF(E56="X",0,VLOOKUP(E56,'49'!$K$3:$L$16,2,FALSE)))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IF(D57="X",0,IF(E57="X",0,VLOOKUP(E57,'49'!$K$3:$L$16,2,FALSE)))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IF(D58="X",0,IF(E58="X",0,VLOOKUP(E58,'49'!$K$3:$L$16,2,FALSE)))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IF(D59="X",0,IF(E59="X",0,VLOOKUP(E59,'49'!$K$3:$L$16,2,FALSE)))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IF(D60="X",0,IF(E60="X",0,VLOOKUP(E60,'49'!$K$3:$L$16,2,FALSE)))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IF(D61="X",0,IF(E61="X",0,VLOOKUP(E61,'49'!$K$3:$L$16,2,FALSE)))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IF(D62="X",0,IF(E62="X",0,VLOOKUP(E62,'49'!$K$3:$L$16,2,FALSE)))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IF(D63="X",0,IF(E63="X",0,VLOOKUP(E63,'49'!$K$3:$L$16,2,FALSE)))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IF(D64="X",0,IF(E64="X",0,VLOOKUP(E64,'49'!$K$3:$L$16,2,FALSE)))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IF(D65="X",0,IF(E65="X",0,VLOOKUP(E65,'49'!$K$3:$L$16,2,FALSE)))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IF(D66="X",0,IF(E66="X",0,VLOOKUP(E66,'49'!$K$3:$L$16,2,FALSE)))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IF(D67="X",0,IF(E67="X",0,VLOOKUP(E67,'49'!$K$3:$L$16,2,FALSE)))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IF(D68="X",0,IF(E68="X",0,VLOOKUP(E68,'49'!$K$3:$L$16,2,FALSE)))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IF(D69="X",0,IF(E69="X",0,VLOOKUP(E69,'49'!$K$3:$L$16,2,FALSE)))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IF(D70="X",0,IF(E70="X",0,VLOOKUP(E70,'49'!$K$3:$L$16,2,FALSE)))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IF(D71="X",0,IF(E71="X",0,VLOOKUP(E71,'49'!$K$3:$L$16,2,FALSE)))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IF(D72="X",0,IF(E72="X",0,VLOOKUP(E72,'49'!$K$3:$L$16,2,FALSE)))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IF(D73="X",0,IF(E73="X",0,VLOOKUP(E73,'49'!$K$3:$L$16,2,FALSE)))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IF(D74="X",0,IF(E74="X",0,VLOOKUP(E74,'49'!$K$3:$L$16,2,FALSE)))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IF(D75="X",0,IF(E75="X",0,VLOOKUP(E75,'49'!$K$3:$L$16,2,FALSE)))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IF(D76="X",0,IF(E76="X",0,VLOOKUP(E76,'49'!$K$3:$L$16,2,FALSE)))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IF(D77="X",0,IF(E77="X",0,VLOOKUP(E77,'49'!$K$3:$L$16,2,FALSE)))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IF(D78="X",0,IF(E78="X",0,VLOOKUP(E78,'49'!$K$3:$L$16,2,FALSE)))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IF(D79="X",0,IF(E79="X",0,VLOOKUP(E79,'49'!$K$3:$L$16,2,FALSE)))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IF(D80="X",0,IF(E80="X",0,VLOOKUP(E80,'49'!$K$3:$L$16,2,FALSE)))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IF(D81="X",0,IF(E81="X",0,VLOOKUP(E81,'49'!$K$3:$L$16,2,FALSE)))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IF(D82="X",0,IF(E82="X",0,VLOOKUP(E82,'49'!$K$3:$L$16,2,FALSE)))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IF(D83="X",0,IF(E83="X",0,VLOOKUP(E83,'49'!$K$3:$L$16,2,FALSE)))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IF(D84="X",0,IF(E84="X",0,VLOOKUP(E84,'49'!$K$3:$L$16,2,FALSE)))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IF(D85="X",0,IF(E85="X",0,VLOOKUP(E85,'49'!$K$3:$L$16,2,FALSE)))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IF(D86="X",0,IF(E86="X",0,VLOOKUP(E86,'49'!$K$3:$L$16,2,FALSE)))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IF(D87="X",0,IF(E87="X",0,VLOOKUP(E87,'49'!$K$3:$L$16,2,FALSE)))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IF(D88="X",0,IF(E88="X",0,VLOOKUP(E88,'49'!$K$3:$L$16,2,FALSE)))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IF(D89="X",0,IF(E89="X",0,VLOOKUP(E89,'49'!$K$3:$L$16,2,FALSE)))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IF(D90="X",0,IF(E90="X",0,VLOOKUP(E90,'49'!$K$3:$L$16,2,FALSE)))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IF(D91="X",0,IF(E91="X",0,VLOOKUP(E91,'49'!$K$3:$L$16,2,FALSE)))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IF(D92="X",0,IF(E92="X",0,VLOOKUP(E92,'49'!$K$3:$L$16,2,FALSE)))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IF(D93="X",0,IF(E93="X",0,VLOOKUP(E93,'49'!$K$3:$L$16,2,FALSE)))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IF(D94="X",0,IF(E94="X",0,VLOOKUP(E94,'49'!$K$3:$L$16,2,FALSE)))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IF(D95="X",0,IF(E95="X",0,VLOOKUP(E95,'49'!$K$3:$L$16,2,FALSE)))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IF(D96="X",0,IF(E96="X",0,VLOOKUP(E96,'49'!$K$3:$L$16,2,FALSE)))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IF(D97="X",0,IF(E97="X",0,VLOOKUP(E97,'49'!$K$3:$L$16,2,FALSE)))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IF(D98="X",0,IF(E98="X",0,VLOOKUP(E98,'49'!$K$3:$L$16,2,FALSE)))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IF(D99="X",0,IF(E99="X",0,VLOOKUP(E99,'49'!$K$3:$L$16,2,FALSE)))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IF(D100="X",0,IF(E100="X",0,VLOOKUP(E100,'49'!$K$3:$L$16,2,FALSE)))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IF(D101="X",0,IF(E101="X",0,VLOOKUP(E101,'49'!$K$3:$L$16,2,FALSE)))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IF(D102="X",0,IF(E102="X",0,VLOOKUP(E102,'49'!$K$3:$L$16,2,FALSE)))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IF(D103="X",0,IF(E103="X",0,VLOOKUP(E103,'49'!$K$3:$L$16,2,FALSE)))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IF(D104="X",0,IF(E104="X",0,VLOOKUP(E104,'49'!$K$3:$L$16,2,FALSE)))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IF(D105="X",0,IF(E105="X",0,VLOOKUP(E105,'49'!$K$3:$L$16,2,FALSE)))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IF(D106="X",0,IF(E106="X",0,VLOOKUP(E106,'49'!$K$3:$L$16,2,FALSE)))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IF(D107="X",0,IF(E107="X",0,VLOOKUP(E107,'49'!$K$3:$L$16,2,FALSE)))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IF(D108="X",0,IF(E108="X",0,VLOOKUP(E108,'49'!$K$3:$L$16,2,FALSE)))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IF(D109="X",0,IF(E109="X",0,VLOOKUP(E109,'49'!$K$3:$L$16,2,FALSE)))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IF(D110="X",0,IF(E110="X",0,VLOOKUP(E110,'49'!$K$3:$L$16,2,FALSE)))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IF(D111="X",0,IF(E111="X",0,VLOOKUP(E111,'49'!$K$3:$L$16,2,FALSE)))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IF(D112="X",0,IF(E112="X",0,VLOOKUP(E112,'49'!$K$3:$L$16,2,FALSE)))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IF(D113="X",0,IF(E113="X",0,VLOOKUP(E113,'49'!$K$3:$L$16,2,FALSE)))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IF(D114="X",0,IF(E114="X",0,VLOOKUP(E114,'49'!$K$3:$L$16,2,FALSE)))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IF(D115="X",0,IF(E115="X",0,VLOOKUP(E115,'49'!$K$3:$L$16,2,FALSE)))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IF(D116="X",0,IF(E116="X",0,VLOOKUP(E116,'49'!$K$3:$L$16,2,FALSE)))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IF(D117="X",0,IF(E117="X",0,VLOOKUP(E117,'49'!$K$3:$L$16,2,FALSE)))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IF(D118="X",0,IF(E118="X",0,VLOOKUP(E118,'49'!$K$3:$L$16,2,FALSE)))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IF(D119="X",0,IF(E119="X",0,VLOOKUP(E119,'49'!$K$3:$L$16,2,FALSE)))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IF(D120="X",0,IF(E120="X",0,VLOOKUP(E120,'49'!$K$3:$L$16,2,FALSE)))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IF(D121="X",0,IF(E121="X",0,VLOOKUP(E121,'49'!$K$3:$L$16,2,FALSE)))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IF(D122="X",0,IF(E122="X",0,VLOOKUP(E122,'49'!$K$3:$L$16,2,FALSE)))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IF(D123="X",0,IF(E123="X",0,VLOOKUP(E123,'49'!$K$3:$L$16,2,FALSE)))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IF(D124="X",0,IF(E124="X",0,VLOOKUP(E124,'49'!$K$3:$L$16,2,FALSE)))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IF(D125="X",0,IF(E125="X",0,VLOOKUP(E125,'49'!$K$3:$L$16,2,FALSE)))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IF(D126="X",0,IF(E126="X",0,VLOOKUP(E126,'49'!$K$3:$L$16,2,FALSE)))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IF(D127="X",0,IF(E127="X",0,VLOOKUP(E127,'49'!$K$3:$L$16,2,FALSE)))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IF(D128="X",0,IF(E128="X",0,VLOOKUP(E128,'49'!$K$3:$L$16,2,FALSE)))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IF(D129="X",0,IF(E129="X",0,VLOOKUP(E129,'49'!$K$3:$L$16,2,FALSE)))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IF(D130="X",0,IF(E130="X",0,VLOOKUP(E130,'49'!$K$3:$L$16,2,FALSE)))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IF(D131="X",0,IF(E131="X",0,VLOOKUP(E131,'49'!$K$3:$L$16,2,FALSE)))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IF(D132="X",0,IF(E132="X",0,VLOOKUP(E132,'49'!$K$3:$L$16,2,FALSE)))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IF(D133="X",0,IF(E133="X",0,VLOOKUP(E133,'49'!$K$3:$L$16,2,FALSE)))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IF(D134="X",0,IF(E134="X",0,VLOOKUP(E134,'49'!$K$3:$L$16,2,FALSE)))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IF(D135="X",0,IF(E135="X",0,VLOOKUP(E135,'49'!$K$3:$L$16,2,FALSE)))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IF(D136="X",0,IF(E136="X",0,VLOOKUP(E136,'49'!$K$3:$L$16,2,FALSE)))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IF(D137="X",0,IF(E137="X",0,VLOOKUP(E137,'49'!$K$3:$L$16,2,FALSE)))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IF(D138="X",0,IF(E138="X",0,VLOOKUP(E138,'49'!$K$3:$L$16,2,FALSE)))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IF(D139="X",0,IF(E139="X",0,VLOOKUP(E139,'49'!$K$3:$L$16,2,FALSE)))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IF(D140="X",0,IF(E140="X",0,VLOOKUP(E140,'49'!$K$3:$L$16,2,FALSE)))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IF(D141="X",0,IF(E141="X",0,VLOOKUP(E141,'49'!$K$3:$L$16,2,FALSE)))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IF(D142="X",0,IF(E142="X",0,VLOOKUP(E142,'49'!$K$3:$L$16,2,FALSE)))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IF(D143="X",0,IF(E143="X",0,VLOOKUP(E143,'49'!$K$3:$L$16,2,FALSE)))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IF(D144="X",0,IF(E144="X",0,VLOOKUP(E144,'49'!$K$3:$L$16,2,FALSE)))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IF(D145="X",0,IF(E145="X",0,VLOOKUP(E145,'49'!$K$3:$L$16,2,FALSE)))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IF(D146="X",0,IF(E146="X",0,VLOOKUP(E146,'49'!$K$3:$L$16,2,FALSE)))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IF(D147="X",0,IF(E147="X",0,VLOOKUP(E147,'49'!$K$3:$L$16,2,FALSE)))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IF(D148="X",0,IF(E148="X",0,VLOOKUP(E148,'49'!$K$3:$L$16,2,FALSE)))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IF(D149="X",0,IF(E149="X",0,VLOOKUP(E149,'49'!$K$3:$L$16,2,FALSE)))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IF(D150="X",0,IF(E150="X",0,VLOOKUP(E150,'49'!$K$3:$L$16,2,FALSE)))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IF(D151="X",0,IF(E151="X",0,VLOOKUP(E151,'49'!$K$3:$L$16,2,FALSE)))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IF(D152="X",0,IF(E152="X",0,VLOOKUP(E152,'49'!$K$3:$L$16,2,FALSE)))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IF(D153="X",0,IF(E153="X",0,VLOOKUP(E153,'49'!$K$3:$L$16,2,FALSE)))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IF(D154="X",0,IF(E154="X",0,VLOOKUP(E154,'49'!$K$3:$L$16,2,FALSE)))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IF(D155="X",0,IF(E155="X",0,VLOOKUP(E155,'49'!$K$3:$L$16,2,FALSE)))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IF(D156="X",0,IF(E156="X",0,VLOOKUP(E156,'49'!$K$3:$L$16,2,FALSE)))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IF(D157="X",0,IF(E157="X",0,VLOOKUP(E157,'49'!$K$3:$L$16,2,FALSE)))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IF(D158="X",0,IF(E158="X",0,VLOOKUP(E158,'49'!$K$3:$L$16,2,FALSE)))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IF(D159="X",0,IF(E159="X",0,VLOOKUP(E159,'49'!$K$3:$L$16,2,FALSE)))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IF(D160="X",0,IF(E160="X",0,VLOOKUP(E160,'49'!$K$3:$L$16,2,FALSE)))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IF(D161="X",0,IF(E161="X",0,VLOOKUP(E161,'49'!$K$3:$L$16,2,FALSE)))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IF(D162="X",0,IF(E162="X",0,VLOOKUP(E162,'49'!$K$3:$L$16,2,FALSE)))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IF(D163="X",0,IF(E163="X",0,VLOOKUP(E163,'49'!$K$3:$L$16,2,FALSE)))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IF(D164="X",0,IF(E164="X",0,VLOOKUP(E164,'49'!$K$3:$L$16,2,FALSE)))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IF(D165="X",0,IF(E165="X",0,VLOOKUP(E165,'49'!$K$3:$L$16,2,FALSE)))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IF(D166="X",0,IF(E166="X",0,VLOOKUP(E166,'49'!$K$3:$L$16,2,FALSE)))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IF(D167="X",0,IF(E167="X",0,VLOOKUP(E167,'49'!$K$3:$L$16,2,FALSE)))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IF(D168="X",0,IF(E168="X",0,VLOOKUP(E168,'49'!$K$3:$L$16,2,FALSE)))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IF(D169="X",0,IF(E169="X",0,VLOOKUP(E169,'49'!$K$3:$L$16,2,FALSE)))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IF(D170="X",0,IF(E170="X",0,VLOOKUP(E170,'49'!$K$3:$L$16,2,FALSE)))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IF(D171="X",0,IF(E171="X",0,VLOOKUP(E171,'49'!$K$3:$L$16,2,FALSE)))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IF(D172="X",0,IF(E172="X",0,VLOOKUP(E172,'49'!$K$3:$L$16,2,FALSE)))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IF(D173="X",0,IF(E173="X",0,VLOOKUP(E173,'49'!$K$3:$L$16,2,FALSE)))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IF(D174="X",0,IF(E174="X",0,VLOOKUP(E174,'49'!$K$3:$L$16,2,FALSE)))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IF(D175="X",0,IF(E175="X",0,VLOOKUP(E175,'49'!$K$3:$L$16,2,FALSE)))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IF(D176="X",0,IF(E176="X",0,VLOOKUP(E176,'49'!$K$3:$L$16,2,FALSE)))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IF(D177="X",0,IF(E177="X",0,VLOOKUP(E177,'49'!$K$3:$L$16,2,FALSE)))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IF(D178="X",0,IF(E178="X",0,VLOOKUP(E178,'49'!$K$3:$L$16,2,FALSE)))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IF(D179="X",0,IF(E179="X",0,VLOOKUP(E179,'49'!$K$3:$L$16,2,FALSE)))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IF(D180="X",0,IF(E180="X",0,VLOOKUP(E180,'49'!$K$3:$L$16,2,FALSE)))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IF(D181="X",0,IF(E181="X",0,VLOOKUP(E181,'49'!$K$3:$L$16,2,FALSE)))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IF(D182="X",0,IF(E182="X",0,VLOOKUP(E182,'49'!$K$3:$L$16,2,FALSE)))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IF(D183="X",0,IF(E183="X",0,VLOOKUP(E183,'49'!$K$3:$L$16,2,FALSE)))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IF(D184="X",0,IF(E184="X",0,VLOOKUP(E184,'49'!$K$3:$L$16,2,FALSE)))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IF(D185="X",0,IF(E185="X",0,VLOOKUP(E185,'49'!$K$3:$L$16,2,FALSE)))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IF(D186="X",0,IF(E186="X",0,VLOOKUP(E186,'49'!$K$3:$L$16,2,FALSE)))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IF(D187="X",0,IF(E187="X",0,VLOOKUP(E187,'49'!$K$3:$L$16,2,FALSE)))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IF(D188="X",0,IF(E188="X",0,VLOOKUP(E188,'49'!$K$3:$L$16,2,FALSE)))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IF(D189="X",0,IF(E189="X",0,VLOOKUP(E189,'49'!$K$3:$L$16,2,FALSE)))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IF(D190="X",0,IF(E190="X",0,VLOOKUP(E190,'49'!$K$3:$L$16,2,FALSE)))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IF(D191="X",0,IF(E191="X",0,VLOOKUP(E191,'49'!$K$3:$L$16,2,FALSE)))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IF(D192="X",0,IF(E192="X",0,VLOOKUP(E192,'49'!$K$3:$L$16,2,FALSE)))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IF(D193="X",0,IF(E193="X",0,VLOOKUP(E193,'49'!$K$3:$L$16,2,FALSE)))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IF(D194="X",0,IF(E194="X",0,VLOOKUP(E194,'49'!$K$3:$L$16,2,FALSE)))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IF(D195="X",0,IF(E195="X",0,VLOOKUP(E195,'49'!$K$3:$L$16,2,FALSE)))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IF(D196="X",0,IF(E196="X",0,VLOOKUP(E196,'49'!$K$3:$L$16,2,FALSE)))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IF(D197="X",0,IF(E197="X",0,VLOOKUP(E197,'49'!$K$3:$L$16,2,FALSE)))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IF(D198="X",0,IF(E198="X",0,VLOOKUP(E198,'49'!$K$3:$L$16,2,FALSE)))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IF(D199="X",0,IF(E199="X",0,VLOOKUP(E199,'49'!$K$3:$L$16,2,FALSE)))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IF(D200="X",0,IF(E200="X",0,VLOOKUP(E200,'49'!$K$3:$L$16,2,FALSE)))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IF(D201="X",0,IF(E201="X",0,VLOOKUP(E201,'49'!$K$3:$L$16,2,FALSE)))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IF(D202="X",0,IF(E202="X",0,VLOOKUP(E202,'49'!$K$3:$L$16,2,FALSE)))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IF(D203="X",0,IF(E203="X",0,VLOOKUP(E203,'49'!$K$3:$L$16,2,FALSE)))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IF(D204="X",0,IF(E204="X",0,VLOOKUP(E204,'49'!$K$3:$L$16,2,FALSE)))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IF(D205="X",0,IF(E205="X",0,VLOOKUP(E205,'49'!$K$3:$L$16,2,FALSE)))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IF(D206="X",0,IF(E206="X",0,VLOOKUP(E206,'49'!$K$3:$L$16,2,FALSE)))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IF(D207="X",0,IF(E207="X",0,VLOOKUP(E207,'49'!$K$3:$L$16,2,FALSE)))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IF(D208="X",0,IF(E208="X",0,VLOOKUP(E208,'49'!$K$3:$L$16,2,FALSE)))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IF(D209="X",0,IF(E209="X",0,VLOOKUP(E209,'49'!$K$3:$L$16,2,FALSE)))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IF(D210="X",0,IF(E210="X",0,VLOOKUP(E210,'49'!$K$3:$L$16,2,FALSE)))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IF(D211="X",0,IF(E211="X",0,VLOOKUP(E211,'49'!$K$3:$L$16,2,FALSE)))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IF(D212="X",0,IF(E212="X",0,VLOOKUP(E212,'49'!$K$3:$L$16,2,FALSE)))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IF(D213="X",0,IF(E213="X",0,VLOOKUP(E213,'49'!$K$3:$L$16,2,FALSE)))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IF(D214="X",0,IF(E214="X",0,VLOOKUP(E214,'49'!$K$3:$L$16,2,FALSE)))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IF(D215="X",0,IF(E215="X",0,VLOOKUP(E215,'49'!$K$3:$L$16,2,FALSE)))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IF(D216="X",0,IF(E216="X",0,VLOOKUP(E216,'49'!$K$3:$L$16,2,FALSE)))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IF(D217="X",0,IF(E217="X",0,VLOOKUP(E217,'49'!$K$3:$L$16,2,FALSE)))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IF(D218="X",0,IF(E218="X",0,VLOOKUP(E218,'49'!$K$3:$L$16,2,FALSE)))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IF(D219="X",0,IF(E219="X",0,VLOOKUP(E219,'49'!$K$3:$L$16,2,FALSE)))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IF(D220="X",0,IF(E220="X",0,VLOOKUP(E220,'49'!$K$3:$L$16,2,FALSE)))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IF(D221="X",0,IF(E221="X",0,VLOOKUP(E221,'49'!$K$3:$L$16,2,FALSE)))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IF(D222="X",0,IF(E222="X",0,VLOOKUP(E222,'49'!$K$3:$L$16,2,FALSE)))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IF(D223="X",0,IF(E223="X",0,VLOOKUP(E223,'49'!$K$3:$L$16,2,FALSE)))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IF(D224="X",0,IF(E224="X",0,VLOOKUP(E224,'49'!$K$3:$L$16,2,FALSE)))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IF(D225="X",0,IF(E225="X",0,VLOOKUP(E225,'49'!$K$3:$L$16,2,FALSE)))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IF(D226="X",0,IF(E226="X",0,VLOOKUP(E226,'49'!$K$3:$L$16,2,FALSE)))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IF(D227="X",0,IF(E227="X",0,VLOOKUP(E227,'49'!$K$3:$L$16,2,FALSE)))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IF(D228="X",0,IF(E228="X",0,VLOOKUP(E228,'49'!$K$3:$L$16,2,FALSE)))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IF(D229="X",0,IF(E229="X",0,VLOOKUP(E229,'49'!$K$3:$L$16,2,FALSE)))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IF(D230="X",0,IF(E230="X",0,VLOOKUP(E230,'49'!$K$3:$L$16,2,FALSE)))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IF(D231="X",0,IF(E231="X",0,VLOOKUP(E231,'49'!$K$3:$L$16,2,FALSE)))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IF(D232="X",0,IF(E232="X",0,VLOOKUP(E232,'49'!$K$3:$L$16,2,FALSE)))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IF(D233="X",0,IF(E233="X",0,VLOOKUP(E233,'49'!$K$3:$L$16,2,FALSE)))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IF(D234="X",0,IF(E234="X",0,VLOOKUP(E234,'49'!$K$3:$L$16,2,FALSE)))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IF(D235="X",0,IF(E235="X",0,VLOOKUP(E235,'49'!$K$3:$L$16,2,FALSE)))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IF(D236="X",0,IF(E236="X",0,VLOOKUP(E236,'49'!$K$3:$L$16,2,FALSE)))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IF(D237="X",0,IF(E237="X",0,VLOOKUP(E237,'49'!$K$3:$L$16,2,FALSE)))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IF(D238="X",0,IF(E238="X",0,VLOOKUP(E238,'49'!$K$3:$L$16,2,FALSE)))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IF(D239="X",0,IF(E239="X",0,VLOOKUP(E239,'49'!$K$3:$L$16,2,FALSE)))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IF(D240="X",0,IF(E240="X",0,VLOOKUP(E240,'49'!$K$3:$L$16,2,FALSE)))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IF(D241="X",0,IF(E241="X",0,VLOOKUP(E241,'49'!$K$3:$L$16,2,FALSE)))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IF(D242="X",0,IF(E242="X",0,VLOOKUP(E242,'49'!$K$3:$L$16,2,FALSE)))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IF(D243="X",0,IF(E243="X",0,VLOOKUP(E243,'49'!$K$3:$L$16,2,FALSE)))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IF(D244="X",0,IF(E244="X",0,VLOOKUP(E244,'49'!$K$3:$L$16,2,FALSE)))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IF(D245="X",0,IF(E245="X",0,VLOOKUP(E245,'49'!$K$3:$L$16,2,FALSE)))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IF(D246="X",0,IF(E246="X",0,VLOOKUP(E246,'49'!$K$3:$L$16,2,FALSE)))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IF(D247="X",0,IF(E247="X",0,VLOOKUP(E247,'49'!$K$3:$L$16,2,FALSE)))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IF(D248="X",0,IF(E248="X",0,VLOOKUP(E248,'49'!$K$3:$L$16,2,FALSE)))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IF(D249="X",0,IF(E249="X",0,VLOOKUP(E249,'49'!$K$3:$L$16,2,FALSE)))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IF(D250="X",0,IF(E250="X",0,VLOOKUP(E250,'49'!$K$3:$L$16,2,FALSE)))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IF(D251="X",0,IF(E251="X",0,VLOOKUP(E251,'49'!$K$3:$L$16,2,FALSE)))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IF(D252="X",0,IF(E252="X",0,VLOOKUP(E252,'49'!$K$3:$L$16,2,FALSE)))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IF(D253="X",0,IF(E253="X",0,VLOOKUP(E253,'49'!$K$3:$L$16,2,FALSE)))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IF(D254="X",0,IF(E254="X",0,VLOOKUP(E254,'49'!$K$3:$L$16,2,FALSE)))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IF(D255="X",0,IF(E255="X",0,VLOOKUP(E255,'49'!$K$3:$L$16,2,FALSE)))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IF(D256="X",0,IF(E256="X",0,VLOOKUP(E256,'49'!$K$3:$L$16,2,FALSE)))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IF(D257="X",0,IF(E257="X",0,VLOOKUP(E257,'49'!$K$3:$L$16,2,FALSE)))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IF(D258="X",0,IF(E258="X",0,VLOOKUP(E258,'49'!$K$3:$L$16,2,FALSE)))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IF(D259="X",0,IF(E259="X",0,VLOOKUP(E259,'49'!$K$3:$L$16,2,FALSE)))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IF(D260="X",0,IF(E260="X",0,VLOOKUP(E260,'49'!$K$3:$L$16,2,FALSE)))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IF(D261="X",0,IF(E261="X",0,VLOOKUP(E261,'49'!$K$3:$L$16,2,FALSE)))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IF(D262="X",0,IF(E262="X",0,VLOOKUP(E262,'49'!$K$3:$L$16,2,FALSE)))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IF(D263="X",0,IF(E263="X",0,VLOOKUP(E263,'49'!$K$3:$L$16,2,FALSE)))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IF(D264="X",0,IF(E264="X",0,VLOOKUP(E264,'49'!$K$3:$L$16,2,FALSE)))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IF(D265="X",0,IF(E265="X",0,VLOOKUP(E265,'49'!$K$3:$L$16,2,FALSE)))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IF(D266="X",0,IF(E266="X",0,VLOOKUP(E266,'49'!$K$3:$L$16,2,FALSE)))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IF(D267="X",0,IF(E267="X",0,VLOOKUP(E267,'49'!$K$3:$L$16,2,FALSE)))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IF(D268="X",0,IF(E268="X",0,VLOOKUP(E268,'49'!$K$3:$L$16,2,FALSE)))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IF(D269="X",0,IF(E269="X",0,VLOOKUP(E269,'49'!$K$3:$L$16,2,FALSE)))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IF(D270="X",0,IF(E270="X",0,VLOOKUP(E270,'49'!$K$3:$L$16,2,FALSE)))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IF(D271="X",0,IF(E271="X",0,VLOOKUP(E271,'49'!$K$3:$L$16,2,FALSE)))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IF(D272="X",0,IF(E272="X",0,VLOOKUP(E272,'49'!$K$3:$L$16,2,FALSE)))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IF(D273="X",0,IF(E273="X",0,VLOOKUP(E273,'49'!$K$3:$L$16,2,FALSE)))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IF(D274="X",0,IF(E274="X",0,VLOOKUP(E274,'49'!$K$3:$L$16,2,FALSE)))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IF(D275="X",0,IF(E275="X",0,VLOOKUP(E275,'49'!$K$3:$L$16,2,FALSE)))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IF(D276="X",0,IF(E276="X",0,VLOOKUP(E276,'49'!$K$3:$L$16,2,FALSE)))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IF(D277="X",0,IF(E277="X",0,VLOOKUP(E277,'49'!$K$3:$L$16,2,FALSE)))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IF(D278="X",0,IF(E278="X",0,VLOOKUP(E278,'49'!$K$3:$L$16,2,FALSE)))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IF(D279="X",0,IF(E279="X",0,VLOOKUP(E279,'49'!$K$3:$L$16,2,FALSE)))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IF(D280="X",0,IF(E280="X",0,VLOOKUP(E280,'49'!$K$3:$L$16,2,FALSE)))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IF(D281="X",0,IF(E281="X",0,VLOOKUP(E281,'49'!$K$3:$L$16,2,FALSE)))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IF(D282="X",0,IF(E282="X",0,VLOOKUP(E282,'49'!$K$3:$L$16,2,FALSE)))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IF(D283="X",0,IF(E283="X",0,VLOOKUP(E283,'49'!$K$3:$L$16,2,FALSE)))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IF(D284="X",0,IF(E284="X",0,VLOOKUP(E284,'49'!$K$3:$L$16,2,FALSE)))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IF(D285="X",0,IF(E285="X",0,VLOOKUP(E285,'49'!$K$3:$L$16,2,FALSE)))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IF(D286="X",0,IF(E286="X",0,VLOOKUP(E286,'49'!$K$3:$L$16,2,FALSE)))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IF(D287="X",0,IF(E287="X",0,VLOOKUP(E287,'49'!$K$3:$L$16,2,FALSE)))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IF(D288="X",0,IF(E288="X",0,VLOOKUP(E288,'49'!$K$3:$L$16,2,FALSE)))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IF(D289="X",0,IF(E289="X",0,VLOOKUP(E289,'49'!$K$3:$L$16,2,FALSE)))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IF(D290="X",0,IF(E290="X",0,VLOOKUP(E290,'49'!$K$3:$L$16,2,FALSE)))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IF(D291="X",0,IF(E291="X",0,VLOOKUP(E291,'49'!$K$3:$L$16,2,FALSE)))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IF(D292="X",0,IF(E292="X",0,VLOOKUP(E292,'49'!$K$3:$L$16,2,FALSE)))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IF(D293="X",0,IF(E293="X",0,VLOOKUP(E293,'49'!$K$3:$L$16,2,FALSE)))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IF(D294="X",0,IF(E294="X",0,VLOOKUP(E294,'49'!$K$3:$L$16,2,FALSE)))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IF(D295="X",0,IF(E295="X",0,VLOOKUP(E295,'49'!$K$3:$L$16,2,FALSE)))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IF(D296="X",0,IF(E296="X",0,VLOOKUP(E296,'49'!$K$3:$L$16,2,FALSE)))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IF(D297="X",0,IF(E297="X",0,VLOOKUP(E297,'49'!$K$3:$L$16,2,FALSE)))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IF(D298="X",0,IF(E298="X",0,VLOOKUP(E298,'49'!$K$3:$L$16,2,FALSE)))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IF(D299="X",0,IF(E299="X",0,VLOOKUP(E299,'49'!$K$3:$L$16,2,FALSE)))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IF(D300="X",0,IF(E300="X",0,VLOOKUP(E300,'49'!$K$3:$L$16,2,FALSE)))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IF(D301="X",0,IF(E301="X",0,VLOOKUP(E301,'49'!$K$3:$L$16,2,FALSE)))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IF(D302="X",0,IF(E302="X",0,VLOOKUP(E302,'49'!$K$3:$L$16,2,FALSE)))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IF(D303="X",0,IF(E303="X",0,VLOOKUP(E303,'49'!$K$3:$L$16,2,FALSE)))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IF(D304="X",0,IF(E304="X",0,VLOOKUP(E304,'49'!$K$3:$L$16,2,FALSE)))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IF(D305="X",0,IF(E305="X",0,VLOOKUP(E305,'49'!$K$3:$L$16,2,FALSE)))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IF(D306="X",0,IF(E306="X",0,VLOOKUP(E306,'49'!$K$3:$L$16,2,FALSE)))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IF(D307="X",0,IF(E307="X",0,VLOOKUP(E307,'49'!$K$3:$L$16,2,FALSE)))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IF(D308="X",0,IF(E308="X",0,VLOOKUP(E308,'49'!$K$3:$L$16,2,FALSE)))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IF(D309="X",0,IF(E309="X",0,VLOOKUP(E309,'49'!$K$3:$L$16,2,FALSE)))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IF(D310="X",0,IF(E310="X",0,VLOOKUP(E310,'49'!$K$3:$L$16,2,FALSE)))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IF(D311="X",0,IF(E311="X",0,VLOOKUP(E311,'49'!$K$3:$L$16,2,FALSE)))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IF(D312="X",0,IF(E312="X",0,VLOOKUP(E312,'49'!$K$3:$L$16,2,FALSE)))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IF(D313="X",0,IF(E313="X",0,VLOOKUP(E313,'49'!$K$3:$L$16,2,FALSE)))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IF(D314="X",0,IF(E314="X",0,VLOOKUP(E314,'49'!$K$3:$L$16,2,FALSE)))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IF(D315="X",0,IF(E315="X",0,VLOOKUP(E315,'49'!$K$3:$L$16,2,FALSE)))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IF(D316="X",0,IF(E316="X",0,VLOOKUP(E316,'49'!$K$3:$L$16,2,FALSE)))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IF(D317="X",0,IF(E317="X",0,VLOOKUP(E317,'49'!$K$3:$L$16,2,FALSE)))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IF(D318="X",0,IF(E318="X",0,VLOOKUP(E318,'49'!$K$3:$L$16,2,FALSE)))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IF(D319="X",0,IF(E319="X",0,VLOOKUP(E319,'49'!$K$3:$L$16,2,FALSE)))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IF(D320="X",0,IF(E320="X",0,VLOOKUP(E320,'49'!$K$3:$L$16,2,FALSE)))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IF(D321="X",0,IF(E321="X",0,VLOOKUP(E321,'49'!$K$3:$L$16,2,FALSE)))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IF(D322="X",0,IF(E322="X",0,VLOOKUP(E322,'49'!$K$3:$L$16,2,FALSE)))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IF(D323="X",0,IF(E323="X",0,VLOOKUP(E323,'49'!$K$3:$L$16,2,FALSE)))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IF(D324="X",0,IF(E324="X",0,VLOOKUP(E324,'49'!$K$3:$L$16,2,FALSE)))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IF(D325="X",0,IF(E325="X",0,VLOOKUP(E325,'49'!$K$3:$L$16,2,FALSE)))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IF(D326="X",0,IF(E326="X",0,VLOOKUP(E326,'49'!$K$3:$L$16,2,FALSE)))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IF(D327="X",0,IF(E327="X",0,VLOOKUP(E327,'49'!$K$3:$L$16,2,FALSE)))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IF(D328="X",0,IF(E328="X",0,VLOOKUP(E328,'49'!$K$3:$L$16,2,FALSE)))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IF(D329="X",0,IF(E329="X",0,VLOOKUP(E329,'49'!$K$3:$L$16,2,FALSE)))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IF(D330="X",0,IF(E330="X",0,VLOOKUP(E330,'49'!$K$3:$L$16,2,FALSE)))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IF(D331="X",0,IF(E331="X",0,VLOOKUP(E331,'49'!$K$3:$L$16,2,FALSE)))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IF(D332="X",0,IF(E332="X",0,VLOOKUP(E332,'49'!$K$3:$L$16,2,FALSE)))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IF(D333="X",0,IF(E333="X",0,VLOOKUP(E333,'49'!$K$3:$L$16,2,FALSE)))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IF(D334="X",0,IF(E334="X",0,VLOOKUP(E334,'49'!$K$3:$L$16,2,FALSE)))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IF(D335="X",0,IF(E335="X",0,VLOOKUP(E335,'49'!$K$3:$L$16,2,FALSE)))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IF(D336="X",0,IF(E336="X",0,VLOOKUP(E336,'49'!$K$3:$L$16,2,FALSE)))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IF(D337="X",0,IF(E337="X",0,VLOOKUP(E337,'49'!$K$3:$L$16,2,FALSE)))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IF(D338="X",0,IF(E338="X",0,VLOOKUP(E338,'49'!$K$3:$L$16,2,FALSE)))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IF(D339="X",0,IF(E339="X",0,VLOOKUP(E339,'49'!$K$3:$L$16,2,FALSE)))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IF(D340="X",0,IF(E340="X",0,VLOOKUP(E340,'49'!$K$3:$L$16,2,FALSE)))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IF(D341="X",0,IF(E341="X",0,VLOOKUP(E341,'49'!$K$3:$L$16,2,FALSE)))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IF(D342="X",0,IF(E342="X",0,VLOOKUP(E342,'49'!$K$3:$L$16,2,FALSE)))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IF(D343="X",0,IF(E343="X",0,VLOOKUP(E343,'49'!$K$3:$L$16,2,FALSE)))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IF(D344="X",0,IF(E344="X",0,VLOOKUP(E344,'49'!$K$3:$L$16,2,FALSE)))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IF(D345="X",0,IF(E345="X",0,VLOOKUP(E345,'49'!$K$3:$L$16,2,FALSE)))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IF(D346="X",0,IF(E346="X",0,VLOOKUP(E346,'49'!$K$3:$L$16,2,FALSE)))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IF(D347="X",0,IF(E347="X",0,VLOOKUP(E347,'49'!$K$3:$L$16,2,FALSE)))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IF(D348="X",0,IF(E348="X",0,VLOOKUP(E348,'49'!$K$3:$L$16,2,FALSE)))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IF(D349="X",0,IF(E349="X",0,VLOOKUP(E349,'49'!$K$3:$L$16,2,FALSE)))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IF(D350="X",0,IF(E350="X",0,VLOOKUP(E350,'49'!$K$3:$L$16,2,FALSE)))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IF(D351="X",0,IF(E351="X",0,VLOOKUP(E351,'49'!$K$3:$L$16,2,FALSE)))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IF(D352="X",0,IF(E352="X",0,VLOOKUP(E352,'49'!$K$3:$L$16,2,FALSE)))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IF(D353="X",0,IF(E353="X",0,VLOOKUP(E353,'49'!$K$3:$L$16,2,FALSE)))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IF(D354="X",0,IF(E354="X",0,VLOOKUP(E354,'49'!$K$3:$L$16,2,FALSE)))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IF(D355="X",0,IF(E355="X",0,VLOOKUP(E355,'49'!$K$3:$L$16,2,FALSE)))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IF(D356="X",0,IF(E356="X",0,VLOOKUP(E356,'49'!$K$3:$L$16,2,FALSE)))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IF(D357="X",0,IF(E357="X",0,VLOOKUP(E357,'49'!$K$3:$L$16,2,FALSE)))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IF(D358="X",0,IF(E358="X",0,VLOOKUP(E358,'49'!$K$3:$L$16,2,FALSE)))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IF(D359="X",0,IF(E359="X",0,VLOOKUP(E359,'49'!$K$3:$L$16,2,FALSE)))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IF(D360="X",0,IF(E360="X",0,VLOOKUP(E360,'49'!$K$3:$L$16,2,FALSE)))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IF(D361="X",0,IF(E361="X",0,VLOOKUP(E361,'49'!$K$3:$L$16,2,FALSE)))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IF(D362="X",0,IF(E362="X",0,VLOOKUP(E362,'49'!$K$3:$L$16,2,FALSE)))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IF(D363="X",0,IF(E363="X",0,VLOOKUP(E363,'49'!$K$3:$L$16,2,FALSE)))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IF(D364="X",0,IF(E364="X",0,VLOOKUP(E364,'49'!$K$3:$L$16,2,FALSE)))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IF(D365="X",0,IF(E365="X",0,VLOOKUP(E365,'49'!$K$3:$L$16,2,FALSE)))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IF(D366="X",0,IF(E366="X",0,VLOOKUP(E366,'49'!$K$3:$L$16,2,FALSE)))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IF(D367="X",0,IF(E367="X",0,VLOOKUP(E367,'49'!$K$3:$L$16,2,FALSE)))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IF(D368="X",0,IF(E368="X",0,VLOOKUP(E368,'49'!$K$3:$L$16,2,FALSE)))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IF(D369="X",0,IF(E369="X",0,VLOOKUP(E369,'49'!$K$3:$L$16,2,FALSE)))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IF(D370="X",0,IF(E370="X",0,VLOOKUP(E370,'49'!$K$3:$L$16,2,FALSE)))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IF(D371="X",0,IF(E371="X",0,VLOOKUP(E371,'49'!$K$3:$L$16,2,FALSE)))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IF(D372="X",0,IF(E372="X",0,VLOOKUP(E372,'49'!$K$3:$L$16,2,FALSE)))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IF(D373="X",0,IF(E373="X",0,VLOOKUP(E373,'49'!$K$3:$L$16,2,FALSE)))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IF(D374="X",0,IF(E374="X",0,VLOOKUP(E374,'49'!$K$3:$L$16,2,FALSE)))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IF(D375="X",0,IF(E375="X",0,VLOOKUP(E375,'49'!$K$3:$L$16,2,FALSE)))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IF(D376="X",0,IF(E376="X",0,VLOOKUP(E376,'49'!$K$3:$L$16,2,FALSE)))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IF(D377="X",0,IF(E377="X",0,VLOOKUP(E377,'49'!$K$3:$L$16,2,FALSE)))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IF(D378="X",0,IF(E378="X",0,VLOOKUP(E378,'49'!$K$3:$L$16,2,FALSE)))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IF(D379="X",0,IF(E379="X",0,VLOOKUP(E379,'49'!$K$3:$L$16,2,FALSE)))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IF(D380="X",0,IF(E380="X",0,VLOOKUP(E380,'49'!$K$3:$L$16,2,FALSE)))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IF(D381="X",0,IF(E381="X",0,VLOOKUP(E381,'49'!$K$3:$L$16,2,FALSE)))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IF(D382="X",0,IF(E382="X",0,VLOOKUP(E382,'49'!$K$3:$L$16,2,FALSE)))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IF(D383="X",0,IF(E383="X",0,VLOOKUP(E383,'49'!$K$3:$L$16,2,FALSE)))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IF(D384="X",0,IF(E384="X",0,VLOOKUP(E384,'49'!$K$3:$L$16,2,FALSE)))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IF(D385="X",0,IF(E385="X",0,VLOOKUP(E385,'49'!$K$3:$L$16,2,FALSE)))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IF(D386="X",0,IF(E386="X",0,VLOOKUP(E386,'49'!$K$3:$L$16,2,FALSE)))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IF(D387="X",0,IF(E387="X",0,VLOOKUP(E387,'49'!$K$3:$L$16,2,FALSE)))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IF(D388="X",0,IF(E388="X",0,VLOOKUP(E388,'49'!$K$3:$L$16,2,FALSE)))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IF(D389="X",0,IF(E389="X",0,VLOOKUP(E389,'49'!$K$3:$L$16,2,FALSE)))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IF(D390="X",0,IF(E390="X",0,VLOOKUP(E390,'49'!$K$3:$L$16,2,FALSE)))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IF(D391="X",0,IF(E391="X",0,VLOOKUP(E391,'49'!$K$3:$L$16,2,FALSE)))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IF(D392="X",0,IF(E392="X",0,VLOOKUP(E392,'49'!$K$3:$L$16,2,FALSE)))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IF(D393="X",0,IF(E393="X",0,VLOOKUP(E393,'49'!$K$3:$L$16,2,FALSE)))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IF(D394="X",0,IF(E394="X",0,VLOOKUP(E394,'49'!$K$3:$L$16,2,FALSE)))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IF(D395="X",0,IF(E395="X",0,VLOOKUP(E395,'49'!$K$3:$L$16,2,FALSE)))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IF(D396="X",0,IF(E396="X",0,VLOOKUP(E396,'49'!$K$3:$L$16,2,FALSE)))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IF(D397="X",0,IF(E397="X",0,VLOOKUP(E397,'49'!$K$3:$L$16,2,FALSE)))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IF(D398="X",0,IF(E398="X",0,VLOOKUP(E398,'49'!$K$3:$L$16,2,FALSE)))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IF(D399="X",0,IF(E399="X",0,VLOOKUP(E399,'49'!$K$3:$L$16,2,FALSE)))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IF(D400="X",0,IF(E400="X",0,VLOOKUP(E400,'49'!$K$3:$L$16,2,FALSE)))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IF(D401="X",0,IF(E401="X",0,VLOOKUP(E401,'49'!$K$3:$L$16,2,FALSE)))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IF(D402="X",0,IF(E402="X",0,VLOOKUP(E402,'49'!$K$3:$L$16,2,FALSE)))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IF(D403="X",0,IF(E403="X",0,VLOOKUP(E403,'49'!$K$3:$L$16,2,FALSE)))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IF(D404="X",0,IF(E404="X",0,VLOOKUP(E404,'49'!$K$3:$L$16,2,FALSE)))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IF(D405="X",0,IF(E405="X",0,VLOOKUP(E405,'49'!$K$3:$L$16,2,FALSE)))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IF(D406="X",0,IF(E406="X",0,VLOOKUP(E406,'49'!$K$3:$L$16,2,FALSE)))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IF(D407="X",0,IF(E407="X",0,VLOOKUP(E407,'49'!$K$3:$L$16,2,FALSE)))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IF(D408="X",0,IF(E408="X",0,VLOOKUP(E408,'49'!$K$3:$L$16,2,FALSE)))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IF(D409="X",0,IF(E409="X",0,VLOOKUP(E409,'49'!$K$3:$L$16,2,FALSE)))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IF(D410="X",0,IF(E410="X",0,VLOOKUP(E410,'49'!$K$3:$L$16,2,FALSE)))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IF(D411="X",0,IF(E411="X",0,VLOOKUP(E411,'49'!$K$3:$L$16,2,FALSE)))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IF(D412="X",0,IF(E412="X",0,VLOOKUP(E412,'49'!$K$3:$L$16,2,FALSE)))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IF(D413="X",0,IF(E413="X",0,VLOOKUP(E413,'49'!$K$3:$L$16,2,FALSE)))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IF(D414="X",0,IF(E414="X",0,VLOOKUP(E414,'49'!$K$3:$L$16,2,FALSE)))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IF(D415="X",0,IF(E415="X",0,VLOOKUP(E415,'49'!$K$3:$L$16,2,FALSE)))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IF(D416="X",0,IF(E416="X",0,VLOOKUP(E416,'49'!$K$3:$L$16,2,FALSE)))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IF(D417="X",0,IF(E417="X",0,VLOOKUP(E417,'49'!$K$3:$L$16,2,FALSE)))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IF(D418="X",0,IF(E418="X",0,VLOOKUP(E418,'49'!$K$3:$L$16,2,FALSE)))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IF(D419="X",0,IF(E419="X",0,VLOOKUP(E419,'49'!$K$3:$L$16,2,FALSE)))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IF(D420="X",0,IF(E420="X",0,VLOOKUP(E420,'49'!$K$3:$L$16,2,FALSE)))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IF(D421="X",0,IF(E421="X",0,VLOOKUP(E421,'49'!$K$3:$L$16,2,FALSE)))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IF(D422="X",0,IF(E422="X",0,VLOOKUP(E422,'49'!$K$3:$L$16,2,FALSE)))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IF(D423="X",0,IF(E423="X",0,VLOOKUP(E423,'49'!$K$3:$L$16,2,FALSE)))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IF(D424="X",0,IF(E424="X",0,VLOOKUP(E424,'49'!$K$3:$L$16,2,FALSE)))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IF(D425="X",0,IF(E425="X",0,VLOOKUP(E425,'49'!$K$3:$L$16,2,FALSE)))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IF(D426="X",0,IF(E426="X",0,VLOOKUP(E426,'49'!$K$3:$L$16,2,FALSE)))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IF(D427="X",0,IF(E427="X",0,VLOOKUP(E427,'49'!$K$3:$L$16,2,FALSE)))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IF(D428="X",0,IF(E428="X",0,VLOOKUP(E428,'49'!$K$3:$L$16,2,FALSE)))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IF(D429="X",0,IF(E429="X",0,VLOOKUP(E429,'49'!$K$3:$L$16,2,FALSE)))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IF(D430="X",0,IF(E430="X",0,VLOOKUP(E430,'49'!$K$3:$L$16,2,FALSE)))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IF(D431="X",0,IF(E431="X",0,VLOOKUP(E431,'49'!$K$3:$L$16,2,FALSE)))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IF(D432="X",0,IF(E432="X",0,VLOOKUP(E432,'49'!$K$3:$L$16,2,FALSE)))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IF(D433="X",0,IF(E433="X",0,VLOOKUP(E433,'49'!$K$3:$L$16,2,FALSE)))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IF(D434="X",0,IF(E434="X",0,VLOOKUP(E434,'49'!$K$3:$L$16,2,FALSE)))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IF(D435="X",0,IF(E435="X",0,VLOOKUP(E435,'49'!$K$3:$L$16,2,FALSE)))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IF(D436="X",0,IF(E436="X",0,VLOOKUP(E436,'49'!$K$3:$L$16,2,FALSE)))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IF(D437="X",0,IF(E437="X",0,VLOOKUP(E437,'49'!$K$3:$L$16,2,FALSE)))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IF(D438="X",0,IF(E438="X",0,VLOOKUP(E438,'49'!$K$3:$L$16,2,FALSE)))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IF(D439="X",0,IF(E439="X",0,VLOOKUP(E439,'49'!$K$3:$L$16,2,FALSE)))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IF(D440="X",0,IF(E440="X",0,VLOOKUP(E440,'49'!$K$3:$L$16,2,FALSE)))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IF(D441="X",0,IF(E441="X",0,VLOOKUP(E441,'49'!$K$3:$L$16,2,FALSE)))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IF(D442="X",0,IF(E442="X",0,VLOOKUP(E442,'49'!$K$3:$L$16,2,FALSE)))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IF(D443="X",0,IF(E443="X",0,VLOOKUP(E443,'49'!$K$3:$L$16,2,FALSE)))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IF(D444="X",0,IF(E444="X",0,VLOOKUP(E444,'49'!$K$3:$L$16,2,FALSE)))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IF(D445="X",0,IF(E445="X",0,VLOOKUP(E445,'49'!$K$3:$L$16,2,FALSE)))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IF(D446="X",0,IF(E446="X",0,VLOOKUP(E446,'49'!$K$3:$L$16,2,FALSE)))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IF(D447="X",0,IF(E447="X",0,VLOOKUP(E447,'49'!$K$3:$L$16,2,FALSE)))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IF(D448="X",0,IF(E448="X",0,VLOOKUP(E448,'49'!$K$3:$L$16,2,FALSE)))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IF(D449="X",0,IF(E449="X",0,VLOOKUP(E449,'49'!$K$3:$L$16,2,FALSE)))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IF(D450="X",0,IF(E450="X",0,VLOOKUP(E450,'49'!$K$3:$L$16,2,FALSE)))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IF(D451="X",0,IF(E451="X",0,VLOOKUP(E451,'49'!$K$3:$L$16,2,FALSE)))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IF(D452="X",0,IF(E452="X",0,VLOOKUP(E452,'49'!$K$3:$L$16,2,FALSE)))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IF(D453="X",0,IF(E453="X",0,VLOOKUP(E453,'49'!$K$3:$L$16,2,FALSE)))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IF(D454="X",0,IF(E454="X",0,VLOOKUP(E454,'49'!$K$3:$L$16,2,FALSE)))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IF(D455="X",0,IF(E455="X",0,VLOOKUP(E455,'49'!$K$3:$L$16,2,FALSE)))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IF(D456="X",0,IF(E456="X",0,VLOOKUP(E456,'49'!$K$3:$L$16,2,FALSE)))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IF(D457="X",0,IF(E457="X",0,VLOOKUP(E457,'49'!$K$3:$L$16,2,FALSE)))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IF(D458="X",0,IF(E458="X",0,VLOOKUP(E458,'49'!$K$3:$L$16,2,FALSE)))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IF(D459="X",0,IF(E459="X",0,VLOOKUP(E459,'49'!$K$3:$L$16,2,FALSE)))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IF(D460="X",0,IF(E460="X",0,VLOOKUP(E460,'49'!$K$3:$L$16,2,FALSE)))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IF(D461="X",0,IF(E461="X",0,VLOOKUP(E461,'49'!$K$3:$L$16,2,FALSE)))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IF(D462="X",0,IF(E462="X",0,VLOOKUP(E462,'49'!$K$3:$L$16,2,FALSE)))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IF(D463="X",0,IF(E463="X",0,VLOOKUP(E463,'49'!$K$3:$L$16,2,FALSE)))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IF(D464="X",0,IF(E464="X",0,VLOOKUP(E464,'49'!$K$3:$L$16,2,FALSE)))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IF(D465="X",0,IF(E465="X",0,VLOOKUP(E465,'49'!$K$3:$L$16,2,FALSE)))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IF(D466="X",0,IF(E466="X",0,VLOOKUP(E466,'49'!$K$3:$L$16,2,FALSE)))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IF(D467="X",0,IF(E467="X",0,VLOOKUP(E467,'49'!$K$3:$L$16,2,FALSE)))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IF(D468="X",0,IF(E468="X",0,VLOOKUP(E468,'49'!$K$3:$L$16,2,FALSE)))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IF(D469="X",0,IF(E469="X",0,VLOOKUP(E469,'49'!$K$3:$L$16,2,FALSE)))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IF(D470="X",0,IF(E470="X",0,VLOOKUP(E470,'49'!$K$3:$L$16,2,FALSE)))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IF(D471="X",0,IF(E471="X",0,VLOOKUP(E471,'49'!$K$3:$L$16,2,FALSE)))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IF(D472="X",0,IF(E472="X",0,VLOOKUP(E472,'49'!$K$3:$L$16,2,FALSE)))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IF(D473="X",0,IF(E473="X",0,VLOOKUP(E473,'49'!$K$3:$L$16,2,FALSE)))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IF(D474="X",0,IF(E474="X",0,VLOOKUP(E474,'49'!$K$3:$L$16,2,FALSE)))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IF(D475="X",0,IF(E475="X",0,VLOOKUP(E475,'49'!$K$3:$L$16,2,FALSE)))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IF(D476="X",0,IF(E476="X",0,VLOOKUP(E476,'49'!$K$3:$L$16,2,FALSE)))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IF(D477="X",0,IF(E477="X",0,VLOOKUP(E477,'49'!$K$3:$L$16,2,FALSE)))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IF(D478="X",0,IF(E478="X",0,VLOOKUP(E478,'49'!$K$3:$L$16,2,FALSE)))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IF(D479="X",0,IF(E479="X",0,VLOOKUP(E479,'49'!$K$3:$L$16,2,FALSE)))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IF(D480="X",0,IF(E480="X",0,VLOOKUP(E480,'49'!$K$3:$L$16,2,FALSE)))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IF(D481="X",0,IF(E481="X",0,VLOOKUP(E481,'49'!$K$3:$L$16,2,FALSE)))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IF(D482="X",0,IF(E482="X",0,VLOOKUP(E482,'49'!$K$3:$L$16,2,FALSE)))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IF(D483="X",0,IF(E483="X",0,VLOOKUP(E483,'49'!$K$3:$L$16,2,FALSE)))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IF(D484="X",0,IF(E484="X",0,VLOOKUP(E484,'49'!$K$3:$L$16,2,FALSE)))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IF(D485="X",0,IF(E485="X",0,VLOOKUP(E485,'49'!$K$3:$L$16,2,FALSE)))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IF(D486="X",0,IF(E486="X",0,VLOOKUP(E486,'49'!$K$3:$L$16,2,FALSE)))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IF(D487="X",0,IF(E487="X",0,VLOOKUP(E487,'49'!$K$3:$L$16,2,FALSE)))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IF(D488="X",0,IF(E488="X",0,VLOOKUP(E488,'49'!$K$3:$L$16,2,FALSE)))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IF(D489="X",0,IF(E489="X",0,VLOOKUP(E489,'49'!$K$3:$L$16,2,FALSE)))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IF(D490="X",0,IF(E490="X",0,VLOOKUP(E490,'49'!$K$3:$L$16,2,FALSE)))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IF(D491="X",0,IF(E491="X",0,VLOOKUP(E491,'49'!$K$3:$L$16,2,FALSE)))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IF(D492="X",0,IF(E492="X",0,VLOOKUP(E492,'49'!$K$3:$L$16,2,FALSE)))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IF(D493="X",0,IF(E493="X",0,VLOOKUP(E493,'49'!$K$3:$L$16,2,FALSE)))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IF(D494="X",0,IF(E494="X",0,VLOOKUP(E494,'49'!$K$3:$L$16,2,FALSE)))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IF('49'!K3="", "Vrije categorie",'49'!K3)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IF('49'!K4="", "Vrije categorie",'49'!K4)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IF('49'!K5="", "Vrije categorie",'49'!K5)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IF('49'!K6="", "Vrije categorie",'49'!K6)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IF('49'!K7="", "Vrije categorie",'49'!K7)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IF('49'!K8="", "Vrije categorie",'49'!K8)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IF('49'!K9="", "Vrije categorie",'49'!K9)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IF('49'!K10="", "Vrije categorie",'49'!K10)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IF('49'!K11="", "Vrije categorie",'49'!K11)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IF('49'!K12="", "Vrije categorie",'49'!K12)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IF('49'!K13="", "Vrije categorie",'49'!K13)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IF('49'!K14="", "Vrije categorie",'49'!K14)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IF('49'!K15="", "Vrije categorie",'49'!K15)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tKI2D3d8w6WWC+HqRPt5pfKSWPO6TMnw2ful/J1WScDpmGF+ZYqT1CF+j3inRvovtF1hCQjputHF/bwvhXf3gA==" saltValue="qZRTfKPzhs2HO60HqNKBA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'50a'!P499/M3</f>
        <v>#N/A</v>
      </c>
    </row>
    <row r="4" spans="1:14">
      <c r="A4" s="16" t="s">
        <v>72</v>
      </c>
      <c r="B4" s="264" t="e">
        <f>VLOOKUP(H5,'Kosten NEN2075 (her)controles'!A5:E50,3)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'50a'!P500/M4</f>
        <v>#N/A</v>
      </c>
    </row>
    <row r="5" spans="1:14">
      <c r="A5" s="17" t="s">
        <v>73</v>
      </c>
      <c r="B5" s="265" t="e">
        <f>VLOOKUP(H5,'Kosten NEN2075 (her)controles'!A5:E50,4)</f>
        <v>#N/A</v>
      </c>
      <c r="C5" s="265"/>
      <c r="D5" s="265"/>
      <c r="E5" s="265"/>
      <c r="F5" s="279" t="s">
        <v>75</v>
      </c>
      <c r="G5" s="279"/>
      <c r="H5" s="13">
        <f>'Kosten NEN2075 (her)controles'!A50</f>
        <v>0</v>
      </c>
      <c r="K5" s="34" t="s">
        <v>48</v>
      </c>
      <c r="L5" s="46"/>
      <c r="M5" s="104"/>
      <c r="N5" s="86" t="e">
        <f>'50a'!P501/M5</f>
        <v>#N/A</v>
      </c>
    </row>
    <row r="6" spans="1:14">
      <c r="A6" s="18" t="s">
        <v>74</v>
      </c>
      <c r="B6" s="266" t="e">
        <f>VLOOKUP(H5,'Kosten NEN2075 (her)controles'!A5:E50,5)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'50a'!P502/M6</f>
        <v>#N/A</v>
      </c>
    </row>
    <row r="7" spans="1:14">
      <c r="K7" s="34" t="s">
        <v>45</v>
      </c>
      <c r="L7" s="46"/>
      <c r="M7" s="104"/>
      <c r="N7" s="86" t="e">
        <f>'50a'!P503/M7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'50a'!P504/M8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'50a'!P505/M9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'50a'!P506/M10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'50a'!P507/M11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'50a'!P508/M12</f>
        <v>#N/A</v>
      </c>
    </row>
    <row r="13" spans="1:14">
      <c r="A13" s="4" t="s">
        <v>104</v>
      </c>
      <c r="B13" s="4"/>
      <c r="C13" s="4"/>
      <c r="D13" s="4"/>
      <c r="E13" s="5"/>
      <c r="F13" s="43">
        <f>'50a'!N512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'50a'!P509/M13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'50a'!P512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'50a'!G512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'50a'!F512-E27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'50a'!S495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'50a'!R495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'50a'!T495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'50a'!U495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'50a'!V495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'50a'!W495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'50a'!N505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tZ/BTsQKu5MXbUkrzDquyEDZ10N5uQX/YON/w7tli6N9NuWCuUMduxfd3D3XaJeEgcmj5YmgABF/wq5nL/Q36g==" saltValue="+gjmienvbzjNUAiNB7JlK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Z532"/>
  <sheetViews>
    <sheetView topLeftCell="B1" workbookViewId="0">
      <selection activeCell="A30" sqref="A30:D30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26"/>
  </cols>
  <sheetData>
    <row r="1" spans="1:24">
      <c r="A1">
        <f>'50'!H5</f>
        <v>0</v>
      </c>
      <c r="B1" s="281" t="s">
        <v>72</v>
      </c>
      <c r="C1" s="282"/>
      <c r="D1" s="283" t="e">
        <f>VLOOKUP(A1,'Kosten NEN2075 (her)controles'!A5:J50,3)</f>
        <v>#N/A</v>
      </c>
      <c r="E1" s="284"/>
      <c r="F1" s="284"/>
      <c r="G1" s="284"/>
      <c r="H1" s="284"/>
      <c r="I1" s="284"/>
      <c r="J1" s="285"/>
      <c r="K1" s="42"/>
      <c r="X1" s="126" t="s">
        <v>188</v>
      </c>
    </row>
    <row r="2" spans="1:24">
      <c r="B2" s="281" t="s">
        <v>88</v>
      </c>
      <c r="C2" s="282"/>
      <c r="D2" s="283" t="e">
        <f>CONCATENATE(VLOOKUP(A1,'Kosten NEN2075 (her)controles'!A5:K50,4)," te ",VLOOKUP(A1,'Kosten NEN2075 (her)controles'!A5:K50,5))</f>
        <v>#N/A</v>
      </c>
      <c r="E2" s="284"/>
      <c r="F2" s="284"/>
      <c r="G2" s="284"/>
      <c r="H2" s="284"/>
      <c r="I2" s="284"/>
      <c r="J2" s="285"/>
      <c r="K2" s="42"/>
    </row>
    <row r="3" spans="1:24" ht="30">
      <c r="A3" s="7" t="s">
        <v>100</v>
      </c>
      <c r="B3" s="7" t="s">
        <v>89</v>
      </c>
      <c r="C3" s="7" t="s">
        <v>62</v>
      </c>
      <c r="D3" s="7" t="s">
        <v>90</v>
      </c>
      <c r="E3" s="7" t="s">
        <v>91</v>
      </c>
      <c r="F3" s="7" t="s">
        <v>60</v>
      </c>
      <c r="G3" s="7" t="s">
        <v>58</v>
      </c>
      <c r="H3" s="7" t="s">
        <v>59</v>
      </c>
      <c r="I3" s="7" t="s">
        <v>57</v>
      </c>
      <c r="J3" s="40" t="s">
        <v>141</v>
      </c>
      <c r="K3" s="7" t="s">
        <v>142</v>
      </c>
      <c r="L3" s="7" t="s">
        <v>101</v>
      </c>
      <c r="M3" s="7" t="s">
        <v>101</v>
      </c>
      <c r="N3" s="7" t="s">
        <v>54</v>
      </c>
      <c r="O3" s="7" t="s">
        <v>102</v>
      </c>
      <c r="P3" s="7" t="s">
        <v>92</v>
      </c>
      <c r="R3" s="40" t="s">
        <v>93</v>
      </c>
      <c r="S3" s="40" t="s">
        <v>94</v>
      </c>
      <c r="T3" s="7" t="s">
        <v>95</v>
      </c>
      <c r="U3" s="7" t="s">
        <v>96</v>
      </c>
      <c r="V3" s="7" t="s">
        <v>97</v>
      </c>
      <c r="W3" s="7" t="s">
        <v>98</v>
      </c>
    </row>
    <row r="4" spans="1:24">
      <c r="A4" s="6"/>
      <c r="B4" s="79"/>
      <c r="C4" s="7"/>
      <c r="D4" s="7"/>
      <c r="E4" s="79"/>
      <c r="F4" s="81"/>
      <c r="G4" s="81"/>
      <c r="H4" s="81"/>
      <c r="I4" s="81"/>
      <c r="J4" s="81"/>
      <c r="N4" s="81">
        <f t="shared" ref="N4:N67" si="0">SUM(F4:M4)</f>
        <v>0</v>
      </c>
      <c r="O4" s="81" t="e">
        <f>IF(D4="X",0,IF(E4="X",0,VLOOKUP(E4,'50'!$K$3:$L$16,2,FALSE)))</f>
        <v>#N/A</v>
      </c>
      <c r="P4" s="81" t="e">
        <f t="shared" ref="P4:P67" si="1">N4*O4</f>
        <v>#N/A</v>
      </c>
    </row>
    <row r="5" spans="1:24">
      <c r="A5" s="6"/>
      <c r="B5" s="79"/>
      <c r="C5" s="7"/>
      <c r="D5" s="7"/>
      <c r="E5" s="79"/>
      <c r="F5" s="81"/>
      <c r="G5" s="81"/>
      <c r="H5" s="81"/>
      <c r="I5" s="81"/>
      <c r="J5" s="81"/>
      <c r="N5" s="81">
        <f t="shared" si="0"/>
        <v>0</v>
      </c>
      <c r="O5" s="81" t="e">
        <f>IF(D5="X",0,IF(E5="X",0,VLOOKUP(E5,'50'!$K$3:$L$16,2,FALSE)))</f>
        <v>#N/A</v>
      </c>
      <c r="P5" s="81" t="e">
        <f t="shared" si="1"/>
        <v>#N/A</v>
      </c>
    </row>
    <row r="6" spans="1:24">
      <c r="A6" s="6"/>
      <c r="B6" s="79"/>
      <c r="C6" s="7"/>
      <c r="D6" s="7"/>
      <c r="E6" s="79"/>
      <c r="F6" s="81"/>
      <c r="G6" s="81"/>
      <c r="H6" s="81"/>
      <c r="I6" s="81"/>
      <c r="J6" s="81"/>
      <c r="N6" s="81">
        <f t="shared" si="0"/>
        <v>0</v>
      </c>
      <c r="O6" s="81" t="e">
        <f>IF(D6="X",0,IF(E6="X",0,VLOOKUP(E6,'50'!$K$3:$L$16,2,FALSE)))</f>
        <v>#N/A</v>
      </c>
      <c r="P6" s="81" t="e">
        <f t="shared" si="1"/>
        <v>#N/A</v>
      </c>
    </row>
    <row r="7" spans="1:24">
      <c r="A7" s="6"/>
      <c r="B7" s="79"/>
      <c r="C7" s="7"/>
      <c r="D7" s="7"/>
      <c r="E7" s="79"/>
      <c r="F7" s="81"/>
      <c r="G7" s="81"/>
      <c r="H7" s="81"/>
      <c r="I7" s="81"/>
      <c r="J7" s="81"/>
      <c r="N7" s="81">
        <f t="shared" si="0"/>
        <v>0</v>
      </c>
      <c r="O7" s="81" t="e">
        <f>IF(D7="X",0,IF(E7="X",0,VLOOKUP(E7,'50'!$K$3:$L$16,2,FALSE)))</f>
        <v>#N/A</v>
      </c>
      <c r="P7" s="81" t="e">
        <f t="shared" si="1"/>
        <v>#N/A</v>
      </c>
    </row>
    <row r="8" spans="1:24">
      <c r="A8" s="6"/>
      <c r="B8" s="79"/>
      <c r="C8" s="7"/>
      <c r="D8" s="7"/>
      <c r="E8" s="79"/>
      <c r="F8" s="81"/>
      <c r="G8" s="81"/>
      <c r="H8" s="81"/>
      <c r="I8" s="81"/>
      <c r="J8" s="81"/>
      <c r="N8" s="81">
        <f t="shared" si="0"/>
        <v>0</v>
      </c>
      <c r="O8" s="81" t="e">
        <f>IF(D8="X",0,IF(E8="X",0,VLOOKUP(E8,'50'!$K$3:$L$16,2,FALSE)))</f>
        <v>#N/A</v>
      </c>
      <c r="P8" s="81" t="e">
        <f t="shared" si="1"/>
        <v>#N/A</v>
      </c>
    </row>
    <row r="9" spans="1:24">
      <c r="A9" s="6"/>
      <c r="B9" s="79"/>
      <c r="C9" s="7"/>
      <c r="D9" s="7"/>
      <c r="E9" s="79"/>
      <c r="F9" s="81"/>
      <c r="G9" s="81"/>
      <c r="H9" s="81"/>
      <c r="I9" s="81"/>
      <c r="J9" s="81"/>
      <c r="N9" s="81">
        <f t="shared" si="0"/>
        <v>0</v>
      </c>
      <c r="O9" s="81" t="e">
        <f>IF(D9="X",0,IF(E9="X",0,VLOOKUP(E9,'50'!$K$3:$L$16,2,FALSE)))</f>
        <v>#N/A</v>
      </c>
      <c r="P9" s="81" t="e">
        <f t="shared" si="1"/>
        <v>#N/A</v>
      </c>
    </row>
    <row r="10" spans="1:24">
      <c r="A10" s="6"/>
      <c r="B10" s="79"/>
      <c r="C10" s="7"/>
      <c r="D10" s="7"/>
      <c r="E10" s="79"/>
      <c r="F10" s="81"/>
      <c r="G10" s="81"/>
      <c r="H10" s="81"/>
      <c r="I10" s="81"/>
      <c r="J10" s="81"/>
      <c r="N10" s="81">
        <f t="shared" si="0"/>
        <v>0</v>
      </c>
      <c r="O10" s="81" t="e">
        <f>IF(D10="X",0,IF(E10="X",0,VLOOKUP(E10,'50'!$K$3:$L$16,2,FALSE)))</f>
        <v>#N/A</v>
      </c>
      <c r="P10" s="81" t="e">
        <f t="shared" si="1"/>
        <v>#N/A</v>
      </c>
    </row>
    <row r="11" spans="1:24">
      <c r="A11" s="6"/>
      <c r="B11" s="79"/>
      <c r="C11" s="7"/>
      <c r="D11" s="7"/>
      <c r="E11" s="79"/>
      <c r="F11" s="81"/>
      <c r="G11" s="81"/>
      <c r="H11" s="81"/>
      <c r="I11" s="81"/>
      <c r="J11" s="81"/>
      <c r="N11" s="81">
        <f t="shared" si="0"/>
        <v>0</v>
      </c>
      <c r="O11" s="81" t="e">
        <f>IF(D11="X",0,IF(E11="X",0,VLOOKUP(E11,'50'!$K$3:$L$16,2,FALSE)))</f>
        <v>#N/A</v>
      </c>
      <c r="P11" s="81" t="e">
        <f t="shared" si="1"/>
        <v>#N/A</v>
      </c>
    </row>
    <row r="12" spans="1:24">
      <c r="A12" s="6"/>
      <c r="B12" s="79"/>
      <c r="C12" s="7"/>
      <c r="D12" s="7"/>
      <c r="E12" s="79"/>
      <c r="F12" s="81"/>
      <c r="G12" s="81"/>
      <c r="H12" s="81"/>
      <c r="I12" s="81"/>
      <c r="J12" s="81"/>
      <c r="N12" s="81">
        <f t="shared" si="0"/>
        <v>0</v>
      </c>
      <c r="O12" s="81" t="e">
        <f>IF(D12="X",0,IF(E12="X",0,VLOOKUP(E12,'50'!$K$3:$L$16,2,FALSE)))</f>
        <v>#N/A</v>
      </c>
      <c r="P12" s="81" t="e">
        <f t="shared" si="1"/>
        <v>#N/A</v>
      </c>
    </row>
    <row r="13" spans="1:24">
      <c r="A13" s="6"/>
      <c r="B13" s="79"/>
      <c r="C13" s="7"/>
      <c r="D13" s="7"/>
      <c r="E13" s="79"/>
      <c r="F13" s="81"/>
      <c r="G13" s="81"/>
      <c r="H13" s="81"/>
      <c r="I13" s="81"/>
      <c r="J13" s="81"/>
      <c r="N13" s="81">
        <f t="shared" si="0"/>
        <v>0</v>
      </c>
      <c r="O13" s="81" t="e">
        <f>IF(D13="X",0,IF(E13="X",0,VLOOKUP(E13,'50'!$K$3:$L$16,2,FALSE)))</f>
        <v>#N/A</v>
      </c>
      <c r="P13" s="81" t="e">
        <f t="shared" si="1"/>
        <v>#N/A</v>
      </c>
    </row>
    <row r="14" spans="1:24">
      <c r="A14" s="6"/>
      <c r="B14" s="79"/>
      <c r="C14" s="7"/>
      <c r="D14" s="7"/>
      <c r="E14" s="79"/>
      <c r="F14" s="81"/>
      <c r="G14" s="81"/>
      <c r="H14" s="81"/>
      <c r="I14" s="81"/>
      <c r="J14" s="81"/>
      <c r="N14" s="81">
        <f t="shared" si="0"/>
        <v>0</v>
      </c>
      <c r="O14" s="81" t="e">
        <f>IF(D14="X",0,IF(E14="X",0,VLOOKUP(E14,'50'!$K$3:$L$16,2,FALSE)))</f>
        <v>#N/A</v>
      </c>
      <c r="P14" s="81" t="e">
        <f t="shared" si="1"/>
        <v>#N/A</v>
      </c>
    </row>
    <row r="15" spans="1:24">
      <c r="A15" s="6"/>
      <c r="B15" s="79"/>
      <c r="C15" s="7"/>
      <c r="D15" s="7"/>
      <c r="E15" s="79"/>
      <c r="F15" s="81"/>
      <c r="G15" s="81"/>
      <c r="H15" s="81"/>
      <c r="I15" s="81"/>
      <c r="J15" s="81"/>
      <c r="N15" s="81">
        <f t="shared" si="0"/>
        <v>0</v>
      </c>
      <c r="O15" s="81" t="e">
        <f>IF(D15="X",0,IF(E15="X",0,VLOOKUP(E15,'50'!$K$3:$L$16,2,FALSE)))</f>
        <v>#N/A</v>
      </c>
      <c r="P15" s="81" t="e">
        <f t="shared" si="1"/>
        <v>#N/A</v>
      </c>
    </row>
    <row r="16" spans="1:24">
      <c r="A16" s="6"/>
      <c r="B16" s="79"/>
      <c r="C16" s="7"/>
      <c r="D16" s="7"/>
      <c r="E16" s="79"/>
      <c r="F16" s="81"/>
      <c r="G16" s="81"/>
      <c r="H16" s="81"/>
      <c r="I16" s="81"/>
      <c r="J16" s="81"/>
      <c r="N16" s="81">
        <f t="shared" si="0"/>
        <v>0</v>
      </c>
      <c r="O16" s="81" t="e">
        <f>IF(D16="X",0,IF(E16="X",0,VLOOKUP(E16,'50'!$K$3:$L$16,2,FALSE)))</f>
        <v>#N/A</v>
      </c>
      <c r="P16" s="81" t="e">
        <f t="shared" si="1"/>
        <v>#N/A</v>
      </c>
    </row>
    <row r="17" spans="1:16">
      <c r="A17" s="6"/>
      <c r="B17" s="79"/>
      <c r="C17" s="7"/>
      <c r="D17" s="7"/>
      <c r="E17" s="79"/>
      <c r="F17" s="81"/>
      <c r="G17" s="81"/>
      <c r="H17" s="81"/>
      <c r="I17" s="81"/>
      <c r="J17" s="81"/>
      <c r="N17" s="81">
        <f t="shared" si="0"/>
        <v>0</v>
      </c>
      <c r="O17" s="81" t="e">
        <f>IF(D17="X",0,IF(E17="X",0,VLOOKUP(E17,'50'!$K$3:$L$16,2,FALSE)))</f>
        <v>#N/A</v>
      </c>
      <c r="P17" s="81" t="e">
        <f t="shared" si="1"/>
        <v>#N/A</v>
      </c>
    </row>
    <row r="18" spans="1:16">
      <c r="A18" s="6"/>
      <c r="B18" s="79"/>
      <c r="C18" s="7"/>
      <c r="D18" s="7"/>
      <c r="E18" s="79"/>
      <c r="F18" s="81"/>
      <c r="G18" s="81"/>
      <c r="H18" s="81"/>
      <c r="I18" s="81"/>
      <c r="J18" s="81"/>
      <c r="N18" s="81">
        <f t="shared" si="0"/>
        <v>0</v>
      </c>
      <c r="O18" s="81" t="e">
        <f>IF(D18="X",0,IF(E18="X",0,VLOOKUP(E18,'50'!$K$3:$L$16,2,FALSE)))</f>
        <v>#N/A</v>
      </c>
      <c r="P18" s="81" t="e">
        <f t="shared" si="1"/>
        <v>#N/A</v>
      </c>
    </row>
    <row r="19" spans="1:16">
      <c r="A19" s="6"/>
      <c r="B19" s="79"/>
      <c r="C19" s="7"/>
      <c r="D19" s="7"/>
      <c r="E19" s="79"/>
      <c r="F19" s="81"/>
      <c r="G19" s="81"/>
      <c r="H19" s="81"/>
      <c r="I19" s="81"/>
      <c r="J19" s="81"/>
      <c r="N19" s="81">
        <f t="shared" si="0"/>
        <v>0</v>
      </c>
      <c r="O19" s="81" t="e">
        <f>IF(D19="X",0,IF(E19="X",0,VLOOKUP(E19,'50'!$K$3:$L$16,2,FALSE)))</f>
        <v>#N/A</v>
      </c>
      <c r="P19" s="81" t="e">
        <f t="shared" si="1"/>
        <v>#N/A</v>
      </c>
    </row>
    <row r="20" spans="1:16">
      <c r="A20" s="6"/>
      <c r="B20" s="79"/>
      <c r="C20" s="7"/>
      <c r="D20" s="7"/>
      <c r="E20" s="79"/>
      <c r="F20" s="81"/>
      <c r="G20" s="81"/>
      <c r="H20" s="81"/>
      <c r="I20" s="81"/>
      <c r="J20" s="81"/>
      <c r="N20" s="81">
        <f t="shared" si="0"/>
        <v>0</v>
      </c>
      <c r="O20" s="81" t="e">
        <f>IF(D20="X",0,IF(E20="X",0,VLOOKUP(E20,'50'!$K$3:$L$16,2,FALSE)))</f>
        <v>#N/A</v>
      </c>
      <c r="P20" s="81" t="e">
        <f t="shared" si="1"/>
        <v>#N/A</v>
      </c>
    </row>
    <row r="21" spans="1:16">
      <c r="A21" s="6"/>
      <c r="B21" s="79"/>
      <c r="C21" s="7"/>
      <c r="D21" s="7"/>
      <c r="E21" s="79"/>
      <c r="F21" s="81"/>
      <c r="G21" s="81"/>
      <c r="H21" s="81"/>
      <c r="I21" s="81"/>
      <c r="J21" s="81"/>
      <c r="N21" s="81">
        <f t="shared" si="0"/>
        <v>0</v>
      </c>
      <c r="O21" s="81" t="e">
        <f>IF(D21="X",0,IF(E21="X",0,VLOOKUP(E21,'50'!$K$3:$L$16,2,FALSE)))</f>
        <v>#N/A</v>
      </c>
      <c r="P21" s="81" t="e">
        <f t="shared" si="1"/>
        <v>#N/A</v>
      </c>
    </row>
    <row r="22" spans="1:16">
      <c r="A22" s="6"/>
      <c r="B22" s="79"/>
      <c r="C22" s="7"/>
      <c r="D22" s="7"/>
      <c r="E22" s="79"/>
      <c r="F22" s="81"/>
      <c r="G22" s="81"/>
      <c r="H22" s="81"/>
      <c r="I22" s="81"/>
      <c r="J22" s="81"/>
      <c r="N22" s="81">
        <f t="shared" si="0"/>
        <v>0</v>
      </c>
      <c r="O22" s="81" t="e">
        <f>IF(D22="X",0,IF(E22="X",0,VLOOKUP(E22,'50'!$K$3:$L$16,2,FALSE)))</f>
        <v>#N/A</v>
      </c>
      <c r="P22" s="81" t="e">
        <f t="shared" si="1"/>
        <v>#N/A</v>
      </c>
    </row>
    <row r="23" spans="1:16">
      <c r="A23" s="6"/>
      <c r="B23" s="79"/>
      <c r="C23" s="7"/>
      <c r="D23" s="7"/>
      <c r="E23" s="79"/>
      <c r="F23" s="81"/>
      <c r="G23" s="81"/>
      <c r="H23" s="81"/>
      <c r="I23" s="81"/>
      <c r="J23" s="81"/>
      <c r="N23" s="81">
        <f t="shared" si="0"/>
        <v>0</v>
      </c>
      <c r="O23" s="81" t="e">
        <f>IF(D23="X",0,IF(E23="X",0,VLOOKUP(E23,'50'!$K$3:$L$16,2,FALSE)))</f>
        <v>#N/A</v>
      </c>
      <c r="P23" s="81" t="e">
        <f t="shared" si="1"/>
        <v>#N/A</v>
      </c>
    </row>
    <row r="24" spans="1:16">
      <c r="A24" s="6"/>
      <c r="B24" s="79"/>
      <c r="C24" s="7"/>
      <c r="D24" s="7"/>
      <c r="E24" s="79"/>
      <c r="F24" s="81"/>
      <c r="G24" s="81"/>
      <c r="H24" s="81"/>
      <c r="I24" s="81"/>
      <c r="J24" s="81"/>
      <c r="N24" s="81">
        <f t="shared" si="0"/>
        <v>0</v>
      </c>
      <c r="O24" s="81" t="e">
        <f>IF(D24="X",0,IF(E24="X",0,VLOOKUP(E24,'50'!$K$3:$L$16,2,FALSE)))</f>
        <v>#N/A</v>
      </c>
      <c r="P24" s="81" t="e">
        <f t="shared" si="1"/>
        <v>#N/A</v>
      </c>
    </row>
    <row r="25" spans="1:16">
      <c r="A25" s="6"/>
      <c r="B25" s="79"/>
      <c r="C25" s="7"/>
      <c r="D25" s="7"/>
      <c r="E25" s="79"/>
      <c r="F25" s="81"/>
      <c r="G25" s="81"/>
      <c r="H25" s="81"/>
      <c r="I25" s="81"/>
      <c r="J25" s="81"/>
      <c r="N25" s="81">
        <f t="shared" si="0"/>
        <v>0</v>
      </c>
      <c r="O25" s="81" t="e">
        <f>IF(D25="X",0,IF(E25="X",0,VLOOKUP(E25,'50'!$K$3:$L$16,2,FALSE)))</f>
        <v>#N/A</v>
      </c>
      <c r="P25" s="81" t="e">
        <f t="shared" si="1"/>
        <v>#N/A</v>
      </c>
    </row>
    <row r="26" spans="1:16">
      <c r="A26" s="6"/>
      <c r="B26" s="79"/>
      <c r="C26" s="7"/>
      <c r="D26" s="7"/>
      <c r="E26" s="79"/>
      <c r="F26" s="81"/>
      <c r="G26" s="81"/>
      <c r="H26" s="81"/>
      <c r="I26" s="81"/>
      <c r="J26" s="81"/>
      <c r="N26" s="81">
        <f t="shared" si="0"/>
        <v>0</v>
      </c>
      <c r="O26" s="81" t="e">
        <f>IF(D26="X",0,IF(E26="X",0,VLOOKUP(E26,'50'!$K$3:$L$16,2,FALSE)))</f>
        <v>#N/A</v>
      </c>
      <c r="P26" s="81" t="e">
        <f t="shared" si="1"/>
        <v>#N/A</v>
      </c>
    </row>
    <row r="27" spans="1:16">
      <c r="A27" s="6"/>
      <c r="B27" s="79"/>
      <c r="C27" s="7"/>
      <c r="D27" s="7"/>
      <c r="E27" s="79"/>
      <c r="F27" s="81"/>
      <c r="G27" s="81"/>
      <c r="H27" s="81"/>
      <c r="I27" s="81"/>
      <c r="J27" s="81"/>
      <c r="N27" s="81">
        <f t="shared" si="0"/>
        <v>0</v>
      </c>
      <c r="O27" s="81" t="e">
        <f>IF(D27="X",0,IF(E27="X",0,VLOOKUP(E27,'50'!$K$3:$L$16,2,FALSE)))</f>
        <v>#N/A</v>
      </c>
      <c r="P27" s="81" t="e">
        <f t="shared" si="1"/>
        <v>#N/A</v>
      </c>
    </row>
    <row r="28" spans="1:16">
      <c r="A28" s="6"/>
      <c r="B28" s="79"/>
      <c r="C28" s="7"/>
      <c r="D28" s="7"/>
      <c r="E28" s="79"/>
      <c r="F28" s="81"/>
      <c r="G28" s="81"/>
      <c r="H28" s="81"/>
      <c r="I28" s="81"/>
      <c r="J28" s="81"/>
      <c r="N28" s="81">
        <f t="shared" si="0"/>
        <v>0</v>
      </c>
      <c r="O28" s="81" t="e">
        <f>IF(D28="X",0,IF(E28="X",0,VLOOKUP(E28,'50'!$K$3:$L$16,2,FALSE)))</f>
        <v>#N/A</v>
      </c>
      <c r="P28" s="81" t="e">
        <f t="shared" si="1"/>
        <v>#N/A</v>
      </c>
    </row>
    <row r="29" spans="1:16">
      <c r="A29" s="6"/>
      <c r="B29" s="79"/>
      <c r="C29" s="7"/>
      <c r="D29" s="7"/>
      <c r="E29" s="79"/>
      <c r="F29" s="81"/>
      <c r="G29" s="81"/>
      <c r="H29" s="81"/>
      <c r="I29" s="81"/>
      <c r="J29" s="81"/>
      <c r="N29" s="81">
        <f t="shared" si="0"/>
        <v>0</v>
      </c>
      <c r="O29" s="81" t="e">
        <f>IF(D29="X",0,IF(E29="X",0,VLOOKUP(E29,'50'!$K$3:$L$16,2,FALSE)))</f>
        <v>#N/A</v>
      </c>
      <c r="P29" s="81" t="e">
        <f t="shared" si="1"/>
        <v>#N/A</v>
      </c>
    </row>
    <row r="30" spans="1:16">
      <c r="A30" s="6"/>
      <c r="B30" s="79"/>
      <c r="C30" s="7"/>
      <c r="D30" s="7"/>
      <c r="E30" s="79"/>
      <c r="F30" s="81"/>
      <c r="G30" s="81"/>
      <c r="H30" s="81"/>
      <c r="I30" s="81"/>
      <c r="J30" s="81"/>
      <c r="N30" s="81">
        <f t="shared" si="0"/>
        <v>0</v>
      </c>
      <c r="O30" s="81" t="e">
        <f>IF(D30="X",0,IF(E30="X",0,VLOOKUP(E30,'50'!$K$3:$L$16,2,FALSE)))</f>
        <v>#N/A</v>
      </c>
      <c r="P30" s="81" t="e">
        <f t="shared" si="1"/>
        <v>#N/A</v>
      </c>
    </row>
    <row r="31" spans="1:16">
      <c r="A31" s="6"/>
      <c r="B31" s="79"/>
      <c r="C31" s="7"/>
      <c r="D31" s="7"/>
      <c r="E31" s="79"/>
      <c r="F31" s="81"/>
      <c r="G31" s="81"/>
      <c r="H31" s="81"/>
      <c r="I31" s="81"/>
      <c r="J31" s="81"/>
      <c r="N31" s="81">
        <f t="shared" si="0"/>
        <v>0</v>
      </c>
      <c r="O31" s="81" t="e">
        <f>IF(D31="X",0,IF(E31="X",0,VLOOKUP(E31,'50'!$K$3:$L$16,2,FALSE)))</f>
        <v>#N/A</v>
      </c>
      <c r="P31" s="81" t="e">
        <f t="shared" si="1"/>
        <v>#N/A</v>
      </c>
    </row>
    <row r="32" spans="1:16">
      <c r="A32" s="6"/>
      <c r="B32" s="79"/>
      <c r="C32" s="7"/>
      <c r="D32" s="7"/>
      <c r="E32" s="79"/>
      <c r="F32" s="81"/>
      <c r="G32" s="81"/>
      <c r="H32" s="81"/>
      <c r="I32" s="81"/>
      <c r="J32" s="81"/>
      <c r="N32" s="81">
        <f t="shared" si="0"/>
        <v>0</v>
      </c>
      <c r="O32" s="81" t="e">
        <f>IF(D32="X",0,IF(E32="X",0,VLOOKUP(E32,'50'!$K$3:$L$16,2,FALSE)))</f>
        <v>#N/A</v>
      </c>
      <c r="P32" s="81" t="e">
        <f t="shared" si="1"/>
        <v>#N/A</v>
      </c>
    </row>
    <row r="33" spans="1:16">
      <c r="A33" s="6"/>
      <c r="B33" s="79"/>
      <c r="C33" s="7"/>
      <c r="D33" s="7"/>
      <c r="E33" s="79"/>
      <c r="F33" s="81"/>
      <c r="G33" s="81"/>
      <c r="H33" s="81"/>
      <c r="I33" s="81"/>
      <c r="J33" s="81"/>
      <c r="N33" s="81">
        <f t="shared" si="0"/>
        <v>0</v>
      </c>
      <c r="O33" s="81" t="e">
        <f>IF(D33="X",0,IF(E33="X",0,VLOOKUP(E33,'50'!$K$3:$L$16,2,FALSE)))</f>
        <v>#N/A</v>
      </c>
      <c r="P33" s="81" t="e">
        <f t="shared" si="1"/>
        <v>#N/A</v>
      </c>
    </row>
    <row r="34" spans="1:16">
      <c r="A34" s="6"/>
      <c r="B34" s="79"/>
      <c r="C34" s="7"/>
      <c r="D34" s="7"/>
      <c r="E34" s="79"/>
      <c r="F34" s="81"/>
      <c r="G34" s="81"/>
      <c r="H34" s="81"/>
      <c r="I34" s="81"/>
      <c r="J34" s="81"/>
      <c r="N34" s="81">
        <f t="shared" si="0"/>
        <v>0</v>
      </c>
      <c r="O34" s="81" t="e">
        <f>IF(D34="X",0,IF(E34="X",0,VLOOKUP(E34,'50'!$K$3:$L$16,2,FALSE)))</f>
        <v>#N/A</v>
      </c>
      <c r="P34" s="81" t="e">
        <f t="shared" si="1"/>
        <v>#N/A</v>
      </c>
    </row>
    <row r="35" spans="1:16">
      <c r="A35" s="6"/>
      <c r="B35" s="79"/>
      <c r="C35" s="7"/>
      <c r="D35" s="7"/>
      <c r="E35" s="79"/>
      <c r="F35" s="81"/>
      <c r="G35" s="81"/>
      <c r="H35" s="81"/>
      <c r="I35" s="81"/>
      <c r="J35" s="81"/>
      <c r="N35" s="81">
        <f t="shared" si="0"/>
        <v>0</v>
      </c>
      <c r="O35" s="81" t="e">
        <f>IF(D35="X",0,IF(E35="X",0,VLOOKUP(E35,'50'!$K$3:$L$16,2,FALSE)))</f>
        <v>#N/A</v>
      </c>
      <c r="P35" s="81" t="e">
        <f t="shared" si="1"/>
        <v>#N/A</v>
      </c>
    </row>
    <row r="36" spans="1:16">
      <c r="A36" s="6"/>
      <c r="B36" s="79"/>
      <c r="C36" s="7"/>
      <c r="D36" s="7"/>
      <c r="E36" s="79"/>
      <c r="F36" s="81"/>
      <c r="G36" s="81"/>
      <c r="H36" s="81"/>
      <c r="I36" s="81"/>
      <c r="J36" s="81"/>
      <c r="N36" s="81">
        <f t="shared" si="0"/>
        <v>0</v>
      </c>
      <c r="O36" s="81" t="e">
        <f>IF(D36="X",0,IF(E36="X",0,VLOOKUP(E36,'50'!$K$3:$L$16,2,FALSE)))</f>
        <v>#N/A</v>
      </c>
      <c r="P36" s="81" t="e">
        <f t="shared" si="1"/>
        <v>#N/A</v>
      </c>
    </row>
    <row r="37" spans="1:16">
      <c r="A37" s="6"/>
      <c r="B37" s="79"/>
      <c r="C37" s="7"/>
      <c r="D37" s="7"/>
      <c r="E37" s="79"/>
      <c r="F37" s="81"/>
      <c r="G37" s="81"/>
      <c r="H37" s="81"/>
      <c r="I37" s="81"/>
      <c r="J37" s="81"/>
      <c r="N37" s="81">
        <f t="shared" si="0"/>
        <v>0</v>
      </c>
      <c r="O37" s="81" t="e">
        <f>IF(D37="X",0,IF(E37="X",0,VLOOKUP(E37,'50'!$K$3:$L$16,2,FALSE)))</f>
        <v>#N/A</v>
      </c>
      <c r="P37" s="81" t="e">
        <f t="shared" si="1"/>
        <v>#N/A</v>
      </c>
    </row>
    <row r="38" spans="1:16">
      <c r="A38" s="6"/>
      <c r="B38" s="79"/>
      <c r="C38" s="7"/>
      <c r="D38" s="7"/>
      <c r="E38" s="79"/>
      <c r="F38" s="81"/>
      <c r="G38" s="81"/>
      <c r="H38" s="81"/>
      <c r="I38" s="81"/>
      <c r="J38" s="81"/>
      <c r="N38" s="81">
        <f t="shared" si="0"/>
        <v>0</v>
      </c>
      <c r="O38" s="81" t="e">
        <f>IF(D38="X",0,IF(E38="X",0,VLOOKUP(E38,'50'!$K$3:$L$16,2,FALSE)))</f>
        <v>#N/A</v>
      </c>
      <c r="P38" s="81" t="e">
        <f t="shared" si="1"/>
        <v>#N/A</v>
      </c>
    </row>
    <row r="39" spans="1:16">
      <c r="A39" s="6"/>
      <c r="B39" s="79"/>
      <c r="C39" s="7"/>
      <c r="D39" s="7"/>
      <c r="E39" s="79"/>
      <c r="F39" s="81"/>
      <c r="G39" s="81"/>
      <c r="H39" s="81"/>
      <c r="I39" s="81"/>
      <c r="J39" s="81"/>
      <c r="N39" s="81">
        <f t="shared" si="0"/>
        <v>0</v>
      </c>
      <c r="O39" s="81" t="e">
        <f>IF(D39="X",0,IF(E39="X",0,VLOOKUP(E39,'50'!$K$3:$L$16,2,FALSE)))</f>
        <v>#N/A</v>
      </c>
      <c r="P39" s="81" t="e">
        <f t="shared" si="1"/>
        <v>#N/A</v>
      </c>
    </row>
    <row r="40" spans="1:16">
      <c r="A40" s="6"/>
      <c r="B40" s="79"/>
      <c r="C40" s="7"/>
      <c r="D40" s="7"/>
      <c r="E40" s="79"/>
      <c r="F40" s="81"/>
      <c r="G40" s="81"/>
      <c r="H40" s="81"/>
      <c r="I40" s="81"/>
      <c r="J40" s="81"/>
      <c r="N40" s="81">
        <f t="shared" si="0"/>
        <v>0</v>
      </c>
      <c r="O40" s="81" t="e">
        <f>IF(D40="X",0,IF(E40="X",0,VLOOKUP(E40,'50'!$K$3:$L$16,2,FALSE)))</f>
        <v>#N/A</v>
      </c>
      <c r="P40" s="81" t="e">
        <f t="shared" si="1"/>
        <v>#N/A</v>
      </c>
    </row>
    <row r="41" spans="1:16">
      <c r="A41" s="6"/>
      <c r="B41" s="79"/>
      <c r="C41" s="7"/>
      <c r="D41" s="7"/>
      <c r="E41" s="79"/>
      <c r="F41" s="81"/>
      <c r="G41" s="81"/>
      <c r="H41" s="81"/>
      <c r="I41" s="81"/>
      <c r="J41" s="81"/>
      <c r="N41" s="81">
        <f t="shared" si="0"/>
        <v>0</v>
      </c>
      <c r="O41" s="81" t="e">
        <f>IF(D41="X",0,IF(E41="X",0,VLOOKUP(E41,'50'!$K$3:$L$16,2,FALSE)))</f>
        <v>#N/A</v>
      </c>
      <c r="P41" s="81" t="e">
        <f t="shared" si="1"/>
        <v>#N/A</v>
      </c>
    </row>
    <row r="42" spans="1:16">
      <c r="A42" s="6"/>
      <c r="B42" s="79"/>
      <c r="C42" s="7"/>
      <c r="D42" s="7"/>
      <c r="E42" s="79"/>
      <c r="F42" s="81"/>
      <c r="G42" s="81"/>
      <c r="H42" s="81"/>
      <c r="I42" s="81"/>
      <c r="J42" s="81"/>
      <c r="N42" s="81">
        <f t="shared" si="0"/>
        <v>0</v>
      </c>
      <c r="O42" s="81" t="e">
        <f>IF(D42="X",0,IF(E42="X",0,VLOOKUP(E42,'50'!$K$3:$L$16,2,FALSE)))</f>
        <v>#N/A</v>
      </c>
      <c r="P42" s="81" t="e">
        <f t="shared" si="1"/>
        <v>#N/A</v>
      </c>
    </row>
    <row r="43" spans="1:16">
      <c r="A43" s="6"/>
      <c r="B43" s="79"/>
      <c r="C43" s="7"/>
      <c r="D43" s="7"/>
      <c r="E43" s="79"/>
      <c r="F43" s="81"/>
      <c r="G43" s="81"/>
      <c r="H43" s="81"/>
      <c r="I43" s="81"/>
      <c r="J43" s="81"/>
      <c r="N43" s="81">
        <f t="shared" si="0"/>
        <v>0</v>
      </c>
      <c r="O43" s="81" t="e">
        <f>IF(D43="X",0,IF(E43="X",0,VLOOKUP(E43,'50'!$K$3:$L$16,2,FALSE)))</f>
        <v>#N/A</v>
      </c>
      <c r="P43" s="81" t="e">
        <f t="shared" si="1"/>
        <v>#N/A</v>
      </c>
    </row>
    <row r="44" spans="1:16">
      <c r="A44" s="6"/>
      <c r="B44" s="79"/>
      <c r="C44" s="7"/>
      <c r="D44" s="7"/>
      <c r="E44" s="79"/>
      <c r="F44" s="81"/>
      <c r="G44" s="81"/>
      <c r="H44" s="81"/>
      <c r="I44" s="81"/>
      <c r="J44" s="81"/>
      <c r="N44" s="81">
        <f t="shared" si="0"/>
        <v>0</v>
      </c>
      <c r="O44" s="81" t="e">
        <f>IF(D44="X",0,IF(E44="X",0,VLOOKUP(E44,'50'!$K$3:$L$16,2,FALSE)))</f>
        <v>#N/A</v>
      </c>
      <c r="P44" s="81" t="e">
        <f t="shared" si="1"/>
        <v>#N/A</v>
      </c>
    </row>
    <row r="45" spans="1:16">
      <c r="A45" s="6"/>
      <c r="B45" s="79"/>
      <c r="C45" s="7"/>
      <c r="D45" s="7"/>
      <c r="E45" s="79"/>
      <c r="F45" s="81"/>
      <c r="G45" s="81"/>
      <c r="H45" s="81"/>
      <c r="I45" s="81"/>
      <c r="J45" s="81"/>
      <c r="N45" s="81">
        <f t="shared" si="0"/>
        <v>0</v>
      </c>
      <c r="O45" s="81" t="e">
        <f>IF(D45="X",0,IF(E45="X",0,VLOOKUP(E45,'50'!$K$3:$L$16,2,FALSE)))</f>
        <v>#N/A</v>
      </c>
      <c r="P45" s="81" t="e">
        <f t="shared" si="1"/>
        <v>#N/A</v>
      </c>
    </row>
    <row r="46" spans="1:16">
      <c r="A46" s="6"/>
      <c r="B46" s="79"/>
      <c r="C46" s="7"/>
      <c r="D46" s="7"/>
      <c r="E46" s="79"/>
      <c r="F46" s="81"/>
      <c r="G46" s="81"/>
      <c r="H46" s="81"/>
      <c r="I46" s="81"/>
      <c r="J46" s="81"/>
      <c r="N46" s="81">
        <f t="shared" si="0"/>
        <v>0</v>
      </c>
      <c r="O46" s="81" t="e">
        <f>IF(D46="X",0,IF(E46="X",0,VLOOKUP(E46,'50'!$K$3:$L$16,2,FALSE)))</f>
        <v>#N/A</v>
      </c>
      <c r="P46" s="81" t="e">
        <f t="shared" si="1"/>
        <v>#N/A</v>
      </c>
    </row>
    <row r="47" spans="1:16">
      <c r="A47" s="6"/>
      <c r="B47" s="79"/>
      <c r="C47" s="7"/>
      <c r="D47" s="7"/>
      <c r="E47" s="79"/>
      <c r="F47" s="81"/>
      <c r="G47" s="81"/>
      <c r="H47" s="81"/>
      <c r="I47" s="81"/>
      <c r="J47" s="81"/>
      <c r="N47" s="81">
        <f t="shared" si="0"/>
        <v>0</v>
      </c>
      <c r="O47" s="81" t="e">
        <f>IF(D47="X",0,IF(E47="X",0,VLOOKUP(E47,'50'!$K$3:$L$16,2,FALSE)))</f>
        <v>#N/A</v>
      </c>
      <c r="P47" s="81" t="e">
        <f t="shared" si="1"/>
        <v>#N/A</v>
      </c>
    </row>
    <row r="48" spans="1:16">
      <c r="A48" s="6"/>
      <c r="B48" s="79"/>
      <c r="C48" s="7"/>
      <c r="D48" s="7"/>
      <c r="E48" s="79"/>
      <c r="F48" s="81"/>
      <c r="G48" s="81"/>
      <c r="H48" s="81"/>
      <c r="I48" s="81"/>
      <c r="J48" s="81"/>
      <c r="N48" s="81">
        <f t="shared" si="0"/>
        <v>0</v>
      </c>
      <c r="O48" s="81" t="e">
        <f>IF(D48="X",0,IF(E48="X",0,VLOOKUP(E48,'50'!$K$3:$L$16,2,FALSE)))</f>
        <v>#N/A</v>
      </c>
      <c r="P48" s="81" t="e">
        <f t="shared" si="1"/>
        <v>#N/A</v>
      </c>
    </row>
    <row r="49" spans="1:16">
      <c r="A49" s="6"/>
      <c r="B49" s="79"/>
      <c r="C49" s="7"/>
      <c r="D49" s="7"/>
      <c r="E49" s="79"/>
      <c r="F49" s="81"/>
      <c r="G49" s="81"/>
      <c r="H49" s="81"/>
      <c r="I49" s="81"/>
      <c r="J49" s="81"/>
      <c r="N49" s="81">
        <f t="shared" si="0"/>
        <v>0</v>
      </c>
      <c r="O49" s="81" t="e">
        <f>IF(D49="X",0,IF(E49="X",0,VLOOKUP(E49,'50'!$K$3:$L$16,2,FALSE)))</f>
        <v>#N/A</v>
      </c>
      <c r="P49" s="81" t="e">
        <f t="shared" si="1"/>
        <v>#N/A</v>
      </c>
    </row>
    <row r="50" spans="1:16">
      <c r="A50" s="6"/>
      <c r="B50" s="79"/>
      <c r="C50" s="7"/>
      <c r="D50" s="7"/>
      <c r="E50" s="79"/>
      <c r="F50" s="81"/>
      <c r="G50" s="81"/>
      <c r="H50" s="81"/>
      <c r="I50" s="81"/>
      <c r="J50" s="81"/>
      <c r="N50" s="81">
        <f t="shared" si="0"/>
        <v>0</v>
      </c>
      <c r="O50" s="81" t="e">
        <f>IF(D50="X",0,IF(E50="X",0,VLOOKUP(E50,'50'!$K$3:$L$16,2,FALSE)))</f>
        <v>#N/A</v>
      </c>
      <c r="P50" s="81" t="e">
        <f t="shared" si="1"/>
        <v>#N/A</v>
      </c>
    </row>
    <row r="51" spans="1:16">
      <c r="A51" s="6"/>
      <c r="B51" s="79"/>
      <c r="C51" s="7"/>
      <c r="D51" s="7"/>
      <c r="E51" s="79"/>
      <c r="F51" s="81"/>
      <c r="G51" s="81"/>
      <c r="H51" s="81"/>
      <c r="I51" s="81"/>
      <c r="J51" s="81"/>
      <c r="N51" s="81">
        <f t="shared" si="0"/>
        <v>0</v>
      </c>
      <c r="O51" s="81" t="e">
        <f>IF(D51="X",0,IF(E51="X",0,VLOOKUP(E51,'50'!$K$3:$L$16,2,FALSE)))</f>
        <v>#N/A</v>
      </c>
      <c r="P51" s="81" t="e">
        <f t="shared" si="1"/>
        <v>#N/A</v>
      </c>
    </row>
    <row r="52" spans="1:16">
      <c r="A52" s="6"/>
      <c r="B52" s="79"/>
      <c r="C52" s="7"/>
      <c r="D52" s="7"/>
      <c r="E52" s="79"/>
      <c r="F52" s="81"/>
      <c r="G52" s="81"/>
      <c r="H52" s="81"/>
      <c r="I52" s="81"/>
      <c r="J52" s="81"/>
      <c r="N52" s="81">
        <f t="shared" si="0"/>
        <v>0</v>
      </c>
      <c r="O52" s="81" t="e">
        <f>IF(D52="X",0,IF(E52="X",0,VLOOKUP(E52,'50'!$K$3:$L$16,2,FALSE)))</f>
        <v>#N/A</v>
      </c>
      <c r="P52" s="81" t="e">
        <f t="shared" si="1"/>
        <v>#N/A</v>
      </c>
    </row>
    <row r="53" spans="1:16">
      <c r="A53" s="6"/>
      <c r="B53" s="79"/>
      <c r="C53" s="7"/>
      <c r="D53" s="7"/>
      <c r="E53" s="79"/>
      <c r="F53" s="81"/>
      <c r="G53" s="81"/>
      <c r="H53" s="81"/>
      <c r="I53" s="81"/>
      <c r="J53" s="81"/>
      <c r="N53" s="81">
        <f t="shared" si="0"/>
        <v>0</v>
      </c>
      <c r="O53" s="81" t="e">
        <f>IF(D53="X",0,IF(E53="X",0,VLOOKUP(E53,'50'!$K$3:$L$16,2,FALSE)))</f>
        <v>#N/A</v>
      </c>
      <c r="P53" s="81" t="e">
        <f t="shared" si="1"/>
        <v>#N/A</v>
      </c>
    </row>
    <row r="54" spans="1:16">
      <c r="A54" s="6"/>
      <c r="B54" s="79"/>
      <c r="C54" s="7"/>
      <c r="D54" s="7"/>
      <c r="E54" s="79"/>
      <c r="F54" s="81"/>
      <c r="G54" s="81"/>
      <c r="H54" s="81"/>
      <c r="I54" s="81"/>
      <c r="J54" s="81"/>
      <c r="N54" s="81">
        <f t="shared" si="0"/>
        <v>0</v>
      </c>
      <c r="O54" s="81" t="e">
        <f>IF(D54="X",0,IF(E54="X",0,VLOOKUP(E54,'50'!$K$3:$L$16,2,FALSE)))</f>
        <v>#N/A</v>
      </c>
      <c r="P54" s="81" t="e">
        <f t="shared" si="1"/>
        <v>#N/A</v>
      </c>
    </row>
    <row r="55" spans="1:16">
      <c r="A55" s="6"/>
      <c r="B55" s="79"/>
      <c r="C55" s="7"/>
      <c r="D55" s="7"/>
      <c r="E55" s="79"/>
      <c r="F55" s="81"/>
      <c r="G55" s="81"/>
      <c r="H55" s="81"/>
      <c r="I55" s="81"/>
      <c r="J55" s="81"/>
      <c r="N55" s="81">
        <f t="shared" si="0"/>
        <v>0</v>
      </c>
      <c r="O55" s="81" t="e">
        <f>IF(D55="X",0,IF(E55="X",0,VLOOKUP(E55,'50'!$K$3:$L$16,2,FALSE)))</f>
        <v>#N/A</v>
      </c>
      <c r="P55" s="81" t="e">
        <f t="shared" si="1"/>
        <v>#N/A</v>
      </c>
    </row>
    <row r="56" spans="1:16">
      <c r="A56" s="6"/>
      <c r="B56" s="79"/>
      <c r="C56" s="7"/>
      <c r="D56" s="7"/>
      <c r="E56" s="79"/>
      <c r="F56" s="81"/>
      <c r="G56" s="81"/>
      <c r="H56" s="81"/>
      <c r="I56" s="81"/>
      <c r="J56" s="81"/>
      <c r="N56" s="81">
        <f t="shared" si="0"/>
        <v>0</v>
      </c>
      <c r="O56" s="81" t="e">
        <f>IF(D56="X",0,IF(E56="X",0,VLOOKUP(E56,'50'!$K$3:$L$16,2,FALSE)))</f>
        <v>#N/A</v>
      </c>
      <c r="P56" s="81" t="e">
        <f t="shared" si="1"/>
        <v>#N/A</v>
      </c>
    </row>
    <row r="57" spans="1:16">
      <c r="A57" s="6"/>
      <c r="B57" s="79"/>
      <c r="C57" s="7"/>
      <c r="D57" s="7"/>
      <c r="E57" s="79"/>
      <c r="F57" s="81"/>
      <c r="G57" s="81"/>
      <c r="H57" s="81"/>
      <c r="I57" s="81"/>
      <c r="J57" s="81"/>
      <c r="N57" s="81">
        <f t="shared" si="0"/>
        <v>0</v>
      </c>
      <c r="O57" s="81" t="e">
        <f>IF(D57="X",0,IF(E57="X",0,VLOOKUP(E57,'50'!$K$3:$L$16,2,FALSE)))</f>
        <v>#N/A</v>
      </c>
      <c r="P57" s="81" t="e">
        <f t="shared" si="1"/>
        <v>#N/A</v>
      </c>
    </row>
    <row r="58" spans="1:16">
      <c r="A58" s="6"/>
      <c r="B58" s="79"/>
      <c r="C58" s="7"/>
      <c r="D58" s="7"/>
      <c r="E58" s="79"/>
      <c r="F58" s="81"/>
      <c r="G58" s="81"/>
      <c r="H58" s="81"/>
      <c r="I58" s="81"/>
      <c r="J58" s="81"/>
      <c r="N58" s="81">
        <f t="shared" si="0"/>
        <v>0</v>
      </c>
      <c r="O58" s="81" t="e">
        <f>IF(D58="X",0,IF(E58="X",0,VLOOKUP(E58,'50'!$K$3:$L$16,2,FALSE)))</f>
        <v>#N/A</v>
      </c>
      <c r="P58" s="81" t="e">
        <f t="shared" si="1"/>
        <v>#N/A</v>
      </c>
    </row>
    <row r="59" spans="1:16">
      <c r="A59" s="6"/>
      <c r="B59" s="79"/>
      <c r="C59" s="7"/>
      <c r="D59" s="7"/>
      <c r="E59" s="79"/>
      <c r="F59" s="81"/>
      <c r="G59" s="81"/>
      <c r="H59" s="81"/>
      <c r="I59" s="81"/>
      <c r="J59" s="81"/>
      <c r="N59" s="81">
        <f t="shared" si="0"/>
        <v>0</v>
      </c>
      <c r="O59" s="81" t="e">
        <f>IF(D59="X",0,IF(E59="X",0,VLOOKUP(E59,'50'!$K$3:$L$16,2,FALSE)))</f>
        <v>#N/A</v>
      </c>
      <c r="P59" s="81" t="e">
        <f t="shared" si="1"/>
        <v>#N/A</v>
      </c>
    </row>
    <row r="60" spans="1:16">
      <c r="A60" s="6"/>
      <c r="B60" s="79"/>
      <c r="C60" s="7"/>
      <c r="D60" s="7"/>
      <c r="E60" s="79"/>
      <c r="F60" s="81"/>
      <c r="G60" s="81"/>
      <c r="H60" s="81"/>
      <c r="I60" s="81"/>
      <c r="J60" s="81"/>
      <c r="N60" s="81">
        <f t="shared" si="0"/>
        <v>0</v>
      </c>
      <c r="O60" s="81" t="e">
        <f>IF(D60="X",0,IF(E60="X",0,VLOOKUP(E60,'50'!$K$3:$L$16,2,FALSE)))</f>
        <v>#N/A</v>
      </c>
      <c r="P60" s="81" t="e">
        <f t="shared" si="1"/>
        <v>#N/A</v>
      </c>
    </row>
    <row r="61" spans="1:16">
      <c r="A61" s="6"/>
      <c r="B61" s="79"/>
      <c r="C61" s="7"/>
      <c r="D61" s="7"/>
      <c r="E61" s="79"/>
      <c r="F61" s="81"/>
      <c r="G61" s="81"/>
      <c r="H61" s="81"/>
      <c r="I61" s="81"/>
      <c r="J61" s="81"/>
      <c r="N61" s="81">
        <f t="shared" si="0"/>
        <v>0</v>
      </c>
      <c r="O61" s="81" t="e">
        <f>IF(D61="X",0,IF(E61="X",0,VLOOKUP(E61,'50'!$K$3:$L$16,2,FALSE)))</f>
        <v>#N/A</v>
      </c>
      <c r="P61" s="81" t="e">
        <f t="shared" si="1"/>
        <v>#N/A</v>
      </c>
    </row>
    <row r="62" spans="1:16">
      <c r="A62" s="6"/>
      <c r="B62" s="79"/>
      <c r="C62" s="7"/>
      <c r="D62" s="7"/>
      <c r="E62" s="79"/>
      <c r="F62" s="81"/>
      <c r="G62" s="81"/>
      <c r="H62" s="81"/>
      <c r="I62" s="81"/>
      <c r="J62" s="81"/>
      <c r="N62" s="81">
        <f t="shared" si="0"/>
        <v>0</v>
      </c>
      <c r="O62" s="81" t="e">
        <f>IF(D62="X",0,IF(E62="X",0,VLOOKUP(E62,'50'!$K$3:$L$16,2,FALSE)))</f>
        <v>#N/A</v>
      </c>
      <c r="P62" s="81" t="e">
        <f t="shared" si="1"/>
        <v>#N/A</v>
      </c>
    </row>
    <row r="63" spans="1:16">
      <c r="A63" s="6"/>
      <c r="B63" s="79"/>
      <c r="C63" s="7"/>
      <c r="D63" s="7"/>
      <c r="E63" s="79"/>
      <c r="F63" s="81"/>
      <c r="G63" s="81"/>
      <c r="H63" s="81"/>
      <c r="I63" s="81"/>
      <c r="J63" s="81"/>
      <c r="N63" s="81">
        <f t="shared" si="0"/>
        <v>0</v>
      </c>
      <c r="O63" s="81" t="e">
        <f>IF(D63="X",0,IF(E63="X",0,VLOOKUP(E63,'50'!$K$3:$L$16,2,FALSE)))</f>
        <v>#N/A</v>
      </c>
      <c r="P63" s="81" t="e">
        <f t="shared" si="1"/>
        <v>#N/A</v>
      </c>
    </row>
    <row r="64" spans="1:16">
      <c r="A64" s="6"/>
      <c r="B64" s="79"/>
      <c r="C64" s="7"/>
      <c r="D64" s="7"/>
      <c r="E64" s="79"/>
      <c r="F64" s="81"/>
      <c r="G64" s="81"/>
      <c r="H64" s="81"/>
      <c r="I64" s="81"/>
      <c r="J64" s="81"/>
      <c r="N64" s="81">
        <f t="shared" si="0"/>
        <v>0</v>
      </c>
      <c r="O64" s="81" t="e">
        <f>IF(D64="X",0,IF(E64="X",0,VLOOKUP(E64,'50'!$K$3:$L$16,2,FALSE)))</f>
        <v>#N/A</v>
      </c>
      <c r="P64" s="81" t="e">
        <f t="shared" si="1"/>
        <v>#N/A</v>
      </c>
    </row>
    <row r="65" spans="1:16">
      <c r="A65" s="6"/>
      <c r="B65" s="79"/>
      <c r="C65" s="7"/>
      <c r="D65" s="7"/>
      <c r="E65" s="79"/>
      <c r="F65" s="81"/>
      <c r="G65" s="81"/>
      <c r="H65" s="81"/>
      <c r="I65" s="81"/>
      <c r="J65" s="81"/>
      <c r="N65" s="81">
        <f t="shared" si="0"/>
        <v>0</v>
      </c>
      <c r="O65" s="81" t="e">
        <f>IF(D65="X",0,IF(E65="X",0,VLOOKUP(E65,'50'!$K$3:$L$16,2,FALSE)))</f>
        <v>#N/A</v>
      </c>
      <c r="P65" s="81" t="e">
        <f t="shared" si="1"/>
        <v>#N/A</v>
      </c>
    </row>
    <row r="66" spans="1:16">
      <c r="A66" s="6"/>
      <c r="B66" s="79"/>
      <c r="C66" s="7"/>
      <c r="D66" s="7"/>
      <c r="E66" s="79"/>
      <c r="F66" s="81"/>
      <c r="G66" s="81"/>
      <c r="H66" s="81"/>
      <c r="I66" s="81"/>
      <c r="J66" s="81"/>
      <c r="N66" s="81">
        <f t="shared" si="0"/>
        <v>0</v>
      </c>
      <c r="O66" s="81" t="e">
        <f>IF(D66="X",0,IF(E66="X",0,VLOOKUP(E66,'50'!$K$3:$L$16,2,FALSE)))</f>
        <v>#N/A</v>
      </c>
      <c r="P66" s="81" t="e">
        <f t="shared" si="1"/>
        <v>#N/A</v>
      </c>
    </row>
    <row r="67" spans="1:16">
      <c r="A67" s="6"/>
      <c r="B67" s="79"/>
      <c r="C67" s="7"/>
      <c r="D67" s="7"/>
      <c r="E67" s="79"/>
      <c r="F67" s="81"/>
      <c r="G67" s="81"/>
      <c r="H67" s="81"/>
      <c r="I67" s="81"/>
      <c r="J67" s="81"/>
      <c r="N67" s="81">
        <f t="shared" si="0"/>
        <v>0</v>
      </c>
      <c r="O67" s="81" t="e">
        <f>IF(D67="X",0,IF(E67="X",0,VLOOKUP(E67,'50'!$K$3:$L$16,2,FALSE)))</f>
        <v>#N/A</v>
      </c>
      <c r="P67" s="81" t="e">
        <f t="shared" si="1"/>
        <v>#N/A</v>
      </c>
    </row>
    <row r="68" spans="1:16">
      <c r="A68" s="6"/>
      <c r="B68" s="79"/>
      <c r="C68" s="7"/>
      <c r="D68" s="7"/>
      <c r="E68" s="79"/>
      <c r="F68" s="81"/>
      <c r="G68" s="81"/>
      <c r="H68" s="81"/>
      <c r="I68" s="81"/>
      <c r="J68" s="81"/>
      <c r="N68" s="81">
        <f t="shared" ref="N68:N131" si="2">SUM(F68:M68)</f>
        <v>0</v>
      </c>
      <c r="O68" s="81" t="e">
        <f>IF(D68="X",0,IF(E68="X",0,VLOOKUP(E68,'50'!$K$3:$L$16,2,FALSE)))</f>
        <v>#N/A</v>
      </c>
      <c r="P68" s="81" t="e">
        <f t="shared" ref="P68:P131" si="3">N68*O68</f>
        <v>#N/A</v>
      </c>
    </row>
    <row r="69" spans="1:16">
      <c r="A69" s="6"/>
      <c r="B69" s="79"/>
      <c r="C69" s="7"/>
      <c r="D69" s="7"/>
      <c r="E69" s="79"/>
      <c r="F69" s="81"/>
      <c r="G69" s="81"/>
      <c r="H69" s="81"/>
      <c r="I69" s="81"/>
      <c r="J69" s="81"/>
      <c r="N69" s="81">
        <f t="shared" si="2"/>
        <v>0</v>
      </c>
      <c r="O69" s="81" t="e">
        <f>IF(D69="X",0,IF(E69="X",0,VLOOKUP(E69,'50'!$K$3:$L$16,2,FALSE)))</f>
        <v>#N/A</v>
      </c>
      <c r="P69" s="81" t="e">
        <f t="shared" si="3"/>
        <v>#N/A</v>
      </c>
    </row>
    <row r="70" spans="1:16">
      <c r="A70" s="6"/>
      <c r="B70" s="79"/>
      <c r="C70" s="7"/>
      <c r="D70" s="7"/>
      <c r="E70" s="79"/>
      <c r="F70" s="81"/>
      <c r="G70" s="81"/>
      <c r="H70" s="81"/>
      <c r="I70" s="81"/>
      <c r="J70" s="81"/>
      <c r="N70" s="81">
        <f t="shared" si="2"/>
        <v>0</v>
      </c>
      <c r="O70" s="81" t="e">
        <f>IF(D70="X",0,IF(E70="X",0,VLOOKUP(E70,'50'!$K$3:$L$16,2,FALSE)))</f>
        <v>#N/A</v>
      </c>
      <c r="P70" s="81" t="e">
        <f t="shared" si="3"/>
        <v>#N/A</v>
      </c>
    </row>
    <row r="71" spans="1:16">
      <c r="A71" s="6"/>
      <c r="B71" s="79"/>
      <c r="C71" s="7"/>
      <c r="D71" s="7"/>
      <c r="E71" s="79"/>
      <c r="F71" s="81"/>
      <c r="G71" s="81"/>
      <c r="H71" s="81"/>
      <c r="I71" s="81"/>
      <c r="J71" s="81"/>
      <c r="N71" s="81">
        <f t="shared" si="2"/>
        <v>0</v>
      </c>
      <c r="O71" s="81" t="e">
        <f>IF(D71="X",0,IF(E71="X",0,VLOOKUP(E71,'50'!$K$3:$L$16,2,FALSE)))</f>
        <v>#N/A</v>
      </c>
      <c r="P71" s="81" t="e">
        <f t="shared" si="3"/>
        <v>#N/A</v>
      </c>
    </row>
    <row r="72" spans="1:16">
      <c r="A72" s="6"/>
      <c r="B72" s="79"/>
      <c r="C72" s="7"/>
      <c r="D72" s="7"/>
      <c r="E72" s="79"/>
      <c r="F72" s="81"/>
      <c r="G72" s="81"/>
      <c r="H72" s="81"/>
      <c r="I72" s="81"/>
      <c r="J72" s="81"/>
      <c r="N72" s="81">
        <f t="shared" si="2"/>
        <v>0</v>
      </c>
      <c r="O72" s="81" t="e">
        <f>IF(D72="X",0,IF(E72="X",0,VLOOKUP(E72,'50'!$K$3:$L$16,2,FALSE)))</f>
        <v>#N/A</v>
      </c>
      <c r="P72" s="81" t="e">
        <f t="shared" si="3"/>
        <v>#N/A</v>
      </c>
    </row>
    <row r="73" spans="1:16">
      <c r="A73" s="6"/>
      <c r="B73" s="79"/>
      <c r="C73" s="7"/>
      <c r="D73" s="7"/>
      <c r="E73" s="79"/>
      <c r="F73" s="81"/>
      <c r="G73" s="81"/>
      <c r="H73" s="81"/>
      <c r="I73" s="81"/>
      <c r="J73" s="81"/>
      <c r="N73" s="81">
        <f t="shared" si="2"/>
        <v>0</v>
      </c>
      <c r="O73" s="81" t="e">
        <f>IF(D73="X",0,IF(E73="X",0,VLOOKUP(E73,'50'!$K$3:$L$16,2,FALSE)))</f>
        <v>#N/A</v>
      </c>
      <c r="P73" s="81" t="e">
        <f t="shared" si="3"/>
        <v>#N/A</v>
      </c>
    </row>
    <row r="74" spans="1:16">
      <c r="A74" s="6"/>
      <c r="B74" s="79"/>
      <c r="C74" s="89"/>
      <c r="D74" s="89"/>
      <c r="E74" s="90"/>
      <c r="F74" s="91"/>
      <c r="G74" s="91"/>
      <c r="H74" s="91"/>
      <c r="I74" s="91"/>
      <c r="J74" s="91"/>
      <c r="K74" s="91"/>
      <c r="L74" s="91"/>
      <c r="M74" s="91"/>
      <c r="N74" s="81">
        <f t="shared" si="2"/>
        <v>0</v>
      </c>
      <c r="O74" s="81" t="e">
        <f>IF(D74="X",0,IF(E74="X",0,VLOOKUP(E74,'50'!$K$3:$L$16,2,FALSE)))</f>
        <v>#N/A</v>
      </c>
      <c r="P74" s="81" t="e">
        <f t="shared" si="3"/>
        <v>#N/A</v>
      </c>
    </row>
    <row r="75" spans="1:16">
      <c r="A75" s="6"/>
      <c r="B75" s="79"/>
      <c r="C75" s="7"/>
      <c r="D75" s="7"/>
      <c r="E75" s="79"/>
      <c r="F75" s="81"/>
      <c r="G75" s="81"/>
      <c r="H75" s="81"/>
      <c r="I75" s="81"/>
      <c r="J75" s="81"/>
      <c r="N75" s="81">
        <f t="shared" si="2"/>
        <v>0</v>
      </c>
      <c r="O75" s="81" t="e">
        <f>IF(D75="X",0,IF(E75="X",0,VLOOKUP(E75,'50'!$K$3:$L$16,2,FALSE)))</f>
        <v>#N/A</v>
      </c>
      <c r="P75" s="81" t="e">
        <f t="shared" si="3"/>
        <v>#N/A</v>
      </c>
    </row>
    <row r="76" spans="1:16">
      <c r="A76" s="6"/>
      <c r="B76" s="79"/>
      <c r="C76" s="80"/>
      <c r="D76" s="7"/>
      <c r="E76" s="79"/>
      <c r="F76" s="81"/>
      <c r="G76" s="81"/>
      <c r="H76" s="81"/>
      <c r="I76" s="81"/>
      <c r="J76" s="81"/>
      <c r="N76" s="81">
        <f t="shared" si="2"/>
        <v>0</v>
      </c>
      <c r="O76" s="81" t="e">
        <f>IF(D76="X",0,IF(E76="X",0,VLOOKUP(E76,'50'!$K$3:$L$16,2,FALSE)))</f>
        <v>#N/A</v>
      </c>
      <c r="P76" s="81" t="e">
        <f t="shared" si="3"/>
        <v>#N/A</v>
      </c>
    </row>
    <row r="77" spans="1:16">
      <c r="A77" s="6"/>
      <c r="B77" s="79"/>
      <c r="C77" s="7"/>
      <c r="D77" s="7"/>
      <c r="E77" s="79"/>
      <c r="F77" s="81"/>
      <c r="G77" s="81"/>
      <c r="H77" s="81"/>
      <c r="I77" s="81"/>
      <c r="J77" s="81"/>
      <c r="N77" s="81">
        <f t="shared" si="2"/>
        <v>0</v>
      </c>
      <c r="O77" s="81" t="e">
        <f>IF(D77="X",0,IF(E77="X",0,VLOOKUP(E77,'50'!$K$3:$L$16,2,FALSE)))</f>
        <v>#N/A</v>
      </c>
      <c r="P77" s="81" t="e">
        <f t="shared" si="3"/>
        <v>#N/A</v>
      </c>
    </row>
    <row r="78" spans="1:16">
      <c r="A78" s="6"/>
      <c r="B78" s="79"/>
      <c r="C78" s="7"/>
      <c r="D78" s="7"/>
      <c r="E78" s="79"/>
      <c r="F78" s="81"/>
      <c r="G78" s="81"/>
      <c r="H78" s="81"/>
      <c r="I78" s="81"/>
      <c r="J78" s="81"/>
      <c r="N78" s="81">
        <f t="shared" si="2"/>
        <v>0</v>
      </c>
      <c r="O78" s="81" t="e">
        <f>IF(D78="X",0,IF(E78="X",0,VLOOKUP(E78,'50'!$K$3:$L$16,2,FALSE)))</f>
        <v>#N/A</v>
      </c>
      <c r="P78" s="81" t="e">
        <f t="shared" si="3"/>
        <v>#N/A</v>
      </c>
    </row>
    <row r="79" spans="1:16">
      <c r="A79" s="6"/>
      <c r="B79" s="79"/>
      <c r="C79" s="7"/>
      <c r="D79" s="7"/>
      <c r="E79" s="79"/>
      <c r="F79" s="81"/>
      <c r="G79" s="81"/>
      <c r="H79" s="81"/>
      <c r="I79" s="81"/>
      <c r="J79" s="81"/>
      <c r="N79" s="81">
        <f t="shared" si="2"/>
        <v>0</v>
      </c>
      <c r="O79" s="81" t="e">
        <f>IF(D79="X",0,IF(E79="X",0,VLOOKUP(E79,'50'!$K$3:$L$16,2,FALSE)))</f>
        <v>#N/A</v>
      </c>
      <c r="P79" s="81" t="e">
        <f t="shared" si="3"/>
        <v>#N/A</v>
      </c>
    </row>
    <row r="80" spans="1:16">
      <c r="A80" s="6"/>
      <c r="B80" s="79"/>
      <c r="C80" s="7"/>
      <c r="D80" s="7"/>
      <c r="E80" s="79"/>
      <c r="F80" s="81"/>
      <c r="G80" s="81"/>
      <c r="H80" s="81"/>
      <c r="I80" s="81"/>
      <c r="J80" s="81"/>
      <c r="N80" s="81">
        <f t="shared" si="2"/>
        <v>0</v>
      </c>
      <c r="O80" s="81" t="e">
        <f>IF(D80="X",0,IF(E80="X",0,VLOOKUP(E80,'50'!$K$3:$L$16,2,FALSE)))</f>
        <v>#N/A</v>
      </c>
      <c r="P80" s="81" t="e">
        <f t="shared" si="3"/>
        <v>#N/A</v>
      </c>
    </row>
    <row r="81" spans="1:16">
      <c r="A81" s="6"/>
      <c r="B81" s="79"/>
      <c r="C81" s="7"/>
      <c r="D81" s="7"/>
      <c r="E81" s="79"/>
      <c r="F81" s="81"/>
      <c r="G81" s="81"/>
      <c r="H81" s="81"/>
      <c r="I81" s="81"/>
      <c r="J81" s="81"/>
      <c r="N81" s="81">
        <f t="shared" si="2"/>
        <v>0</v>
      </c>
      <c r="O81" s="81" t="e">
        <f>IF(D81="X",0,IF(E81="X",0,VLOOKUP(E81,'50'!$K$3:$L$16,2,FALSE)))</f>
        <v>#N/A</v>
      </c>
      <c r="P81" s="81" t="e">
        <f t="shared" si="3"/>
        <v>#N/A</v>
      </c>
    </row>
    <row r="82" spans="1:16">
      <c r="A82" s="6"/>
      <c r="B82" s="79"/>
      <c r="C82" s="7"/>
      <c r="D82" s="7"/>
      <c r="E82" s="79"/>
      <c r="F82" s="81"/>
      <c r="G82" s="81"/>
      <c r="H82" s="81"/>
      <c r="I82" s="81"/>
      <c r="J82" s="81"/>
      <c r="N82" s="81">
        <f t="shared" si="2"/>
        <v>0</v>
      </c>
      <c r="O82" s="81" t="e">
        <f>IF(D82="X",0,IF(E82="X",0,VLOOKUP(E82,'50'!$K$3:$L$16,2,FALSE)))</f>
        <v>#N/A</v>
      </c>
      <c r="P82" s="81" t="e">
        <f t="shared" si="3"/>
        <v>#N/A</v>
      </c>
    </row>
    <row r="83" spans="1:16">
      <c r="A83" s="6"/>
      <c r="B83" s="79"/>
      <c r="C83" s="7"/>
      <c r="D83" s="7"/>
      <c r="E83" s="79"/>
      <c r="F83" s="81"/>
      <c r="G83" s="81"/>
      <c r="H83" s="81"/>
      <c r="I83" s="81"/>
      <c r="J83" s="81"/>
      <c r="N83" s="81">
        <f t="shared" si="2"/>
        <v>0</v>
      </c>
      <c r="O83" s="81" t="e">
        <f>IF(D83="X",0,IF(E83="X",0,VLOOKUP(E83,'50'!$K$3:$L$16,2,FALSE)))</f>
        <v>#N/A</v>
      </c>
      <c r="P83" s="81" t="e">
        <f t="shared" si="3"/>
        <v>#N/A</v>
      </c>
    </row>
    <row r="84" spans="1:16">
      <c r="A84" s="6"/>
      <c r="B84" s="79"/>
      <c r="C84" s="7"/>
      <c r="D84" s="7"/>
      <c r="E84" s="79"/>
      <c r="F84" s="81"/>
      <c r="G84" s="81"/>
      <c r="H84" s="81"/>
      <c r="I84" s="81"/>
      <c r="J84" s="81"/>
      <c r="N84" s="81">
        <f t="shared" si="2"/>
        <v>0</v>
      </c>
      <c r="O84" s="81" t="e">
        <f>IF(D84="X",0,IF(E84="X",0,VLOOKUP(E84,'50'!$K$3:$L$16,2,FALSE)))</f>
        <v>#N/A</v>
      </c>
      <c r="P84" s="81" t="e">
        <f t="shared" si="3"/>
        <v>#N/A</v>
      </c>
    </row>
    <row r="85" spans="1:16">
      <c r="A85" s="6"/>
      <c r="B85" s="79"/>
      <c r="C85" s="7"/>
      <c r="D85" s="7"/>
      <c r="E85" s="79"/>
      <c r="F85" s="81"/>
      <c r="G85" s="81"/>
      <c r="H85" s="81"/>
      <c r="I85" s="81"/>
      <c r="J85" s="81"/>
      <c r="N85" s="81">
        <f t="shared" si="2"/>
        <v>0</v>
      </c>
      <c r="O85" s="81" t="e">
        <f>IF(D85="X",0,IF(E85="X",0,VLOOKUP(E85,'50'!$K$3:$L$16,2,FALSE)))</f>
        <v>#N/A</v>
      </c>
      <c r="P85" s="81" t="e">
        <f t="shared" si="3"/>
        <v>#N/A</v>
      </c>
    </row>
    <row r="86" spans="1:16">
      <c r="A86" s="6"/>
      <c r="B86" s="79"/>
      <c r="C86" s="7"/>
      <c r="D86" s="7"/>
      <c r="E86" s="79"/>
      <c r="F86" s="81"/>
      <c r="G86" s="81"/>
      <c r="H86" s="81"/>
      <c r="I86" s="81"/>
      <c r="J86" s="81"/>
      <c r="N86" s="81">
        <f t="shared" si="2"/>
        <v>0</v>
      </c>
      <c r="O86" s="81" t="e">
        <f>IF(D86="X",0,IF(E86="X",0,VLOOKUP(E86,'50'!$K$3:$L$16,2,FALSE)))</f>
        <v>#N/A</v>
      </c>
      <c r="P86" s="81" t="e">
        <f t="shared" si="3"/>
        <v>#N/A</v>
      </c>
    </row>
    <row r="87" spans="1:16">
      <c r="A87" s="6"/>
      <c r="B87" s="79"/>
      <c r="C87" s="7"/>
      <c r="D87" s="7"/>
      <c r="E87" s="79"/>
      <c r="F87" s="81"/>
      <c r="G87" s="81"/>
      <c r="H87" s="81"/>
      <c r="I87" s="81"/>
      <c r="J87" s="81"/>
      <c r="N87" s="81">
        <f t="shared" si="2"/>
        <v>0</v>
      </c>
      <c r="O87" s="81" t="e">
        <f>IF(D87="X",0,IF(E87="X",0,VLOOKUP(E87,'50'!$K$3:$L$16,2,FALSE)))</f>
        <v>#N/A</v>
      </c>
      <c r="P87" s="81" t="e">
        <f t="shared" si="3"/>
        <v>#N/A</v>
      </c>
    </row>
    <row r="88" spans="1:16">
      <c r="A88" s="6"/>
      <c r="B88" s="79"/>
      <c r="C88" s="7"/>
      <c r="D88" s="7"/>
      <c r="E88" s="79"/>
      <c r="F88" s="81"/>
      <c r="G88" s="81"/>
      <c r="H88" s="81"/>
      <c r="I88" s="81"/>
      <c r="J88" s="81"/>
      <c r="N88" s="81">
        <f t="shared" si="2"/>
        <v>0</v>
      </c>
      <c r="O88" s="81" t="e">
        <f>IF(D88="X",0,IF(E88="X",0,VLOOKUP(E88,'50'!$K$3:$L$16,2,FALSE)))</f>
        <v>#N/A</v>
      </c>
      <c r="P88" s="81" t="e">
        <f t="shared" si="3"/>
        <v>#N/A</v>
      </c>
    </row>
    <row r="89" spans="1:16">
      <c r="A89" s="6"/>
      <c r="B89" s="79"/>
      <c r="C89" s="7"/>
      <c r="D89" s="7"/>
      <c r="E89" s="79"/>
      <c r="F89" s="81"/>
      <c r="G89" s="81"/>
      <c r="H89" s="81"/>
      <c r="I89" s="81"/>
      <c r="J89" s="81"/>
      <c r="N89" s="81">
        <f t="shared" si="2"/>
        <v>0</v>
      </c>
      <c r="O89" s="81" t="e">
        <f>IF(D89="X",0,IF(E89="X",0,VLOOKUP(E89,'50'!$K$3:$L$16,2,FALSE)))</f>
        <v>#N/A</v>
      </c>
      <c r="P89" s="81" t="e">
        <f t="shared" si="3"/>
        <v>#N/A</v>
      </c>
    </row>
    <row r="90" spans="1:16">
      <c r="A90" s="6"/>
      <c r="B90" s="79"/>
      <c r="C90" s="7"/>
      <c r="D90" s="7"/>
      <c r="E90" s="79"/>
      <c r="F90" s="81"/>
      <c r="G90" s="81"/>
      <c r="H90" s="81"/>
      <c r="I90" s="81"/>
      <c r="J90" s="81"/>
      <c r="N90" s="81">
        <f t="shared" si="2"/>
        <v>0</v>
      </c>
      <c r="O90" s="81" t="e">
        <f>IF(D90="X",0,IF(E90="X",0,VLOOKUP(E90,'50'!$K$3:$L$16,2,FALSE)))</f>
        <v>#N/A</v>
      </c>
      <c r="P90" s="81" t="e">
        <f t="shared" si="3"/>
        <v>#N/A</v>
      </c>
    </row>
    <row r="91" spans="1:16">
      <c r="A91" s="6"/>
      <c r="B91" s="79"/>
      <c r="C91" s="7"/>
      <c r="D91" s="7"/>
      <c r="E91" s="79"/>
      <c r="F91" s="81"/>
      <c r="G91" s="81"/>
      <c r="H91" s="81"/>
      <c r="I91" s="81"/>
      <c r="J91" s="81"/>
      <c r="N91" s="81">
        <f t="shared" si="2"/>
        <v>0</v>
      </c>
      <c r="O91" s="81" t="e">
        <f>IF(D91="X",0,IF(E91="X",0,VLOOKUP(E91,'50'!$K$3:$L$16,2,FALSE)))</f>
        <v>#N/A</v>
      </c>
      <c r="P91" s="81" t="e">
        <f t="shared" si="3"/>
        <v>#N/A</v>
      </c>
    </row>
    <row r="92" spans="1:16">
      <c r="A92" s="6"/>
      <c r="B92" s="79"/>
      <c r="C92" s="7"/>
      <c r="D92" s="7"/>
      <c r="E92" s="79"/>
      <c r="F92" s="81"/>
      <c r="G92" s="81"/>
      <c r="H92" s="81"/>
      <c r="I92" s="81"/>
      <c r="J92" s="81"/>
      <c r="N92" s="81">
        <f t="shared" si="2"/>
        <v>0</v>
      </c>
      <c r="O92" s="81" t="e">
        <f>IF(D92="X",0,IF(E92="X",0,VLOOKUP(E92,'50'!$K$3:$L$16,2,FALSE)))</f>
        <v>#N/A</v>
      </c>
      <c r="P92" s="81" t="e">
        <f t="shared" si="3"/>
        <v>#N/A</v>
      </c>
    </row>
    <row r="93" spans="1:16">
      <c r="A93" s="6"/>
      <c r="B93" s="79"/>
      <c r="C93" s="7"/>
      <c r="D93" s="7"/>
      <c r="E93" s="79"/>
      <c r="F93" s="81"/>
      <c r="G93" s="81"/>
      <c r="H93" s="81"/>
      <c r="I93" s="81"/>
      <c r="J93" s="81"/>
      <c r="N93" s="81">
        <f t="shared" si="2"/>
        <v>0</v>
      </c>
      <c r="O93" s="81" t="e">
        <f>IF(D93="X",0,IF(E93="X",0,VLOOKUP(E93,'50'!$K$3:$L$16,2,FALSE)))</f>
        <v>#N/A</v>
      </c>
      <c r="P93" s="81" t="e">
        <f t="shared" si="3"/>
        <v>#N/A</v>
      </c>
    </row>
    <row r="94" spans="1:16">
      <c r="A94" s="6"/>
      <c r="B94" s="79"/>
      <c r="C94" s="7"/>
      <c r="D94" s="7"/>
      <c r="E94" s="79"/>
      <c r="F94" s="81"/>
      <c r="G94" s="81"/>
      <c r="H94" s="81"/>
      <c r="I94" s="81"/>
      <c r="J94" s="81"/>
      <c r="N94" s="81">
        <f t="shared" si="2"/>
        <v>0</v>
      </c>
      <c r="O94" s="81" t="e">
        <f>IF(D94="X",0,IF(E94="X",0,VLOOKUP(E94,'50'!$K$3:$L$16,2,FALSE)))</f>
        <v>#N/A</v>
      </c>
      <c r="P94" s="81" t="e">
        <f t="shared" si="3"/>
        <v>#N/A</v>
      </c>
    </row>
    <row r="95" spans="1:16">
      <c r="A95" s="6"/>
      <c r="B95" s="79"/>
      <c r="C95" s="7"/>
      <c r="D95" s="7"/>
      <c r="E95" s="79"/>
      <c r="F95" s="81"/>
      <c r="G95" s="81"/>
      <c r="H95" s="81"/>
      <c r="I95" s="81"/>
      <c r="J95" s="81"/>
      <c r="N95" s="81">
        <f t="shared" si="2"/>
        <v>0</v>
      </c>
      <c r="O95" s="81" t="e">
        <f>IF(D95="X",0,IF(E95="X",0,VLOOKUP(E95,'50'!$K$3:$L$16,2,FALSE)))</f>
        <v>#N/A</v>
      </c>
      <c r="P95" s="81" t="e">
        <f t="shared" si="3"/>
        <v>#N/A</v>
      </c>
    </row>
    <row r="96" spans="1:16">
      <c r="A96" s="6"/>
      <c r="B96" s="79"/>
      <c r="C96" s="7"/>
      <c r="D96" s="7"/>
      <c r="E96" s="79"/>
      <c r="F96" s="81"/>
      <c r="G96" s="81"/>
      <c r="H96" s="81"/>
      <c r="I96" s="81"/>
      <c r="J96" s="81"/>
      <c r="N96" s="81">
        <f t="shared" si="2"/>
        <v>0</v>
      </c>
      <c r="O96" s="81" t="e">
        <f>IF(D96="X",0,IF(E96="X",0,VLOOKUP(E96,'50'!$K$3:$L$16,2,FALSE)))</f>
        <v>#N/A</v>
      </c>
      <c r="P96" s="81" t="e">
        <f t="shared" si="3"/>
        <v>#N/A</v>
      </c>
    </row>
    <row r="97" spans="1:16">
      <c r="A97" s="6"/>
      <c r="B97" s="79"/>
      <c r="C97" s="7"/>
      <c r="D97" s="7"/>
      <c r="E97" s="79"/>
      <c r="F97" s="81"/>
      <c r="G97" s="81"/>
      <c r="H97" s="81"/>
      <c r="I97" s="81"/>
      <c r="J97" s="81"/>
      <c r="N97" s="81">
        <f t="shared" si="2"/>
        <v>0</v>
      </c>
      <c r="O97" s="81" t="e">
        <f>IF(D97="X",0,IF(E97="X",0,VLOOKUP(E97,'50'!$K$3:$L$16,2,FALSE)))</f>
        <v>#N/A</v>
      </c>
      <c r="P97" s="81" t="e">
        <f t="shared" si="3"/>
        <v>#N/A</v>
      </c>
    </row>
    <row r="98" spans="1:16">
      <c r="A98" s="6"/>
      <c r="B98" s="79"/>
      <c r="C98" s="7"/>
      <c r="D98" s="7"/>
      <c r="E98" s="79"/>
      <c r="F98" s="81"/>
      <c r="G98" s="81"/>
      <c r="H98" s="81"/>
      <c r="I98" s="81"/>
      <c r="J98" s="81"/>
      <c r="N98" s="81">
        <f t="shared" si="2"/>
        <v>0</v>
      </c>
      <c r="O98" s="81" t="e">
        <f>IF(D98="X",0,IF(E98="X",0,VLOOKUP(E98,'50'!$K$3:$L$16,2,FALSE)))</f>
        <v>#N/A</v>
      </c>
      <c r="P98" s="81" t="e">
        <f t="shared" si="3"/>
        <v>#N/A</v>
      </c>
    </row>
    <row r="99" spans="1:16">
      <c r="A99" s="6"/>
      <c r="B99" s="79"/>
      <c r="C99" s="7"/>
      <c r="D99" s="7"/>
      <c r="E99" s="79"/>
      <c r="F99" s="81"/>
      <c r="G99" s="81"/>
      <c r="H99" s="81"/>
      <c r="I99" s="81"/>
      <c r="J99" s="81"/>
      <c r="N99" s="81">
        <f t="shared" si="2"/>
        <v>0</v>
      </c>
      <c r="O99" s="81" t="e">
        <f>IF(D99="X",0,IF(E99="X",0,VLOOKUP(E99,'50'!$K$3:$L$16,2,FALSE)))</f>
        <v>#N/A</v>
      </c>
      <c r="P99" s="81" t="e">
        <f t="shared" si="3"/>
        <v>#N/A</v>
      </c>
    </row>
    <row r="100" spans="1:16">
      <c r="A100" s="6"/>
      <c r="B100" s="79"/>
      <c r="C100" s="7"/>
      <c r="D100" s="7"/>
      <c r="E100" s="79"/>
      <c r="F100" s="81"/>
      <c r="G100" s="81"/>
      <c r="H100" s="81"/>
      <c r="I100" s="81"/>
      <c r="J100" s="81"/>
      <c r="N100" s="81">
        <f t="shared" si="2"/>
        <v>0</v>
      </c>
      <c r="O100" s="81" t="e">
        <f>IF(D100="X",0,IF(E100="X",0,VLOOKUP(E100,'50'!$K$3:$L$16,2,FALSE)))</f>
        <v>#N/A</v>
      </c>
      <c r="P100" s="81" t="e">
        <f t="shared" si="3"/>
        <v>#N/A</v>
      </c>
    </row>
    <row r="101" spans="1:16">
      <c r="A101" s="6"/>
      <c r="B101" s="79"/>
      <c r="C101" s="7"/>
      <c r="D101" s="7"/>
      <c r="E101" s="79"/>
      <c r="F101" s="81"/>
      <c r="G101" s="81"/>
      <c r="H101" s="81"/>
      <c r="I101" s="81"/>
      <c r="J101" s="81"/>
      <c r="N101" s="81">
        <f t="shared" si="2"/>
        <v>0</v>
      </c>
      <c r="O101" s="81" t="e">
        <f>IF(D101="X",0,IF(E101="X",0,VLOOKUP(E101,'50'!$K$3:$L$16,2,FALSE)))</f>
        <v>#N/A</v>
      </c>
      <c r="P101" s="81" t="e">
        <f t="shared" si="3"/>
        <v>#N/A</v>
      </c>
    </row>
    <row r="102" spans="1:16">
      <c r="A102" s="6"/>
      <c r="B102" s="79"/>
      <c r="C102" s="7"/>
      <c r="D102" s="7"/>
      <c r="E102" s="79"/>
      <c r="F102" s="81"/>
      <c r="G102" s="81"/>
      <c r="H102" s="81"/>
      <c r="I102" s="81"/>
      <c r="J102" s="81"/>
      <c r="N102" s="81">
        <f t="shared" si="2"/>
        <v>0</v>
      </c>
      <c r="O102" s="81" t="e">
        <f>IF(D102="X",0,IF(E102="X",0,VLOOKUP(E102,'50'!$K$3:$L$16,2,FALSE)))</f>
        <v>#N/A</v>
      </c>
      <c r="P102" s="81" t="e">
        <f t="shared" si="3"/>
        <v>#N/A</v>
      </c>
    </row>
    <row r="103" spans="1:16">
      <c r="A103" s="6"/>
      <c r="B103" s="79"/>
      <c r="C103" s="7"/>
      <c r="D103" s="7"/>
      <c r="E103" s="79"/>
      <c r="F103" s="81"/>
      <c r="G103" s="81"/>
      <c r="H103" s="81"/>
      <c r="I103" s="81"/>
      <c r="J103" s="81"/>
      <c r="N103" s="81">
        <f t="shared" si="2"/>
        <v>0</v>
      </c>
      <c r="O103" s="81" t="e">
        <f>IF(D103="X",0,IF(E103="X",0,VLOOKUP(E103,'50'!$K$3:$L$16,2,FALSE)))</f>
        <v>#N/A</v>
      </c>
      <c r="P103" s="81" t="e">
        <f t="shared" si="3"/>
        <v>#N/A</v>
      </c>
    </row>
    <row r="104" spans="1:16">
      <c r="A104" s="6"/>
      <c r="B104" s="79"/>
      <c r="C104" s="7"/>
      <c r="D104" s="7"/>
      <c r="E104" s="79"/>
      <c r="F104" s="81"/>
      <c r="G104" s="81"/>
      <c r="H104" s="81"/>
      <c r="I104" s="81"/>
      <c r="J104" s="81"/>
      <c r="N104" s="81">
        <f t="shared" si="2"/>
        <v>0</v>
      </c>
      <c r="O104" s="81" t="e">
        <f>IF(D104="X",0,IF(E104="X",0,VLOOKUP(E104,'50'!$K$3:$L$16,2,FALSE)))</f>
        <v>#N/A</v>
      </c>
      <c r="P104" s="81" t="e">
        <f t="shared" si="3"/>
        <v>#N/A</v>
      </c>
    </row>
    <row r="105" spans="1:16">
      <c r="A105" s="6"/>
      <c r="B105" s="79"/>
      <c r="C105" s="7"/>
      <c r="D105" s="7"/>
      <c r="E105" s="79"/>
      <c r="F105" s="81"/>
      <c r="G105" s="81"/>
      <c r="H105" s="81"/>
      <c r="I105" s="81"/>
      <c r="J105" s="81"/>
      <c r="N105" s="81">
        <f t="shared" si="2"/>
        <v>0</v>
      </c>
      <c r="O105" s="81" t="e">
        <f>IF(D105="X",0,IF(E105="X",0,VLOOKUP(E105,'50'!$K$3:$L$16,2,FALSE)))</f>
        <v>#N/A</v>
      </c>
      <c r="P105" s="81" t="e">
        <f t="shared" si="3"/>
        <v>#N/A</v>
      </c>
    </row>
    <row r="106" spans="1:16">
      <c r="A106" s="6"/>
      <c r="B106" s="79"/>
      <c r="C106" s="7"/>
      <c r="D106" s="7"/>
      <c r="E106" s="79"/>
      <c r="F106" s="81"/>
      <c r="G106" s="81"/>
      <c r="H106" s="81"/>
      <c r="I106" s="81"/>
      <c r="J106" s="81"/>
      <c r="N106" s="81">
        <f t="shared" si="2"/>
        <v>0</v>
      </c>
      <c r="O106" s="81" t="e">
        <f>IF(D106="X",0,IF(E106="X",0,VLOOKUP(E106,'50'!$K$3:$L$16,2,FALSE)))</f>
        <v>#N/A</v>
      </c>
      <c r="P106" s="81" t="e">
        <f t="shared" si="3"/>
        <v>#N/A</v>
      </c>
    </row>
    <row r="107" spans="1:16">
      <c r="A107" s="6"/>
      <c r="B107" s="79"/>
      <c r="C107" s="7"/>
      <c r="D107" s="7"/>
      <c r="E107" s="79"/>
      <c r="F107" s="81"/>
      <c r="G107" s="81"/>
      <c r="H107" s="81"/>
      <c r="I107" s="81"/>
      <c r="J107" s="81"/>
      <c r="N107" s="81">
        <f t="shared" si="2"/>
        <v>0</v>
      </c>
      <c r="O107" s="81" t="e">
        <f>IF(D107="X",0,IF(E107="X",0,VLOOKUP(E107,'50'!$K$3:$L$16,2,FALSE)))</f>
        <v>#N/A</v>
      </c>
      <c r="P107" s="81" t="e">
        <f t="shared" si="3"/>
        <v>#N/A</v>
      </c>
    </row>
    <row r="108" spans="1:16">
      <c r="A108" s="6"/>
      <c r="B108" s="79"/>
      <c r="C108" s="7"/>
      <c r="D108" s="7"/>
      <c r="E108" s="79"/>
      <c r="F108" s="81"/>
      <c r="G108" s="81"/>
      <c r="H108" s="81"/>
      <c r="I108" s="81"/>
      <c r="J108" s="81"/>
      <c r="N108" s="81">
        <f t="shared" si="2"/>
        <v>0</v>
      </c>
      <c r="O108" s="81" t="e">
        <f>IF(D108="X",0,IF(E108="X",0,VLOOKUP(E108,'50'!$K$3:$L$16,2,FALSE)))</f>
        <v>#N/A</v>
      </c>
      <c r="P108" s="81" t="e">
        <f t="shared" si="3"/>
        <v>#N/A</v>
      </c>
    </row>
    <row r="109" spans="1:16">
      <c r="A109" s="6"/>
      <c r="B109" s="79"/>
      <c r="C109" s="7"/>
      <c r="D109" s="7"/>
      <c r="E109" s="79"/>
      <c r="F109" s="81"/>
      <c r="G109" s="81"/>
      <c r="H109" s="81"/>
      <c r="I109" s="81"/>
      <c r="J109" s="81"/>
      <c r="N109" s="81">
        <f t="shared" si="2"/>
        <v>0</v>
      </c>
      <c r="O109" s="81" t="e">
        <f>IF(D109="X",0,IF(E109="X",0,VLOOKUP(E109,'50'!$K$3:$L$16,2,FALSE)))</f>
        <v>#N/A</v>
      </c>
      <c r="P109" s="81" t="e">
        <f t="shared" si="3"/>
        <v>#N/A</v>
      </c>
    </row>
    <row r="110" spans="1:16">
      <c r="A110" s="6"/>
      <c r="B110" s="79"/>
      <c r="C110" s="7"/>
      <c r="D110" s="7"/>
      <c r="E110" s="79"/>
      <c r="F110" s="81"/>
      <c r="G110" s="81"/>
      <c r="H110" s="81"/>
      <c r="I110" s="81"/>
      <c r="J110" s="81"/>
      <c r="N110" s="81">
        <f t="shared" si="2"/>
        <v>0</v>
      </c>
      <c r="O110" s="81" t="e">
        <f>IF(D110="X",0,IF(E110="X",0,VLOOKUP(E110,'50'!$K$3:$L$16,2,FALSE)))</f>
        <v>#N/A</v>
      </c>
      <c r="P110" s="81" t="e">
        <f t="shared" si="3"/>
        <v>#N/A</v>
      </c>
    </row>
    <row r="111" spans="1:16">
      <c r="A111" s="6"/>
      <c r="B111" s="79"/>
      <c r="C111" s="7"/>
      <c r="D111" s="7"/>
      <c r="E111" s="79"/>
      <c r="F111" s="81"/>
      <c r="G111" s="81"/>
      <c r="H111" s="81"/>
      <c r="I111" s="81"/>
      <c r="J111" s="81"/>
      <c r="N111" s="81">
        <f t="shared" si="2"/>
        <v>0</v>
      </c>
      <c r="O111" s="81" t="e">
        <f>IF(D111="X",0,IF(E111="X",0,VLOOKUP(E111,'50'!$K$3:$L$16,2,FALSE)))</f>
        <v>#N/A</v>
      </c>
      <c r="P111" s="81" t="e">
        <f t="shared" si="3"/>
        <v>#N/A</v>
      </c>
    </row>
    <row r="112" spans="1:16">
      <c r="A112" s="6"/>
      <c r="B112" s="79"/>
      <c r="C112" s="7"/>
      <c r="D112" s="7"/>
      <c r="E112" s="79"/>
      <c r="F112" s="81"/>
      <c r="G112" s="81"/>
      <c r="H112" s="81"/>
      <c r="I112" s="81"/>
      <c r="J112" s="81"/>
      <c r="N112" s="81">
        <f t="shared" si="2"/>
        <v>0</v>
      </c>
      <c r="O112" s="81" t="e">
        <f>IF(D112="X",0,IF(E112="X",0,VLOOKUP(E112,'50'!$K$3:$L$16,2,FALSE)))</f>
        <v>#N/A</v>
      </c>
      <c r="P112" s="81" t="e">
        <f t="shared" si="3"/>
        <v>#N/A</v>
      </c>
    </row>
    <row r="113" spans="1:16">
      <c r="A113" s="6"/>
      <c r="B113" s="79"/>
      <c r="C113" s="7"/>
      <c r="D113" s="7"/>
      <c r="E113" s="79"/>
      <c r="F113" s="81"/>
      <c r="G113" s="81"/>
      <c r="H113" s="81"/>
      <c r="I113" s="81"/>
      <c r="J113" s="81"/>
      <c r="N113" s="81">
        <f t="shared" si="2"/>
        <v>0</v>
      </c>
      <c r="O113" s="81" t="e">
        <f>IF(D113="X",0,IF(E113="X",0,VLOOKUP(E113,'50'!$K$3:$L$16,2,FALSE)))</f>
        <v>#N/A</v>
      </c>
      <c r="P113" s="81" t="e">
        <f t="shared" si="3"/>
        <v>#N/A</v>
      </c>
    </row>
    <row r="114" spans="1:16">
      <c r="A114" s="6"/>
      <c r="B114" s="79"/>
      <c r="C114" s="7"/>
      <c r="D114" s="7"/>
      <c r="E114" s="79"/>
      <c r="F114" s="81"/>
      <c r="G114" s="81"/>
      <c r="H114" s="81"/>
      <c r="I114" s="81"/>
      <c r="J114" s="81"/>
      <c r="N114" s="81">
        <f t="shared" si="2"/>
        <v>0</v>
      </c>
      <c r="O114" s="81" t="e">
        <f>IF(D114="X",0,IF(E114="X",0,VLOOKUP(E114,'50'!$K$3:$L$16,2,FALSE)))</f>
        <v>#N/A</v>
      </c>
      <c r="P114" s="81" t="e">
        <f t="shared" si="3"/>
        <v>#N/A</v>
      </c>
    </row>
    <row r="115" spans="1:16">
      <c r="A115" s="6"/>
      <c r="B115" s="79"/>
      <c r="C115" s="7"/>
      <c r="D115" s="7"/>
      <c r="E115" s="79"/>
      <c r="F115" s="81"/>
      <c r="G115" s="81"/>
      <c r="H115" s="81"/>
      <c r="I115" s="81"/>
      <c r="J115" s="81"/>
      <c r="N115" s="81">
        <f t="shared" si="2"/>
        <v>0</v>
      </c>
      <c r="O115" s="81" t="e">
        <f>IF(D115="X",0,IF(E115="X",0,VLOOKUP(E115,'50'!$K$3:$L$16,2,FALSE)))</f>
        <v>#N/A</v>
      </c>
      <c r="P115" s="81" t="e">
        <f t="shared" si="3"/>
        <v>#N/A</v>
      </c>
    </row>
    <row r="116" spans="1:16">
      <c r="A116" s="6"/>
      <c r="B116" s="79"/>
      <c r="C116" s="7"/>
      <c r="D116" s="7"/>
      <c r="E116" s="79"/>
      <c r="F116" s="81"/>
      <c r="G116" s="81"/>
      <c r="H116" s="81"/>
      <c r="I116" s="81"/>
      <c r="J116" s="81"/>
      <c r="N116" s="81">
        <f t="shared" si="2"/>
        <v>0</v>
      </c>
      <c r="O116" s="81" t="e">
        <f>IF(D116="X",0,IF(E116="X",0,VLOOKUP(E116,'50'!$K$3:$L$16,2,FALSE)))</f>
        <v>#N/A</v>
      </c>
      <c r="P116" s="81" t="e">
        <f t="shared" si="3"/>
        <v>#N/A</v>
      </c>
    </row>
    <row r="117" spans="1:16">
      <c r="A117" s="6"/>
      <c r="B117" s="79"/>
      <c r="C117" s="89"/>
      <c r="D117" s="89"/>
      <c r="E117" s="90"/>
      <c r="F117" s="91"/>
      <c r="G117" s="91"/>
      <c r="H117" s="91"/>
      <c r="I117" s="91"/>
      <c r="J117" s="91"/>
      <c r="K117" s="91"/>
      <c r="L117" s="91"/>
      <c r="M117" s="91"/>
      <c r="N117" s="81">
        <f t="shared" si="2"/>
        <v>0</v>
      </c>
      <c r="O117" s="81" t="e">
        <f>IF(D117="X",0,IF(E117="X",0,VLOOKUP(E117,'50'!$K$3:$L$16,2,FALSE)))</f>
        <v>#N/A</v>
      </c>
      <c r="P117" s="81" t="e">
        <f t="shared" si="3"/>
        <v>#N/A</v>
      </c>
    </row>
    <row r="118" spans="1:16">
      <c r="A118" s="83"/>
      <c r="B118" s="79"/>
      <c r="C118" s="7"/>
      <c r="D118" s="7"/>
      <c r="E118" s="79"/>
      <c r="F118" s="81"/>
      <c r="G118" s="81"/>
      <c r="H118" s="81"/>
      <c r="I118" s="81"/>
      <c r="J118" s="81"/>
      <c r="N118" s="81">
        <f t="shared" si="2"/>
        <v>0</v>
      </c>
      <c r="O118" s="81" t="e">
        <f>IF(D118="X",0,IF(E118="X",0,VLOOKUP(E118,'50'!$K$3:$L$16,2,FALSE)))</f>
        <v>#N/A</v>
      </c>
      <c r="P118" s="81" t="e">
        <f t="shared" si="3"/>
        <v>#N/A</v>
      </c>
    </row>
    <row r="119" spans="1:16">
      <c r="A119" s="83"/>
      <c r="B119" s="79"/>
      <c r="C119" s="80"/>
      <c r="D119" s="7"/>
      <c r="E119" s="79"/>
      <c r="F119" s="81"/>
      <c r="G119" s="81"/>
      <c r="H119" s="81"/>
      <c r="I119" s="81"/>
      <c r="J119" s="81"/>
      <c r="N119" s="81">
        <f t="shared" si="2"/>
        <v>0</v>
      </c>
      <c r="O119" s="81" t="e">
        <f>IF(D119="X",0,IF(E119="X",0,VLOOKUP(E119,'50'!$K$3:$L$16,2,FALSE)))</f>
        <v>#N/A</v>
      </c>
      <c r="P119" s="81" t="e">
        <f t="shared" si="3"/>
        <v>#N/A</v>
      </c>
    </row>
    <row r="120" spans="1:16">
      <c r="A120" s="83"/>
      <c r="B120" s="79"/>
      <c r="C120" s="7"/>
      <c r="D120" s="7"/>
      <c r="E120" s="79"/>
      <c r="F120" s="81"/>
      <c r="G120" s="81"/>
      <c r="H120" s="81"/>
      <c r="I120" s="81"/>
      <c r="J120" s="81"/>
      <c r="N120" s="81">
        <f t="shared" si="2"/>
        <v>0</v>
      </c>
      <c r="O120" s="81" t="e">
        <f>IF(D120="X",0,IF(E120="X",0,VLOOKUP(E120,'50'!$K$3:$L$16,2,FALSE)))</f>
        <v>#N/A</v>
      </c>
      <c r="P120" s="81" t="e">
        <f t="shared" si="3"/>
        <v>#N/A</v>
      </c>
    </row>
    <row r="121" spans="1:16">
      <c r="A121" s="83"/>
      <c r="B121" s="79"/>
      <c r="C121" s="7"/>
      <c r="D121" s="7"/>
      <c r="E121" s="79"/>
      <c r="F121" s="81"/>
      <c r="G121" s="81"/>
      <c r="H121" s="81"/>
      <c r="I121" s="81"/>
      <c r="J121" s="81"/>
      <c r="N121" s="81">
        <f t="shared" si="2"/>
        <v>0</v>
      </c>
      <c r="O121" s="81" t="e">
        <f>IF(D121="X",0,IF(E121="X",0,VLOOKUP(E121,'50'!$K$3:$L$16,2,FALSE)))</f>
        <v>#N/A</v>
      </c>
      <c r="P121" s="81" t="e">
        <f t="shared" si="3"/>
        <v>#N/A</v>
      </c>
    </row>
    <row r="122" spans="1:16">
      <c r="A122" s="83"/>
      <c r="B122" s="79"/>
      <c r="C122" s="7"/>
      <c r="D122" s="7"/>
      <c r="E122" s="79"/>
      <c r="F122" s="81"/>
      <c r="G122" s="81"/>
      <c r="H122" s="81"/>
      <c r="I122" s="81"/>
      <c r="J122" s="81"/>
      <c r="N122" s="81">
        <f t="shared" si="2"/>
        <v>0</v>
      </c>
      <c r="O122" s="81" t="e">
        <f>IF(D122="X",0,IF(E122="X",0,VLOOKUP(E122,'50'!$K$3:$L$16,2,FALSE)))</f>
        <v>#N/A</v>
      </c>
      <c r="P122" s="81" t="e">
        <f t="shared" si="3"/>
        <v>#N/A</v>
      </c>
    </row>
    <row r="123" spans="1:16">
      <c r="A123" s="83"/>
      <c r="B123" s="79"/>
      <c r="C123" s="7"/>
      <c r="D123" s="7"/>
      <c r="E123" s="79"/>
      <c r="F123" s="81"/>
      <c r="G123" s="81"/>
      <c r="H123" s="81"/>
      <c r="I123" s="81"/>
      <c r="J123" s="81"/>
      <c r="N123" s="81">
        <f t="shared" si="2"/>
        <v>0</v>
      </c>
      <c r="O123" s="81" t="e">
        <f>IF(D123="X",0,IF(E123="X",0,VLOOKUP(E123,'50'!$K$3:$L$16,2,FALSE)))</f>
        <v>#N/A</v>
      </c>
      <c r="P123" s="81" t="e">
        <f t="shared" si="3"/>
        <v>#N/A</v>
      </c>
    </row>
    <row r="124" spans="1:16">
      <c r="A124" s="83"/>
      <c r="B124" s="79"/>
      <c r="C124" s="7"/>
      <c r="D124" s="7"/>
      <c r="E124" s="79"/>
      <c r="F124" s="81"/>
      <c r="G124" s="81"/>
      <c r="H124" s="81"/>
      <c r="I124" s="81"/>
      <c r="J124" s="81"/>
      <c r="N124" s="81">
        <f t="shared" si="2"/>
        <v>0</v>
      </c>
      <c r="O124" s="81" t="e">
        <f>IF(D124="X",0,IF(E124="X",0,VLOOKUP(E124,'50'!$K$3:$L$16,2,FALSE)))</f>
        <v>#N/A</v>
      </c>
      <c r="P124" s="81" t="e">
        <f t="shared" si="3"/>
        <v>#N/A</v>
      </c>
    </row>
    <row r="125" spans="1:16">
      <c r="A125" s="83"/>
      <c r="B125" s="79"/>
      <c r="C125" s="7"/>
      <c r="D125" s="7"/>
      <c r="E125" s="79"/>
      <c r="F125" s="81"/>
      <c r="G125" s="81"/>
      <c r="H125" s="81"/>
      <c r="I125" s="81"/>
      <c r="J125" s="81"/>
      <c r="N125" s="81">
        <f t="shared" si="2"/>
        <v>0</v>
      </c>
      <c r="O125" s="81" t="e">
        <f>IF(D125="X",0,IF(E125="X",0,VLOOKUP(E125,'50'!$K$3:$L$16,2,FALSE)))</f>
        <v>#N/A</v>
      </c>
      <c r="P125" s="81" t="e">
        <f t="shared" si="3"/>
        <v>#N/A</v>
      </c>
    </row>
    <row r="126" spans="1:16">
      <c r="A126" s="83"/>
      <c r="B126" s="79"/>
      <c r="C126" s="89"/>
      <c r="D126" s="89"/>
      <c r="E126" s="89"/>
      <c r="F126" s="91"/>
      <c r="G126" s="91"/>
      <c r="H126" s="91"/>
      <c r="I126" s="91"/>
      <c r="J126" s="91"/>
      <c r="K126" s="91"/>
      <c r="L126" s="91"/>
      <c r="M126" s="91"/>
      <c r="N126" s="81">
        <f t="shared" si="2"/>
        <v>0</v>
      </c>
      <c r="O126" s="81" t="e">
        <f>IF(D126="X",0,IF(E126="X",0,VLOOKUP(E126,'50'!$K$3:$L$16,2,FALSE)))</f>
        <v>#N/A</v>
      </c>
      <c r="P126" s="81" t="e">
        <f t="shared" si="3"/>
        <v>#N/A</v>
      </c>
    </row>
    <row r="127" spans="1:16">
      <c r="N127" s="81">
        <f t="shared" si="2"/>
        <v>0</v>
      </c>
      <c r="O127" s="81" t="e">
        <f>IF(D127="X",0,IF(E127="X",0,VLOOKUP(E127,'50'!$K$3:$L$16,2,FALSE)))</f>
        <v>#N/A</v>
      </c>
      <c r="P127" s="81" t="e">
        <f t="shared" si="3"/>
        <v>#N/A</v>
      </c>
    </row>
    <row r="128" spans="1:16">
      <c r="N128" s="81">
        <f t="shared" si="2"/>
        <v>0</v>
      </c>
      <c r="O128" s="81" t="e">
        <f>IF(D128="X",0,IF(E128="X",0,VLOOKUP(E128,'50'!$K$3:$L$16,2,FALSE)))</f>
        <v>#N/A</v>
      </c>
      <c r="P128" s="81" t="e">
        <f t="shared" si="3"/>
        <v>#N/A</v>
      </c>
    </row>
    <row r="129" spans="14:16">
      <c r="N129" s="81">
        <f t="shared" si="2"/>
        <v>0</v>
      </c>
      <c r="O129" s="81" t="e">
        <f>IF(D129="X",0,IF(E129="X",0,VLOOKUP(E129,'50'!$K$3:$L$16,2,FALSE)))</f>
        <v>#N/A</v>
      </c>
      <c r="P129" s="81" t="e">
        <f t="shared" si="3"/>
        <v>#N/A</v>
      </c>
    </row>
    <row r="130" spans="14:16">
      <c r="N130" s="81">
        <f t="shared" si="2"/>
        <v>0</v>
      </c>
      <c r="O130" s="81" t="e">
        <f>IF(D130="X",0,IF(E130="X",0,VLOOKUP(E130,'50'!$K$3:$L$16,2,FALSE)))</f>
        <v>#N/A</v>
      </c>
      <c r="P130" s="81" t="e">
        <f t="shared" si="3"/>
        <v>#N/A</v>
      </c>
    </row>
    <row r="131" spans="14:16">
      <c r="N131" s="81">
        <f t="shared" si="2"/>
        <v>0</v>
      </c>
      <c r="O131" s="81" t="e">
        <f>IF(D131="X",0,IF(E131="X",0,VLOOKUP(E131,'50'!$K$3:$L$16,2,FALSE)))</f>
        <v>#N/A</v>
      </c>
      <c r="P131" s="81" t="e">
        <f t="shared" si="3"/>
        <v>#N/A</v>
      </c>
    </row>
    <row r="132" spans="14:16">
      <c r="N132" s="81">
        <f t="shared" ref="N132:N195" si="4">SUM(F132:M132)</f>
        <v>0</v>
      </c>
      <c r="O132" s="81" t="e">
        <f>IF(D132="X",0,IF(E132="X",0,VLOOKUP(E132,'50'!$K$3:$L$16,2,FALSE)))</f>
        <v>#N/A</v>
      </c>
      <c r="P132" s="81" t="e">
        <f t="shared" ref="P132:P195" si="5">N132*O132</f>
        <v>#N/A</v>
      </c>
    </row>
    <row r="133" spans="14:16">
      <c r="N133" s="81">
        <f t="shared" si="4"/>
        <v>0</v>
      </c>
      <c r="O133" s="81" t="e">
        <f>IF(D133="X",0,IF(E133="X",0,VLOOKUP(E133,'50'!$K$3:$L$16,2,FALSE)))</f>
        <v>#N/A</v>
      </c>
      <c r="P133" s="81" t="e">
        <f t="shared" si="5"/>
        <v>#N/A</v>
      </c>
    </row>
    <row r="134" spans="14:16">
      <c r="N134" s="81">
        <f t="shared" si="4"/>
        <v>0</v>
      </c>
      <c r="O134" s="81" t="e">
        <f>IF(D134="X",0,IF(E134="X",0,VLOOKUP(E134,'50'!$K$3:$L$16,2,FALSE)))</f>
        <v>#N/A</v>
      </c>
      <c r="P134" s="81" t="e">
        <f t="shared" si="5"/>
        <v>#N/A</v>
      </c>
    </row>
    <row r="135" spans="14:16">
      <c r="N135" s="81">
        <f t="shared" si="4"/>
        <v>0</v>
      </c>
      <c r="O135" s="81" t="e">
        <f>IF(D135="X",0,IF(E135="X",0,VLOOKUP(E135,'50'!$K$3:$L$16,2,FALSE)))</f>
        <v>#N/A</v>
      </c>
      <c r="P135" s="81" t="e">
        <f t="shared" si="5"/>
        <v>#N/A</v>
      </c>
    </row>
    <row r="136" spans="14:16">
      <c r="N136" s="81">
        <f t="shared" si="4"/>
        <v>0</v>
      </c>
      <c r="O136" s="81" t="e">
        <f>IF(D136="X",0,IF(E136="X",0,VLOOKUP(E136,'50'!$K$3:$L$16,2,FALSE)))</f>
        <v>#N/A</v>
      </c>
      <c r="P136" s="81" t="e">
        <f t="shared" si="5"/>
        <v>#N/A</v>
      </c>
    </row>
    <row r="137" spans="14:16">
      <c r="N137" s="81">
        <f t="shared" si="4"/>
        <v>0</v>
      </c>
      <c r="O137" s="81" t="e">
        <f>IF(D137="X",0,IF(E137="X",0,VLOOKUP(E137,'50'!$K$3:$L$16,2,FALSE)))</f>
        <v>#N/A</v>
      </c>
      <c r="P137" s="81" t="e">
        <f t="shared" si="5"/>
        <v>#N/A</v>
      </c>
    </row>
    <row r="138" spans="14:16">
      <c r="N138" s="81">
        <f t="shared" si="4"/>
        <v>0</v>
      </c>
      <c r="O138" s="81" t="e">
        <f>IF(D138="X",0,IF(E138="X",0,VLOOKUP(E138,'50'!$K$3:$L$16,2,FALSE)))</f>
        <v>#N/A</v>
      </c>
      <c r="P138" s="81" t="e">
        <f t="shared" si="5"/>
        <v>#N/A</v>
      </c>
    </row>
    <row r="139" spans="14:16">
      <c r="N139" s="81">
        <f t="shared" si="4"/>
        <v>0</v>
      </c>
      <c r="O139" s="81" t="e">
        <f>IF(D139="X",0,IF(E139="X",0,VLOOKUP(E139,'50'!$K$3:$L$16,2,FALSE)))</f>
        <v>#N/A</v>
      </c>
      <c r="P139" s="81" t="e">
        <f t="shared" si="5"/>
        <v>#N/A</v>
      </c>
    </row>
    <row r="140" spans="14:16">
      <c r="N140" s="81">
        <f t="shared" si="4"/>
        <v>0</v>
      </c>
      <c r="O140" s="81" t="e">
        <f>IF(D140="X",0,IF(E140="X",0,VLOOKUP(E140,'50'!$K$3:$L$16,2,FALSE)))</f>
        <v>#N/A</v>
      </c>
      <c r="P140" s="81" t="e">
        <f t="shared" si="5"/>
        <v>#N/A</v>
      </c>
    </row>
    <row r="141" spans="14:16">
      <c r="N141" s="81">
        <f t="shared" si="4"/>
        <v>0</v>
      </c>
      <c r="O141" s="81" t="e">
        <f>IF(D141="X",0,IF(E141="X",0,VLOOKUP(E141,'50'!$K$3:$L$16,2,FALSE)))</f>
        <v>#N/A</v>
      </c>
      <c r="P141" s="81" t="e">
        <f t="shared" si="5"/>
        <v>#N/A</v>
      </c>
    </row>
    <row r="142" spans="14:16">
      <c r="N142" s="81">
        <f t="shared" si="4"/>
        <v>0</v>
      </c>
      <c r="O142" s="81" t="e">
        <f>IF(D142="X",0,IF(E142="X",0,VLOOKUP(E142,'50'!$K$3:$L$16,2,FALSE)))</f>
        <v>#N/A</v>
      </c>
      <c r="P142" s="81" t="e">
        <f t="shared" si="5"/>
        <v>#N/A</v>
      </c>
    </row>
    <row r="143" spans="14:16">
      <c r="N143" s="81">
        <f t="shared" si="4"/>
        <v>0</v>
      </c>
      <c r="O143" s="81" t="e">
        <f>IF(D143="X",0,IF(E143="X",0,VLOOKUP(E143,'50'!$K$3:$L$16,2,FALSE)))</f>
        <v>#N/A</v>
      </c>
      <c r="P143" s="81" t="e">
        <f t="shared" si="5"/>
        <v>#N/A</v>
      </c>
    </row>
    <row r="144" spans="14:16">
      <c r="N144" s="81">
        <f t="shared" si="4"/>
        <v>0</v>
      </c>
      <c r="O144" s="81" t="e">
        <f>IF(D144="X",0,IF(E144="X",0,VLOOKUP(E144,'50'!$K$3:$L$16,2,FALSE)))</f>
        <v>#N/A</v>
      </c>
      <c r="P144" s="81" t="e">
        <f t="shared" si="5"/>
        <v>#N/A</v>
      </c>
    </row>
    <row r="145" spans="14:16">
      <c r="N145" s="81">
        <f t="shared" si="4"/>
        <v>0</v>
      </c>
      <c r="O145" s="81" t="e">
        <f>IF(D145="X",0,IF(E145="X",0,VLOOKUP(E145,'50'!$K$3:$L$16,2,FALSE)))</f>
        <v>#N/A</v>
      </c>
      <c r="P145" s="81" t="e">
        <f t="shared" si="5"/>
        <v>#N/A</v>
      </c>
    </row>
    <row r="146" spans="14:16">
      <c r="N146" s="81">
        <f t="shared" si="4"/>
        <v>0</v>
      </c>
      <c r="O146" s="81" t="e">
        <f>IF(D146="X",0,IF(E146="X",0,VLOOKUP(E146,'50'!$K$3:$L$16,2,FALSE)))</f>
        <v>#N/A</v>
      </c>
      <c r="P146" s="81" t="e">
        <f t="shared" si="5"/>
        <v>#N/A</v>
      </c>
    </row>
    <row r="147" spans="14:16">
      <c r="N147" s="81">
        <f t="shared" si="4"/>
        <v>0</v>
      </c>
      <c r="O147" s="81" t="e">
        <f>IF(D147="X",0,IF(E147="X",0,VLOOKUP(E147,'50'!$K$3:$L$16,2,FALSE)))</f>
        <v>#N/A</v>
      </c>
      <c r="P147" s="81" t="e">
        <f t="shared" si="5"/>
        <v>#N/A</v>
      </c>
    </row>
    <row r="148" spans="14:16">
      <c r="N148" s="81">
        <f t="shared" si="4"/>
        <v>0</v>
      </c>
      <c r="O148" s="81" t="e">
        <f>IF(D148="X",0,IF(E148="X",0,VLOOKUP(E148,'50'!$K$3:$L$16,2,FALSE)))</f>
        <v>#N/A</v>
      </c>
      <c r="P148" s="81" t="e">
        <f t="shared" si="5"/>
        <v>#N/A</v>
      </c>
    </row>
    <row r="149" spans="14:16">
      <c r="N149" s="81">
        <f t="shared" si="4"/>
        <v>0</v>
      </c>
      <c r="O149" s="81" t="e">
        <f>IF(D149="X",0,IF(E149="X",0,VLOOKUP(E149,'50'!$K$3:$L$16,2,FALSE)))</f>
        <v>#N/A</v>
      </c>
      <c r="P149" s="81" t="e">
        <f t="shared" si="5"/>
        <v>#N/A</v>
      </c>
    </row>
    <row r="150" spans="14:16">
      <c r="N150" s="81">
        <f t="shared" si="4"/>
        <v>0</v>
      </c>
      <c r="O150" s="81" t="e">
        <f>IF(D150="X",0,IF(E150="X",0,VLOOKUP(E150,'50'!$K$3:$L$16,2,FALSE)))</f>
        <v>#N/A</v>
      </c>
      <c r="P150" s="81" t="e">
        <f t="shared" si="5"/>
        <v>#N/A</v>
      </c>
    </row>
    <row r="151" spans="14:16">
      <c r="N151" s="81">
        <f t="shared" si="4"/>
        <v>0</v>
      </c>
      <c r="O151" s="81" t="e">
        <f>IF(D151="X",0,IF(E151="X",0,VLOOKUP(E151,'50'!$K$3:$L$16,2,FALSE)))</f>
        <v>#N/A</v>
      </c>
      <c r="P151" s="81" t="e">
        <f t="shared" si="5"/>
        <v>#N/A</v>
      </c>
    </row>
    <row r="152" spans="14:16">
      <c r="N152" s="81">
        <f t="shared" si="4"/>
        <v>0</v>
      </c>
      <c r="O152" s="81" t="e">
        <f>IF(D152="X",0,IF(E152="X",0,VLOOKUP(E152,'50'!$K$3:$L$16,2,FALSE)))</f>
        <v>#N/A</v>
      </c>
      <c r="P152" s="81" t="e">
        <f t="shared" si="5"/>
        <v>#N/A</v>
      </c>
    </row>
    <row r="153" spans="14:16">
      <c r="N153" s="81">
        <f t="shared" si="4"/>
        <v>0</v>
      </c>
      <c r="O153" s="81" t="e">
        <f>IF(D153="X",0,IF(E153="X",0,VLOOKUP(E153,'50'!$K$3:$L$16,2,FALSE)))</f>
        <v>#N/A</v>
      </c>
      <c r="P153" s="81" t="e">
        <f t="shared" si="5"/>
        <v>#N/A</v>
      </c>
    </row>
    <row r="154" spans="14:16">
      <c r="N154" s="81">
        <f t="shared" si="4"/>
        <v>0</v>
      </c>
      <c r="O154" s="81" t="e">
        <f>IF(D154="X",0,IF(E154="X",0,VLOOKUP(E154,'50'!$K$3:$L$16,2,FALSE)))</f>
        <v>#N/A</v>
      </c>
      <c r="P154" s="81" t="e">
        <f t="shared" si="5"/>
        <v>#N/A</v>
      </c>
    </row>
    <row r="155" spans="14:16">
      <c r="N155" s="81">
        <f t="shared" si="4"/>
        <v>0</v>
      </c>
      <c r="O155" s="81" t="e">
        <f>IF(D155="X",0,IF(E155="X",0,VLOOKUP(E155,'50'!$K$3:$L$16,2,FALSE)))</f>
        <v>#N/A</v>
      </c>
      <c r="P155" s="81" t="e">
        <f t="shared" si="5"/>
        <v>#N/A</v>
      </c>
    </row>
    <row r="156" spans="14:16">
      <c r="N156" s="81">
        <f t="shared" si="4"/>
        <v>0</v>
      </c>
      <c r="O156" s="81" t="e">
        <f>IF(D156="X",0,IF(E156="X",0,VLOOKUP(E156,'50'!$K$3:$L$16,2,FALSE)))</f>
        <v>#N/A</v>
      </c>
      <c r="P156" s="81" t="e">
        <f t="shared" si="5"/>
        <v>#N/A</v>
      </c>
    </row>
    <row r="157" spans="14:16">
      <c r="N157" s="81">
        <f t="shared" si="4"/>
        <v>0</v>
      </c>
      <c r="O157" s="81" t="e">
        <f>IF(D157="X",0,IF(E157="X",0,VLOOKUP(E157,'50'!$K$3:$L$16,2,FALSE)))</f>
        <v>#N/A</v>
      </c>
      <c r="P157" s="81" t="e">
        <f t="shared" si="5"/>
        <v>#N/A</v>
      </c>
    </row>
    <row r="158" spans="14:16">
      <c r="N158" s="81">
        <f t="shared" si="4"/>
        <v>0</v>
      </c>
      <c r="O158" s="81" t="e">
        <f>IF(D158="X",0,IF(E158="X",0,VLOOKUP(E158,'50'!$K$3:$L$16,2,FALSE)))</f>
        <v>#N/A</v>
      </c>
      <c r="P158" s="81" t="e">
        <f t="shared" si="5"/>
        <v>#N/A</v>
      </c>
    </row>
    <row r="159" spans="14:16">
      <c r="N159" s="81">
        <f t="shared" si="4"/>
        <v>0</v>
      </c>
      <c r="O159" s="81" t="e">
        <f>IF(D159="X",0,IF(E159="X",0,VLOOKUP(E159,'50'!$K$3:$L$16,2,FALSE)))</f>
        <v>#N/A</v>
      </c>
      <c r="P159" s="81" t="e">
        <f t="shared" si="5"/>
        <v>#N/A</v>
      </c>
    </row>
    <row r="160" spans="14:16">
      <c r="N160" s="81">
        <f t="shared" si="4"/>
        <v>0</v>
      </c>
      <c r="O160" s="81" t="e">
        <f>IF(D160="X",0,IF(E160="X",0,VLOOKUP(E160,'50'!$K$3:$L$16,2,FALSE)))</f>
        <v>#N/A</v>
      </c>
      <c r="P160" s="81" t="e">
        <f t="shared" si="5"/>
        <v>#N/A</v>
      </c>
    </row>
    <row r="161" spans="14:16">
      <c r="N161" s="81">
        <f t="shared" si="4"/>
        <v>0</v>
      </c>
      <c r="O161" s="81" t="e">
        <f>IF(D161="X",0,IF(E161="X",0,VLOOKUP(E161,'50'!$K$3:$L$16,2,FALSE)))</f>
        <v>#N/A</v>
      </c>
      <c r="P161" s="81" t="e">
        <f t="shared" si="5"/>
        <v>#N/A</v>
      </c>
    </row>
    <row r="162" spans="14:16">
      <c r="N162" s="81">
        <f t="shared" si="4"/>
        <v>0</v>
      </c>
      <c r="O162" s="81" t="e">
        <f>IF(D162="X",0,IF(E162="X",0,VLOOKUP(E162,'50'!$K$3:$L$16,2,FALSE)))</f>
        <v>#N/A</v>
      </c>
      <c r="P162" s="81" t="e">
        <f t="shared" si="5"/>
        <v>#N/A</v>
      </c>
    </row>
    <row r="163" spans="14:16">
      <c r="N163" s="81">
        <f t="shared" si="4"/>
        <v>0</v>
      </c>
      <c r="O163" s="81" t="e">
        <f>IF(D163="X",0,IF(E163="X",0,VLOOKUP(E163,'50'!$K$3:$L$16,2,FALSE)))</f>
        <v>#N/A</v>
      </c>
      <c r="P163" s="81" t="e">
        <f t="shared" si="5"/>
        <v>#N/A</v>
      </c>
    </row>
    <row r="164" spans="14:16">
      <c r="N164" s="81">
        <f t="shared" si="4"/>
        <v>0</v>
      </c>
      <c r="O164" s="81" t="e">
        <f>IF(D164="X",0,IF(E164="X",0,VLOOKUP(E164,'50'!$K$3:$L$16,2,FALSE)))</f>
        <v>#N/A</v>
      </c>
      <c r="P164" s="81" t="e">
        <f t="shared" si="5"/>
        <v>#N/A</v>
      </c>
    </row>
    <row r="165" spans="14:16">
      <c r="N165" s="81">
        <f t="shared" si="4"/>
        <v>0</v>
      </c>
      <c r="O165" s="81" t="e">
        <f>IF(D165="X",0,IF(E165="X",0,VLOOKUP(E165,'50'!$K$3:$L$16,2,FALSE)))</f>
        <v>#N/A</v>
      </c>
      <c r="P165" s="81" t="e">
        <f t="shared" si="5"/>
        <v>#N/A</v>
      </c>
    </row>
    <row r="166" spans="14:16">
      <c r="N166" s="81">
        <f t="shared" si="4"/>
        <v>0</v>
      </c>
      <c r="O166" s="81" t="e">
        <f>IF(D166="X",0,IF(E166="X",0,VLOOKUP(E166,'50'!$K$3:$L$16,2,FALSE)))</f>
        <v>#N/A</v>
      </c>
      <c r="P166" s="81" t="e">
        <f t="shared" si="5"/>
        <v>#N/A</v>
      </c>
    </row>
    <row r="167" spans="14:16">
      <c r="N167" s="81">
        <f t="shared" si="4"/>
        <v>0</v>
      </c>
      <c r="O167" s="81" t="e">
        <f>IF(D167="X",0,IF(E167="X",0,VLOOKUP(E167,'50'!$K$3:$L$16,2,FALSE)))</f>
        <v>#N/A</v>
      </c>
      <c r="P167" s="81" t="e">
        <f t="shared" si="5"/>
        <v>#N/A</v>
      </c>
    </row>
    <row r="168" spans="14:16">
      <c r="N168" s="81">
        <f t="shared" si="4"/>
        <v>0</v>
      </c>
      <c r="O168" s="81" t="e">
        <f>IF(D168="X",0,IF(E168="X",0,VLOOKUP(E168,'50'!$K$3:$L$16,2,FALSE)))</f>
        <v>#N/A</v>
      </c>
      <c r="P168" s="81" t="e">
        <f t="shared" si="5"/>
        <v>#N/A</v>
      </c>
    </row>
    <row r="169" spans="14:16">
      <c r="N169" s="81">
        <f t="shared" si="4"/>
        <v>0</v>
      </c>
      <c r="O169" s="81" t="e">
        <f>IF(D169="X",0,IF(E169="X",0,VLOOKUP(E169,'50'!$K$3:$L$16,2,FALSE)))</f>
        <v>#N/A</v>
      </c>
      <c r="P169" s="81" t="e">
        <f t="shared" si="5"/>
        <v>#N/A</v>
      </c>
    </row>
    <row r="170" spans="14:16">
      <c r="N170" s="81">
        <f t="shared" si="4"/>
        <v>0</v>
      </c>
      <c r="O170" s="81" t="e">
        <f>IF(D170="X",0,IF(E170="X",0,VLOOKUP(E170,'50'!$K$3:$L$16,2,FALSE)))</f>
        <v>#N/A</v>
      </c>
      <c r="P170" s="81" t="e">
        <f t="shared" si="5"/>
        <v>#N/A</v>
      </c>
    </row>
    <row r="171" spans="14:16">
      <c r="N171" s="81">
        <f t="shared" si="4"/>
        <v>0</v>
      </c>
      <c r="O171" s="81" t="e">
        <f>IF(D171="X",0,IF(E171="X",0,VLOOKUP(E171,'50'!$K$3:$L$16,2,FALSE)))</f>
        <v>#N/A</v>
      </c>
      <c r="P171" s="81" t="e">
        <f t="shared" si="5"/>
        <v>#N/A</v>
      </c>
    </row>
    <row r="172" spans="14:16">
      <c r="N172" s="81">
        <f t="shared" si="4"/>
        <v>0</v>
      </c>
      <c r="O172" s="81" t="e">
        <f>IF(D172="X",0,IF(E172="X",0,VLOOKUP(E172,'50'!$K$3:$L$16,2,FALSE)))</f>
        <v>#N/A</v>
      </c>
      <c r="P172" s="81" t="e">
        <f t="shared" si="5"/>
        <v>#N/A</v>
      </c>
    </row>
    <row r="173" spans="14:16">
      <c r="N173" s="81">
        <f t="shared" si="4"/>
        <v>0</v>
      </c>
      <c r="O173" s="81" t="e">
        <f>IF(D173="X",0,IF(E173="X",0,VLOOKUP(E173,'50'!$K$3:$L$16,2,FALSE)))</f>
        <v>#N/A</v>
      </c>
      <c r="P173" s="81" t="e">
        <f t="shared" si="5"/>
        <v>#N/A</v>
      </c>
    </row>
    <row r="174" spans="14:16">
      <c r="N174" s="81">
        <f t="shared" si="4"/>
        <v>0</v>
      </c>
      <c r="O174" s="81" t="e">
        <f>IF(D174="X",0,IF(E174="X",0,VLOOKUP(E174,'50'!$K$3:$L$16,2,FALSE)))</f>
        <v>#N/A</v>
      </c>
      <c r="P174" s="81" t="e">
        <f t="shared" si="5"/>
        <v>#N/A</v>
      </c>
    </row>
    <row r="175" spans="14:16">
      <c r="N175" s="81">
        <f t="shared" si="4"/>
        <v>0</v>
      </c>
      <c r="O175" s="81" t="e">
        <f>IF(D175="X",0,IF(E175="X",0,VLOOKUP(E175,'50'!$K$3:$L$16,2,FALSE)))</f>
        <v>#N/A</v>
      </c>
      <c r="P175" s="81" t="e">
        <f t="shared" si="5"/>
        <v>#N/A</v>
      </c>
    </row>
    <row r="176" spans="14:16">
      <c r="N176" s="81">
        <f t="shared" si="4"/>
        <v>0</v>
      </c>
      <c r="O176" s="81" t="e">
        <f>IF(D176="X",0,IF(E176="X",0,VLOOKUP(E176,'50'!$K$3:$L$16,2,FALSE)))</f>
        <v>#N/A</v>
      </c>
      <c r="P176" s="81" t="e">
        <f t="shared" si="5"/>
        <v>#N/A</v>
      </c>
    </row>
    <row r="177" spans="14:16">
      <c r="N177" s="81">
        <f t="shared" si="4"/>
        <v>0</v>
      </c>
      <c r="O177" s="81" t="e">
        <f>IF(D177="X",0,IF(E177="X",0,VLOOKUP(E177,'50'!$K$3:$L$16,2,FALSE)))</f>
        <v>#N/A</v>
      </c>
      <c r="P177" s="81" t="e">
        <f t="shared" si="5"/>
        <v>#N/A</v>
      </c>
    </row>
    <row r="178" spans="14:16">
      <c r="N178" s="81">
        <f t="shared" si="4"/>
        <v>0</v>
      </c>
      <c r="O178" s="81" t="e">
        <f>IF(D178="X",0,IF(E178="X",0,VLOOKUP(E178,'50'!$K$3:$L$16,2,FALSE)))</f>
        <v>#N/A</v>
      </c>
      <c r="P178" s="81" t="e">
        <f t="shared" si="5"/>
        <v>#N/A</v>
      </c>
    </row>
    <row r="179" spans="14:16">
      <c r="N179" s="81">
        <f t="shared" si="4"/>
        <v>0</v>
      </c>
      <c r="O179" s="81" t="e">
        <f>IF(D179="X",0,IF(E179="X",0,VLOOKUP(E179,'50'!$K$3:$L$16,2,FALSE)))</f>
        <v>#N/A</v>
      </c>
      <c r="P179" s="81" t="e">
        <f t="shared" si="5"/>
        <v>#N/A</v>
      </c>
    </row>
    <row r="180" spans="14:16">
      <c r="N180" s="81">
        <f t="shared" si="4"/>
        <v>0</v>
      </c>
      <c r="O180" s="81" t="e">
        <f>IF(D180="X",0,IF(E180="X",0,VLOOKUP(E180,'50'!$K$3:$L$16,2,FALSE)))</f>
        <v>#N/A</v>
      </c>
      <c r="P180" s="81" t="e">
        <f t="shared" si="5"/>
        <v>#N/A</v>
      </c>
    </row>
    <row r="181" spans="14:16">
      <c r="N181" s="81">
        <f t="shared" si="4"/>
        <v>0</v>
      </c>
      <c r="O181" s="81" t="e">
        <f>IF(D181="X",0,IF(E181="X",0,VLOOKUP(E181,'50'!$K$3:$L$16,2,FALSE)))</f>
        <v>#N/A</v>
      </c>
      <c r="P181" s="81" t="e">
        <f t="shared" si="5"/>
        <v>#N/A</v>
      </c>
    </row>
    <row r="182" spans="14:16">
      <c r="N182" s="81">
        <f t="shared" si="4"/>
        <v>0</v>
      </c>
      <c r="O182" s="81" t="e">
        <f>IF(D182="X",0,IF(E182="X",0,VLOOKUP(E182,'50'!$K$3:$L$16,2,FALSE)))</f>
        <v>#N/A</v>
      </c>
      <c r="P182" s="81" t="e">
        <f t="shared" si="5"/>
        <v>#N/A</v>
      </c>
    </row>
    <row r="183" spans="14:16">
      <c r="N183" s="81">
        <f t="shared" si="4"/>
        <v>0</v>
      </c>
      <c r="O183" s="81" t="e">
        <f>IF(D183="X",0,IF(E183="X",0,VLOOKUP(E183,'50'!$K$3:$L$16,2,FALSE)))</f>
        <v>#N/A</v>
      </c>
      <c r="P183" s="81" t="e">
        <f t="shared" si="5"/>
        <v>#N/A</v>
      </c>
    </row>
    <row r="184" spans="14:16">
      <c r="N184" s="81">
        <f t="shared" si="4"/>
        <v>0</v>
      </c>
      <c r="O184" s="81" t="e">
        <f>IF(D184="X",0,IF(E184="X",0,VLOOKUP(E184,'50'!$K$3:$L$16,2,FALSE)))</f>
        <v>#N/A</v>
      </c>
      <c r="P184" s="81" t="e">
        <f t="shared" si="5"/>
        <v>#N/A</v>
      </c>
    </row>
    <row r="185" spans="14:16">
      <c r="N185" s="81">
        <f t="shared" si="4"/>
        <v>0</v>
      </c>
      <c r="O185" s="81" t="e">
        <f>IF(D185="X",0,IF(E185="X",0,VLOOKUP(E185,'50'!$K$3:$L$16,2,FALSE)))</f>
        <v>#N/A</v>
      </c>
      <c r="P185" s="81" t="e">
        <f t="shared" si="5"/>
        <v>#N/A</v>
      </c>
    </row>
    <row r="186" spans="14:16">
      <c r="N186" s="81">
        <f t="shared" si="4"/>
        <v>0</v>
      </c>
      <c r="O186" s="81" t="e">
        <f>IF(D186="X",0,IF(E186="X",0,VLOOKUP(E186,'50'!$K$3:$L$16,2,FALSE)))</f>
        <v>#N/A</v>
      </c>
      <c r="P186" s="81" t="e">
        <f t="shared" si="5"/>
        <v>#N/A</v>
      </c>
    </row>
    <row r="187" spans="14:16">
      <c r="N187" s="81">
        <f t="shared" si="4"/>
        <v>0</v>
      </c>
      <c r="O187" s="81" t="e">
        <f>IF(D187="X",0,IF(E187="X",0,VLOOKUP(E187,'50'!$K$3:$L$16,2,FALSE)))</f>
        <v>#N/A</v>
      </c>
      <c r="P187" s="81" t="e">
        <f t="shared" si="5"/>
        <v>#N/A</v>
      </c>
    </row>
    <row r="188" spans="14:16">
      <c r="N188" s="81">
        <f t="shared" si="4"/>
        <v>0</v>
      </c>
      <c r="O188" s="81" t="e">
        <f>IF(D188="X",0,IF(E188="X",0,VLOOKUP(E188,'50'!$K$3:$L$16,2,FALSE)))</f>
        <v>#N/A</v>
      </c>
      <c r="P188" s="81" t="e">
        <f t="shared" si="5"/>
        <v>#N/A</v>
      </c>
    </row>
    <row r="189" spans="14:16">
      <c r="N189" s="81">
        <f t="shared" si="4"/>
        <v>0</v>
      </c>
      <c r="O189" s="81" t="e">
        <f>IF(D189="X",0,IF(E189="X",0,VLOOKUP(E189,'50'!$K$3:$L$16,2,FALSE)))</f>
        <v>#N/A</v>
      </c>
      <c r="P189" s="81" t="e">
        <f t="shared" si="5"/>
        <v>#N/A</v>
      </c>
    </row>
    <row r="190" spans="14:16">
      <c r="N190" s="81">
        <f t="shared" si="4"/>
        <v>0</v>
      </c>
      <c r="O190" s="81" t="e">
        <f>IF(D190="X",0,IF(E190="X",0,VLOOKUP(E190,'50'!$K$3:$L$16,2,FALSE)))</f>
        <v>#N/A</v>
      </c>
      <c r="P190" s="81" t="e">
        <f t="shared" si="5"/>
        <v>#N/A</v>
      </c>
    </row>
    <row r="191" spans="14:16">
      <c r="N191" s="81">
        <f t="shared" si="4"/>
        <v>0</v>
      </c>
      <c r="O191" s="81" t="e">
        <f>IF(D191="X",0,IF(E191="X",0,VLOOKUP(E191,'50'!$K$3:$L$16,2,FALSE)))</f>
        <v>#N/A</v>
      </c>
      <c r="P191" s="81" t="e">
        <f t="shared" si="5"/>
        <v>#N/A</v>
      </c>
    </row>
    <row r="192" spans="14:16">
      <c r="N192" s="81">
        <f t="shared" si="4"/>
        <v>0</v>
      </c>
      <c r="O192" s="81" t="e">
        <f>IF(D192="X",0,IF(E192="X",0,VLOOKUP(E192,'50'!$K$3:$L$16,2,FALSE)))</f>
        <v>#N/A</v>
      </c>
      <c r="P192" s="81" t="e">
        <f t="shared" si="5"/>
        <v>#N/A</v>
      </c>
    </row>
    <row r="193" spans="14:16">
      <c r="N193" s="81">
        <f t="shared" si="4"/>
        <v>0</v>
      </c>
      <c r="O193" s="81" t="e">
        <f>IF(D193="X",0,IF(E193="X",0,VLOOKUP(E193,'50'!$K$3:$L$16,2,FALSE)))</f>
        <v>#N/A</v>
      </c>
      <c r="P193" s="81" t="e">
        <f t="shared" si="5"/>
        <v>#N/A</v>
      </c>
    </row>
    <row r="194" spans="14:16">
      <c r="N194" s="81">
        <f t="shared" si="4"/>
        <v>0</v>
      </c>
      <c r="O194" s="81" t="e">
        <f>IF(D194="X",0,IF(E194="X",0,VLOOKUP(E194,'50'!$K$3:$L$16,2,FALSE)))</f>
        <v>#N/A</v>
      </c>
      <c r="P194" s="81" t="e">
        <f t="shared" si="5"/>
        <v>#N/A</v>
      </c>
    </row>
    <row r="195" spans="14:16">
      <c r="N195" s="81">
        <f t="shared" si="4"/>
        <v>0</v>
      </c>
      <c r="O195" s="81" t="e">
        <f>IF(D195="X",0,IF(E195="X",0,VLOOKUP(E195,'50'!$K$3:$L$16,2,FALSE)))</f>
        <v>#N/A</v>
      </c>
      <c r="P195" s="81" t="e">
        <f t="shared" si="5"/>
        <v>#N/A</v>
      </c>
    </row>
    <row r="196" spans="14:16">
      <c r="N196" s="81">
        <f t="shared" ref="N196:N259" si="6">SUM(F196:M196)</f>
        <v>0</v>
      </c>
      <c r="O196" s="81" t="e">
        <f>IF(D196="X",0,IF(E196="X",0,VLOOKUP(E196,'50'!$K$3:$L$16,2,FALSE)))</f>
        <v>#N/A</v>
      </c>
      <c r="P196" s="81" t="e">
        <f t="shared" ref="P196:P259" si="7">N196*O196</f>
        <v>#N/A</v>
      </c>
    </row>
    <row r="197" spans="14:16">
      <c r="N197" s="81">
        <f t="shared" si="6"/>
        <v>0</v>
      </c>
      <c r="O197" s="81" t="e">
        <f>IF(D197="X",0,IF(E197="X",0,VLOOKUP(E197,'50'!$K$3:$L$16,2,FALSE)))</f>
        <v>#N/A</v>
      </c>
      <c r="P197" s="81" t="e">
        <f t="shared" si="7"/>
        <v>#N/A</v>
      </c>
    </row>
    <row r="198" spans="14:16">
      <c r="N198" s="81">
        <f t="shared" si="6"/>
        <v>0</v>
      </c>
      <c r="O198" s="81" t="e">
        <f>IF(D198="X",0,IF(E198="X",0,VLOOKUP(E198,'50'!$K$3:$L$16,2,FALSE)))</f>
        <v>#N/A</v>
      </c>
      <c r="P198" s="81" t="e">
        <f t="shared" si="7"/>
        <v>#N/A</v>
      </c>
    </row>
    <row r="199" spans="14:16">
      <c r="N199" s="81">
        <f t="shared" si="6"/>
        <v>0</v>
      </c>
      <c r="O199" s="81" t="e">
        <f>IF(D199="X",0,IF(E199="X",0,VLOOKUP(E199,'50'!$K$3:$L$16,2,FALSE)))</f>
        <v>#N/A</v>
      </c>
      <c r="P199" s="81" t="e">
        <f t="shared" si="7"/>
        <v>#N/A</v>
      </c>
    </row>
    <row r="200" spans="14:16">
      <c r="N200" s="81">
        <f t="shared" si="6"/>
        <v>0</v>
      </c>
      <c r="O200" s="81" t="e">
        <f>IF(D200="X",0,IF(E200="X",0,VLOOKUP(E200,'50'!$K$3:$L$16,2,FALSE)))</f>
        <v>#N/A</v>
      </c>
      <c r="P200" s="81" t="e">
        <f t="shared" si="7"/>
        <v>#N/A</v>
      </c>
    </row>
    <row r="201" spans="14:16">
      <c r="N201" s="81">
        <f t="shared" si="6"/>
        <v>0</v>
      </c>
      <c r="O201" s="81" t="e">
        <f>IF(D201="X",0,IF(E201="X",0,VLOOKUP(E201,'50'!$K$3:$L$16,2,FALSE)))</f>
        <v>#N/A</v>
      </c>
      <c r="P201" s="81" t="e">
        <f t="shared" si="7"/>
        <v>#N/A</v>
      </c>
    </row>
    <row r="202" spans="14:16">
      <c r="N202" s="81">
        <f t="shared" si="6"/>
        <v>0</v>
      </c>
      <c r="O202" s="81" t="e">
        <f>IF(D202="X",0,IF(E202="X",0,VLOOKUP(E202,'50'!$K$3:$L$16,2,FALSE)))</f>
        <v>#N/A</v>
      </c>
      <c r="P202" s="81" t="e">
        <f t="shared" si="7"/>
        <v>#N/A</v>
      </c>
    </row>
    <row r="203" spans="14:16">
      <c r="N203" s="81">
        <f t="shared" si="6"/>
        <v>0</v>
      </c>
      <c r="O203" s="81" t="e">
        <f>IF(D203="X",0,IF(E203="X",0,VLOOKUP(E203,'50'!$K$3:$L$16,2,FALSE)))</f>
        <v>#N/A</v>
      </c>
      <c r="P203" s="81" t="e">
        <f t="shared" si="7"/>
        <v>#N/A</v>
      </c>
    </row>
    <row r="204" spans="14:16">
      <c r="N204" s="81">
        <f t="shared" si="6"/>
        <v>0</v>
      </c>
      <c r="O204" s="81" t="e">
        <f>IF(D204="X",0,IF(E204="X",0,VLOOKUP(E204,'50'!$K$3:$L$16,2,FALSE)))</f>
        <v>#N/A</v>
      </c>
      <c r="P204" s="81" t="e">
        <f t="shared" si="7"/>
        <v>#N/A</v>
      </c>
    </row>
    <row r="205" spans="14:16">
      <c r="N205" s="81">
        <f t="shared" si="6"/>
        <v>0</v>
      </c>
      <c r="O205" s="81" t="e">
        <f>IF(D205="X",0,IF(E205="X",0,VLOOKUP(E205,'50'!$K$3:$L$16,2,FALSE)))</f>
        <v>#N/A</v>
      </c>
      <c r="P205" s="81" t="e">
        <f t="shared" si="7"/>
        <v>#N/A</v>
      </c>
    </row>
    <row r="206" spans="14:16">
      <c r="N206" s="81">
        <f t="shared" si="6"/>
        <v>0</v>
      </c>
      <c r="O206" s="81" t="e">
        <f>IF(D206="X",0,IF(E206="X",0,VLOOKUP(E206,'50'!$K$3:$L$16,2,FALSE)))</f>
        <v>#N/A</v>
      </c>
      <c r="P206" s="81" t="e">
        <f t="shared" si="7"/>
        <v>#N/A</v>
      </c>
    </row>
    <row r="207" spans="14:16">
      <c r="N207" s="81">
        <f t="shared" si="6"/>
        <v>0</v>
      </c>
      <c r="O207" s="81" t="e">
        <f>IF(D207="X",0,IF(E207="X",0,VLOOKUP(E207,'50'!$K$3:$L$16,2,FALSE)))</f>
        <v>#N/A</v>
      </c>
      <c r="P207" s="81" t="e">
        <f t="shared" si="7"/>
        <v>#N/A</v>
      </c>
    </row>
    <row r="208" spans="14:16">
      <c r="N208" s="81">
        <f t="shared" si="6"/>
        <v>0</v>
      </c>
      <c r="O208" s="81" t="e">
        <f>IF(D208="X",0,IF(E208="X",0,VLOOKUP(E208,'50'!$K$3:$L$16,2,FALSE)))</f>
        <v>#N/A</v>
      </c>
      <c r="P208" s="81" t="e">
        <f t="shared" si="7"/>
        <v>#N/A</v>
      </c>
    </row>
    <row r="209" spans="14:16">
      <c r="N209" s="81">
        <f t="shared" si="6"/>
        <v>0</v>
      </c>
      <c r="O209" s="81" t="e">
        <f>IF(D209="X",0,IF(E209="X",0,VLOOKUP(E209,'50'!$K$3:$L$16,2,FALSE)))</f>
        <v>#N/A</v>
      </c>
      <c r="P209" s="81" t="e">
        <f t="shared" si="7"/>
        <v>#N/A</v>
      </c>
    </row>
    <row r="210" spans="14:16">
      <c r="N210" s="81">
        <f t="shared" si="6"/>
        <v>0</v>
      </c>
      <c r="O210" s="81" t="e">
        <f>IF(D210="X",0,IF(E210="X",0,VLOOKUP(E210,'50'!$K$3:$L$16,2,FALSE)))</f>
        <v>#N/A</v>
      </c>
      <c r="P210" s="81" t="e">
        <f t="shared" si="7"/>
        <v>#N/A</v>
      </c>
    </row>
    <row r="211" spans="14:16">
      <c r="N211" s="81">
        <f t="shared" si="6"/>
        <v>0</v>
      </c>
      <c r="O211" s="81" t="e">
        <f>IF(D211="X",0,IF(E211="X",0,VLOOKUP(E211,'50'!$K$3:$L$16,2,FALSE)))</f>
        <v>#N/A</v>
      </c>
      <c r="P211" s="81" t="e">
        <f t="shared" si="7"/>
        <v>#N/A</v>
      </c>
    </row>
    <row r="212" spans="14:16">
      <c r="N212" s="81">
        <f t="shared" si="6"/>
        <v>0</v>
      </c>
      <c r="O212" s="81" t="e">
        <f>IF(D212="X",0,IF(E212="X",0,VLOOKUP(E212,'50'!$K$3:$L$16,2,FALSE)))</f>
        <v>#N/A</v>
      </c>
      <c r="P212" s="81" t="e">
        <f t="shared" si="7"/>
        <v>#N/A</v>
      </c>
    </row>
    <row r="213" spans="14:16">
      <c r="N213" s="81">
        <f t="shared" si="6"/>
        <v>0</v>
      </c>
      <c r="O213" s="81" t="e">
        <f>IF(D213="X",0,IF(E213="X",0,VLOOKUP(E213,'50'!$K$3:$L$16,2,FALSE)))</f>
        <v>#N/A</v>
      </c>
      <c r="P213" s="81" t="e">
        <f t="shared" si="7"/>
        <v>#N/A</v>
      </c>
    </row>
    <row r="214" spans="14:16">
      <c r="N214" s="81">
        <f t="shared" si="6"/>
        <v>0</v>
      </c>
      <c r="O214" s="81" t="e">
        <f>IF(D214="X",0,IF(E214="X",0,VLOOKUP(E214,'50'!$K$3:$L$16,2,FALSE)))</f>
        <v>#N/A</v>
      </c>
      <c r="P214" s="81" t="e">
        <f t="shared" si="7"/>
        <v>#N/A</v>
      </c>
    </row>
    <row r="215" spans="14:16">
      <c r="N215" s="81">
        <f t="shared" si="6"/>
        <v>0</v>
      </c>
      <c r="O215" s="81" t="e">
        <f>IF(D215="X",0,IF(E215="X",0,VLOOKUP(E215,'50'!$K$3:$L$16,2,FALSE)))</f>
        <v>#N/A</v>
      </c>
      <c r="P215" s="81" t="e">
        <f t="shared" si="7"/>
        <v>#N/A</v>
      </c>
    </row>
    <row r="216" spans="14:16">
      <c r="N216" s="81">
        <f t="shared" si="6"/>
        <v>0</v>
      </c>
      <c r="O216" s="81" t="e">
        <f>IF(D216="X",0,IF(E216="X",0,VLOOKUP(E216,'50'!$K$3:$L$16,2,FALSE)))</f>
        <v>#N/A</v>
      </c>
      <c r="P216" s="81" t="e">
        <f t="shared" si="7"/>
        <v>#N/A</v>
      </c>
    </row>
    <row r="217" spans="14:16">
      <c r="N217" s="81">
        <f t="shared" si="6"/>
        <v>0</v>
      </c>
      <c r="O217" s="81" t="e">
        <f>IF(D217="X",0,IF(E217="X",0,VLOOKUP(E217,'50'!$K$3:$L$16,2,FALSE)))</f>
        <v>#N/A</v>
      </c>
      <c r="P217" s="81" t="e">
        <f t="shared" si="7"/>
        <v>#N/A</v>
      </c>
    </row>
    <row r="218" spans="14:16">
      <c r="N218" s="81">
        <f t="shared" si="6"/>
        <v>0</v>
      </c>
      <c r="O218" s="81" t="e">
        <f>IF(D218="X",0,IF(E218="X",0,VLOOKUP(E218,'50'!$K$3:$L$16,2,FALSE)))</f>
        <v>#N/A</v>
      </c>
      <c r="P218" s="81" t="e">
        <f t="shared" si="7"/>
        <v>#N/A</v>
      </c>
    </row>
    <row r="219" spans="14:16">
      <c r="N219" s="81">
        <f t="shared" si="6"/>
        <v>0</v>
      </c>
      <c r="O219" s="81" t="e">
        <f>IF(D219="X",0,IF(E219="X",0,VLOOKUP(E219,'50'!$K$3:$L$16,2,FALSE)))</f>
        <v>#N/A</v>
      </c>
      <c r="P219" s="81" t="e">
        <f t="shared" si="7"/>
        <v>#N/A</v>
      </c>
    </row>
    <row r="220" spans="14:16">
      <c r="N220" s="81">
        <f t="shared" si="6"/>
        <v>0</v>
      </c>
      <c r="O220" s="81" t="e">
        <f>IF(D220="X",0,IF(E220="X",0,VLOOKUP(E220,'50'!$K$3:$L$16,2,FALSE)))</f>
        <v>#N/A</v>
      </c>
      <c r="P220" s="81" t="e">
        <f t="shared" si="7"/>
        <v>#N/A</v>
      </c>
    </row>
    <row r="221" spans="14:16">
      <c r="N221" s="81">
        <f t="shared" si="6"/>
        <v>0</v>
      </c>
      <c r="O221" s="81" t="e">
        <f>IF(D221="X",0,IF(E221="X",0,VLOOKUP(E221,'50'!$K$3:$L$16,2,FALSE)))</f>
        <v>#N/A</v>
      </c>
      <c r="P221" s="81" t="e">
        <f t="shared" si="7"/>
        <v>#N/A</v>
      </c>
    </row>
    <row r="222" spans="14:16">
      <c r="N222" s="81">
        <f t="shared" si="6"/>
        <v>0</v>
      </c>
      <c r="O222" s="81" t="e">
        <f>IF(D222="X",0,IF(E222="X",0,VLOOKUP(E222,'50'!$K$3:$L$16,2,FALSE)))</f>
        <v>#N/A</v>
      </c>
      <c r="P222" s="81" t="e">
        <f t="shared" si="7"/>
        <v>#N/A</v>
      </c>
    </row>
    <row r="223" spans="14:16">
      <c r="N223" s="81">
        <f t="shared" si="6"/>
        <v>0</v>
      </c>
      <c r="O223" s="81" t="e">
        <f>IF(D223="X",0,IF(E223="X",0,VLOOKUP(E223,'50'!$K$3:$L$16,2,FALSE)))</f>
        <v>#N/A</v>
      </c>
      <c r="P223" s="81" t="e">
        <f t="shared" si="7"/>
        <v>#N/A</v>
      </c>
    </row>
    <row r="224" spans="14:16">
      <c r="N224" s="81">
        <f t="shared" si="6"/>
        <v>0</v>
      </c>
      <c r="O224" s="81" t="e">
        <f>IF(D224="X",0,IF(E224="X",0,VLOOKUP(E224,'50'!$K$3:$L$16,2,FALSE)))</f>
        <v>#N/A</v>
      </c>
      <c r="P224" s="81" t="e">
        <f t="shared" si="7"/>
        <v>#N/A</v>
      </c>
    </row>
    <row r="225" spans="14:16">
      <c r="N225" s="81">
        <f t="shared" si="6"/>
        <v>0</v>
      </c>
      <c r="O225" s="81" t="e">
        <f>IF(D225="X",0,IF(E225="X",0,VLOOKUP(E225,'50'!$K$3:$L$16,2,FALSE)))</f>
        <v>#N/A</v>
      </c>
      <c r="P225" s="81" t="e">
        <f t="shared" si="7"/>
        <v>#N/A</v>
      </c>
    </row>
    <row r="226" spans="14:16">
      <c r="N226" s="81">
        <f t="shared" si="6"/>
        <v>0</v>
      </c>
      <c r="O226" s="81" t="e">
        <f>IF(D226="X",0,IF(E226="X",0,VLOOKUP(E226,'50'!$K$3:$L$16,2,FALSE)))</f>
        <v>#N/A</v>
      </c>
      <c r="P226" s="81" t="e">
        <f t="shared" si="7"/>
        <v>#N/A</v>
      </c>
    </row>
    <row r="227" spans="14:16">
      <c r="N227" s="81">
        <f t="shared" si="6"/>
        <v>0</v>
      </c>
      <c r="O227" s="81" t="e">
        <f>IF(D227="X",0,IF(E227="X",0,VLOOKUP(E227,'50'!$K$3:$L$16,2,FALSE)))</f>
        <v>#N/A</v>
      </c>
      <c r="P227" s="81" t="e">
        <f t="shared" si="7"/>
        <v>#N/A</v>
      </c>
    </row>
    <row r="228" spans="14:16">
      <c r="N228" s="81">
        <f t="shared" si="6"/>
        <v>0</v>
      </c>
      <c r="O228" s="81" t="e">
        <f>IF(D228="X",0,IF(E228="X",0,VLOOKUP(E228,'50'!$K$3:$L$16,2,FALSE)))</f>
        <v>#N/A</v>
      </c>
      <c r="P228" s="81" t="e">
        <f t="shared" si="7"/>
        <v>#N/A</v>
      </c>
    </row>
    <row r="229" spans="14:16">
      <c r="N229" s="81">
        <f t="shared" si="6"/>
        <v>0</v>
      </c>
      <c r="O229" s="81" t="e">
        <f>IF(D229="X",0,IF(E229="X",0,VLOOKUP(E229,'50'!$K$3:$L$16,2,FALSE)))</f>
        <v>#N/A</v>
      </c>
      <c r="P229" s="81" t="e">
        <f t="shared" si="7"/>
        <v>#N/A</v>
      </c>
    </row>
    <row r="230" spans="14:16">
      <c r="N230" s="81">
        <f t="shared" si="6"/>
        <v>0</v>
      </c>
      <c r="O230" s="81" t="e">
        <f>IF(D230="X",0,IF(E230="X",0,VLOOKUP(E230,'50'!$K$3:$L$16,2,FALSE)))</f>
        <v>#N/A</v>
      </c>
      <c r="P230" s="81" t="e">
        <f t="shared" si="7"/>
        <v>#N/A</v>
      </c>
    </row>
    <row r="231" spans="14:16">
      <c r="N231" s="81">
        <f t="shared" si="6"/>
        <v>0</v>
      </c>
      <c r="O231" s="81" t="e">
        <f>IF(D231="X",0,IF(E231="X",0,VLOOKUP(E231,'50'!$K$3:$L$16,2,FALSE)))</f>
        <v>#N/A</v>
      </c>
      <c r="P231" s="81" t="e">
        <f t="shared" si="7"/>
        <v>#N/A</v>
      </c>
    </row>
    <row r="232" spans="14:16">
      <c r="N232" s="81">
        <f t="shared" si="6"/>
        <v>0</v>
      </c>
      <c r="O232" s="81" t="e">
        <f>IF(D232="X",0,IF(E232="X",0,VLOOKUP(E232,'50'!$K$3:$L$16,2,FALSE)))</f>
        <v>#N/A</v>
      </c>
      <c r="P232" s="81" t="e">
        <f t="shared" si="7"/>
        <v>#N/A</v>
      </c>
    </row>
    <row r="233" spans="14:16">
      <c r="N233" s="81">
        <f t="shared" si="6"/>
        <v>0</v>
      </c>
      <c r="O233" s="81" t="e">
        <f>IF(D233="X",0,IF(E233="X",0,VLOOKUP(E233,'50'!$K$3:$L$16,2,FALSE)))</f>
        <v>#N/A</v>
      </c>
      <c r="P233" s="81" t="e">
        <f t="shared" si="7"/>
        <v>#N/A</v>
      </c>
    </row>
    <row r="234" spans="14:16">
      <c r="N234" s="81">
        <f t="shared" si="6"/>
        <v>0</v>
      </c>
      <c r="O234" s="81" t="e">
        <f>IF(D234="X",0,IF(E234="X",0,VLOOKUP(E234,'50'!$K$3:$L$16,2,FALSE)))</f>
        <v>#N/A</v>
      </c>
      <c r="P234" s="81" t="e">
        <f t="shared" si="7"/>
        <v>#N/A</v>
      </c>
    </row>
    <row r="235" spans="14:16">
      <c r="N235" s="81">
        <f t="shared" si="6"/>
        <v>0</v>
      </c>
      <c r="O235" s="81" t="e">
        <f>IF(D235="X",0,IF(E235="X",0,VLOOKUP(E235,'50'!$K$3:$L$16,2,FALSE)))</f>
        <v>#N/A</v>
      </c>
      <c r="P235" s="81" t="e">
        <f t="shared" si="7"/>
        <v>#N/A</v>
      </c>
    </row>
    <row r="236" spans="14:16">
      <c r="N236" s="81">
        <f t="shared" si="6"/>
        <v>0</v>
      </c>
      <c r="O236" s="81" t="e">
        <f>IF(D236="X",0,IF(E236="X",0,VLOOKUP(E236,'50'!$K$3:$L$16,2,FALSE)))</f>
        <v>#N/A</v>
      </c>
      <c r="P236" s="81" t="e">
        <f t="shared" si="7"/>
        <v>#N/A</v>
      </c>
    </row>
    <row r="237" spans="14:16">
      <c r="N237" s="81">
        <f t="shared" si="6"/>
        <v>0</v>
      </c>
      <c r="O237" s="81" t="e">
        <f>IF(D237="X",0,IF(E237="X",0,VLOOKUP(E237,'50'!$K$3:$L$16,2,FALSE)))</f>
        <v>#N/A</v>
      </c>
      <c r="P237" s="81" t="e">
        <f t="shared" si="7"/>
        <v>#N/A</v>
      </c>
    </row>
    <row r="238" spans="14:16">
      <c r="N238" s="81">
        <f t="shared" si="6"/>
        <v>0</v>
      </c>
      <c r="O238" s="81" t="e">
        <f>IF(D238="X",0,IF(E238="X",0,VLOOKUP(E238,'50'!$K$3:$L$16,2,FALSE)))</f>
        <v>#N/A</v>
      </c>
      <c r="P238" s="81" t="e">
        <f t="shared" si="7"/>
        <v>#N/A</v>
      </c>
    </row>
    <row r="239" spans="14:16">
      <c r="N239" s="81">
        <f t="shared" si="6"/>
        <v>0</v>
      </c>
      <c r="O239" s="81" t="e">
        <f>IF(D239="X",0,IF(E239="X",0,VLOOKUP(E239,'50'!$K$3:$L$16,2,FALSE)))</f>
        <v>#N/A</v>
      </c>
      <c r="P239" s="81" t="e">
        <f t="shared" si="7"/>
        <v>#N/A</v>
      </c>
    </row>
    <row r="240" spans="14:16">
      <c r="N240" s="81">
        <f t="shared" si="6"/>
        <v>0</v>
      </c>
      <c r="O240" s="81" t="e">
        <f>IF(D240="X",0,IF(E240="X",0,VLOOKUP(E240,'50'!$K$3:$L$16,2,FALSE)))</f>
        <v>#N/A</v>
      </c>
      <c r="P240" s="81" t="e">
        <f t="shared" si="7"/>
        <v>#N/A</v>
      </c>
    </row>
    <row r="241" spans="14:16">
      <c r="N241" s="81">
        <f t="shared" si="6"/>
        <v>0</v>
      </c>
      <c r="O241" s="81" t="e">
        <f>IF(D241="X",0,IF(E241="X",0,VLOOKUP(E241,'50'!$K$3:$L$16,2,FALSE)))</f>
        <v>#N/A</v>
      </c>
      <c r="P241" s="81" t="e">
        <f t="shared" si="7"/>
        <v>#N/A</v>
      </c>
    </row>
    <row r="242" spans="14:16">
      <c r="N242" s="81">
        <f t="shared" si="6"/>
        <v>0</v>
      </c>
      <c r="O242" s="81" t="e">
        <f>IF(D242="X",0,IF(E242="X",0,VLOOKUP(E242,'50'!$K$3:$L$16,2,FALSE)))</f>
        <v>#N/A</v>
      </c>
      <c r="P242" s="81" t="e">
        <f t="shared" si="7"/>
        <v>#N/A</v>
      </c>
    </row>
    <row r="243" spans="14:16">
      <c r="N243" s="81">
        <f t="shared" si="6"/>
        <v>0</v>
      </c>
      <c r="O243" s="81" t="e">
        <f>IF(D243="X",0,IF(E243="X",0,VLOOKUP(E243,'50'!$K$3:$L$16,2,FALSE)))</f>
        <v>#N/A</v>
      </c>
      <c r="P243" s="81" t="e">
        <f t="shared" si="7"/>
        <v>#N/A</v>
      </c>
    </row>
    <row r="244" spans="14:16">
      <c r="N244" s="81">
        <f t="shared" si="6"/>
        <v>0</v>
      </c>
      <c r="O244" s="81" t="e">
        <f>IF(D244="X",0,IF(E244="X",0,VLOOKUP(E244,'50'!$K$3:$L$16,2,FALSE)))</f>
        <v>#N/A</v>
      </c>
      <c r="P244" s="81" t="e">
        <f t="shared" si="7"/>
        <v>#N/A</v>
      </c>
    </row>
    <row r="245" spans="14:16">
      <c r="N245" s="81">
        <f t="shared" si="6"/>
        <v>0</v>
      </c>
      <c r="O245" s="81" t="e">
        <f>IF(D245="X",0,IF(E245="X",0,VLOOKUP(E245,'50'!$K$3:$L$16,2,FALSE)))</f>
        <v>#N/A</v>
      </c>
      <c r="P245" s="81" t="e">
        <f t="shared" si="7"/>
        <v>#N/A</v>
      </c>
    </row>
    <row r="246" spans="14:16">
      <c r="N246" s="81">
        <f t="shared" si="6"/>
        <v>0</v>
      </c>
      <c r="O246" s="81" t="e">
        <f>IF(D246="X",0,IF(E246="X",0,VLOOKUP(E246,'50'!$K$3:$L$16,2,FALSE)))</f>
        <v>#N/A</v>
      </c>
      <c r="P246" s="81" t="e">
        <f t="shared" si="7"/>
        <v>#N/A</v>
      </c>
    </row>
    <row r="247" spans="14:16">
      <c r="N247" s="81">
        <f t="shared" si="6"/>
        <v>0</v>
      </c>
      <c r="O247" s="81" t="e">
        <f>IF(D247="X",0,IF(E247="X",0,VLOOKUP(E247,'50'!$K$3:$L$16,2,FALSE)))</f>
        <v>#N/A</v>
      </c>
      <c r="P247" s="81" t="e">
        <f t="shared" si="7"/>
        <v>#N/A</v>
      </c>
    </row>
    <row r="248" spans="14:16">
      <c r="N248" s="81">
        <f t="shared" si="6"/>
        <v>0</v>
      </c>
      <c r="O248" s="81" t="e">
        <f>IF(D248="X",0,IF(E248="X",0,VLOOKUP(E248,'50'!$K$3:$L$16,2,FALSE)))</f>
        <v>#N/A</v>
      </c>
      <c r="P248" s="81" t="e">
        <f t="shared" si="7"/>
        <v>#N/A</v>
      </c>
    </row>
    <row r="249" spans="14:16">
      <c r="N249" s="81">
        <f t="shared" si="6"/>
        <v>0</v>
      </c>
      <c r="O249" s="81" t="e">
        <f>IF(D249="X",0,IF(E249="X",0,VLOOKUP(E249,'50'!$K$3:$L$16,2,FALSE)))</f>
        <v>#N/A</v>
      </c>
      <c r="P249" s="81" t="e">
        <f t="shared" si="7"/>
        <v>#N/A</v>
      </c>
    </row>
    <row r="250" spans="14:16">
      <c r="N250" s="81">
        <f t="shared" si="6"/>
        <v>0</v>
      </c>
      <c r="O250" s="81" t="e">
        <f>IF(D250="X",0,IF(E250="X",0,VLOOKUP(E250,'50'!$K$3:$L$16,2,FALSE)))</f>
        <v>#N/A</v>
      </c>
      <c r="P250" s="81" t="e">
        <f t="shared" si="7"/>
        <v>#N/A</v>
      </c>
    </row>
    <row r="251" spans="14:16">
      <c r="N251" s="81">
        <f t="shared" si="6"/>
        <v>0</v>
      </c>
      <c r="O251" s="81" t="e">
        <f>IF(D251="X",0,IF(E251="X",0,VLOOKUP(E251,'50'!$K$3:$L$16,2,FALSE)))</f>
        <v>#N/A</v>
      </c>
      <c r="P251" s="81" t="e">
        <f t="shared" si="7"/>
        <v>#N/A</v>
      </c>
    </row>
    <row r="252" spans="14:16">
      <c r="N252" s="81">
        <f t="shared" si="6"/>
        <v>0</v>
      </c>
      <c r="O252" s="81" t="e">
        <f>IF(D252="X",0,IF(E252="X",0,VLOOKUP(E252,'50'!$K$3:$L$16,2,FALSE)))</f>
        <v>#N/A</v>
      </c>
      <c r="P252" s="81" t="e">
        <f t="shared" si="7"/>
        <v>#N/A</v>
      </c>
    </row>
    <row r="253" spans="14:16">
      <c r="N253" s="81">
        <f t="shared" si="6"/>
        <v>0</v>
      </c>
      <c r="O253" s="81" t="e">
        <f>IF(D253="X",0,IF(E253="X",0,VLOOKUP(E253,'50'!$K$3:$L$16,2,FALSE)))</f>
        <v>#N/A</v>
      </c>
      <c r="P253" s="81" t="e">
        <f t="shared" si="7"/>
        <v>#N/A</v>
      </c>
    </row>
    <row r="254" spans="14:16">
      <c r="N254" s="81">
        <f t="shared" si="6"/>
        <v>0</v>
      </c>
      <c r="O254" s="81" t="e">
        <f>IF(D254="X",0,IF(E254="X",0,VLOOKUP(E254,'50'!$K$3:$L$16,2,FALSE)))</f>
        <v>#N/A</v>
      </c>
      <c r="P254" s="81" t="e">
        <f t="shared" si="7"/>
        <v>#N/A</v>
      </c>
    </row>
    <row r="255" spans="14:16">
      <c r="N255" s="81">
        <f t="shared" si="6"/>
        <v>0</v>
      </c>
      <c r="O255" s="81" t="e">
        <f>IF(D255="X",0,IF(E255="X",0,VLOOKUP(E255,'50'!$K$3:$L$16,2,FALSE)))</f>
        <v>#N/A</v>
      </c>
      <c r="P255" s="81" t="e">
        <f t="shared" si="7"/>
        <v>#N/A</v>
      </c>
    </row>
    <row r="256" spans="14:16">
      <c r="N256" s="81">
        <f t="shared" si="6"/>
        <v>0</v>
      </c>
      <c r="O256" s="81" t="e">
        <f>IF(D256="X",0,IF(E256="X",0,VLOOKUP(E256,'50'!$K$3:$L$16,2,FALSE)))</f>
        <v>#N/A</v>
      </c>
      <c r="P256" s="81" t="e">
        <f t="shared" si="7"/>
        <v>#N/A</v>
      </c>
    </row>
    <row r="257" spans="14:16">
      <c r="N257" s="81">
        <f t="shared" si="6"/>
        <v>0</v>
      </c>
      <c r="O257" s="81" t="e">
        <f>IF(D257="X",0,IF(E257="X",0,VLOOKUP(E257,'50'!$K$3:$L$16,2,FALSE)))</f>
        <v>#N/A</v>
      </c>
      <c r="P257" s="81" t="e">
        <f t="shared" si="7"/>
        <v>#N/A</v>
      </c>
    </row>
    <row r="258" spans="14:16">
      <c r="N258" s="81">
        <f t="shared" si="6"/>
        <v>0</v>
      </c>
      <c r="O258" s="81" t="e">
        <f>IF(D258="X",0,IF(E258="X",0,VLOOKUP(E258,'50'!$K$3:$L$16,2,FALSE)))</f>
        <v>#N/A</v>
      </c>
      <c r="P258" s="81" t="e">
        <f t="shared" si="7"/>
        <v>#N/A</v>
      </c>
    </row>
    <row r="259" spans="14:16">
      <c r="N259" s="81">
        <f t="shared" si="6"/>
        <v>0</v>
      </c>
      <c r="O259" s="81" t="e">
        <f>IF(D259="X",0,IF(E259="X",0,VLOOKUP(E259,'50'!$K$3:$L$16,2,FALSE)))</f>
        <v>#N/A</v>
      </c>
      <c r="P259" s="81" t="e">
        <f t="shared" si="7"/>
        <v>#N/A</v>
      </c>
    </row>
    <row r="260" spans="14:16">
      <c r="N260" s="81">
        <f t="shared" ref="N260:N323" si="8">SUM(F260:M260)</f>
        <v>0</v>
      </c>
      <c r="O260" s="81" t="e">
        <f>IF(D260="X",0,IF(E260="X",0,VLOOKUP(E260,'50'!$K$3:$L$16,2,FALSE)))</f>
        <v>#N/A</v>
      </c>
      <c r="P260" s="81" t="e">
        <f t="shared" ref="P260:P323" si="9">N260*O260</f>
        <v>#N/A</v>
      </c>
    </row>
    <row r="261" spans="14:16">
      <c r="N261" s="81">
        <f t="shared" si="8"/>
        <v>0</v>
      </c>
      <c r="O261" s="81" t="e">
        <f>IF(D261="X",0,IF(E261="X",0,VLOOKUP(E261,'50'!$K$3:$L$16,2,FALSE)))</f>
        <v>#N/A</v>
      </c>
      <c r="P261" s="81" t="e">
        <f t="shared" si="9"/>
        <v>#N/A</v>
      </c>
    </row>
    <row r="262" spans="14:16">
      <c r="N262" s="81">
        <f t="shared" si="8"/>
        <v>0</v>
      </c>
      <c r="O262" s="81" t="e">
        <f>IF(D262="X",0,IF(E262="X",0,VLOOKUP(E262,'50'!$K$3:$L$16,2,FALSE)))</f>
        <v>#N/A</v>
      </c>
      <c r="P262" s="81" t="e">
        <f t="shared" si="9"/>
        <v>#N/A</v>
      </c>
    </row>
    <row r="263" spans="14:16">
      <c r="N263" s="81">
        <f t="shared" si="8"/>
        <v>0</v>
      </c>
      <c r="O263" s="81" t="e">
        <f>IF(D263="X",0,IF(E263="X",0,VLOOKUP(E263,'50'!$K$3:$L$16,2,FALSE)))</f>
        <v>#N/A</v>
      </c>
      <c r="P263" s="81" t="e">
        <f t="shared" si="9"/>
        <v>#N/A</v>
      </c>
    </row>
    <row r="264" spans="14:16">
      <c r="N264" s="81">
        <f t="shared" si="8"/>
        <v>0</v>
      </c>
      <c r="O264" s="81" t="e">
        <f>IF(D264="X",0,IF(E264="X",0,VLOOKUP(E264,'50'!$K$3:$L$16,2,FALSE)))</f>
        <v>#N/A</v>
      </c>
      <c r="P264" s="81" t="e">
        <f t="shared" si="9"/>
        <v>#N/A</v>
      </c>
    </row>
    <row r="265" spans="14:16">
      <c r="N265" s="81">
        <f t="shared" si="8"/>
        <v>0</v>
      </c>
      <c r="O265" s="81" t="e">
        <f>IF(D265="X",0,IF(E265="X",0,VLOOKUP(E265,'50'!$K$3:$L$16,2,FALSE)))</f>
        <v>#N/A</v>
      </c>
      <c r="P265" s="81" t="e">
        <f t="shared" si="9"/>
        <v>#N/A</v>
      </c>
    </row>
    <row r="266" spans="14:16">
      <c r="N266" s="81">
        <f t="shared" si="8"/>
        <v>0</v>
      </c>
      <c r="O266" s="81" t="e">
        <f>IF(D266="X",0,IF(E266="X",0,VLOOKUP(E266,'50'!$K$3:$L$16,2,FALSE)))</f>
        <v>#N/A</v>
      </c>
      <c r="P266" s="81" t="e">
        <f t="shared" si="9"/>
        <v>#N/A</v>
      </c>
    </row>
    <row r="267" spans="14:16">
      <c r="N267" s="81">
        <f t="shared" si="8"/>
        <v>0</v>
      </c>
      <c r="O267" s="81" t="e">
        <f>IF(D267="X",0,IF(E267="X",0,VLOOKUP(E267,'50'!$K$3:$L$16,2,FALSE)))</f>
        <v>#N/A</v>
      </c>
      <c r="P267" s="81" t="e">
        <f t="shared" si="9"/>
        <v>#N/A</v>
      </c>
    </row>
    <row r="268" spans="14:16">
      <c r="N268" s="81">
        <f t="shared" si="8"/>
        <v>0</v>
      </c>
      <c r="O268" s="81" t="e">
        <f>IF(D268="X",0,IF(E268="X",0,VLOOKUP(E268,'50'!$K$3:$L$16,2,FALSE)))</f>
        <v>#N/A</v>
      </c>
      <c r="P268" s="81" t="e">
        <f t="shared" si="9"/>
        <v>#N/A</v>
      </c>
    </row>
    <row r="269" spans="14:16">
      <c r="N269" s="81">
        <f t="shared" si="8"/>
        <v>0</v>
      </c>
      <c r="O269" s="81" t="e">
        <f>IF(D269="X",0,IF(E269="X",0,VLOOKUP(E269,'50'!$K$3:$L$16,2,FALSE)))</f>
        <v>#N/A</v>
      </c>
      <c r="P269" s="81" t="e">
        <f t="shared" si="9"/>
        <v>#N/A</v>
      </c>
    </row>
    <row r="270" spans="14:16">
      <c r="N270" s="81">
        <f t="shared" si="8"/>
        <v>0</v>
      </c>
      <c r="O270" s="81" t="e">
        <f>IF(D270="X",0,IF(E270="X",0,VLOOKUP(E270,'50'!$K$3:$L$16,2,FALSE)))</f>
        <v>#N/A</v>
      </c>
      <c r="P270" s="81" t="e">
        <f t="shared" si="9"/>
        <v>#N/A</v>
      </c>
    </row>
    <row r="271" spans="14:16">
      <c r="N271" s="81">
        <f t="shared" si="8"/>
        <v>0</v>
      </c>
      <c r="O271" s="81" t="e">
        <f>IF(D271="X",0,IF(E271="X",0,VLOOKUP(E271,'50'!$K$3:$L$16,2,FALSE)))</f>
        <v>#N/A</v>
      </c>
      <c r="P271" s="81" t="e">
        <f t="shared" si="9"/>
        <v>#N/A</v>
      </c>
    </row>
    <row r="272" spans="14:16">
      <c r="N272" s="81">
        <f t="shared" si="8"/>
        <v>0</v>
      </c>
      <c r="O272" s="81" t="e">
        <f>IF(D272="X",0,IF(E272="X",0,VLOOKUP(E272,'50'!$K$3:$L$16,2,FALSE)))</f>
        <v>#N/A</v>
      </c>
      <c r="P272" s="81" t="e">
        <f t="shared" si="9"/>
        <v>#N/A</v>
      </c>
    </row>
    <row r="273" spans="14:16">
      <c r="N273" s="81">
        <f t="shared" si="8"/>
        <v>0</v>
      </c>
      <c r="O273" s="81" t="e">
        <f>IF(D273="X",0,IF(E273="X",0,VLOOKUP(E273,'50'!$K$3:$L$16,2,FALSE)))</f>
        <v>#N/A</v>
      </c>
      <c r="P273" s="81" t="e">
        <f t="shared" si="9"/>
        <v>#N/A</v>
      </c>
    </row>
    <row r="274" spans="14:16">
      <c r="N274" s="81">
        <f t="shared" si="8"/>
        <v>0</v>
      </c>
      <c r="O274" s="81" t="e">
        <f>IF(D274="X",0,IF(E274="X",0,VLOOKUP(E274,'50'!$K$3:$L$16,2,FALSE)))</f>
        <v>#N/A</v>
      </c>
      <c r="P274" s="81" t="e">
        <f t="shared" si="9"/>
        <v>#N/A</v>
      </c>
    </row>
    <row r="275" spans="14:16">
      <c r="N275" s="81">
        <f t="shared" si="8"/>
        <v>0</v>
      </c>
      <c r="O275" s="81" t="e">
        <f>IF(D275="X",0,IF(E275="X",0,VLOOKUP(E275,'50'!$K$3:$L$16,2,FALSE)))</f>
        <v>#N/A</v>
      </c>
      <c r="P275" s="81" t="e">
        <f t="shared" si="9"/>
        <v>#N/A</v>
      </c>
    </row>
    <row r="276" spans="14:16">
      <c r="N276" s="81">
        <f t="shared" si="8"/>
        <v>0</v>
      </c>
      <c r="O276" s="81" t="e">
        <f>IF(D276="X",0,IF(E276="X",0,VLOOKUP(E276,'50'!$K$3:$L$16,2,FALSE)))</f>
        <v>#N/A</v>
      </c>
      <c r="P276" s="81" t="e">
        <f t="shared" si="9"/>
        <v>#N/A</v>
      </c>
    </row>
    <row r="277" spans="14:16">
      <c r="N277" s="81">
        <f t="shared" si="8"/>
        <v>0</v>
      </c>
      <c r="O277" s="81" t="e">
        <f>IF(D277="X",0,IF(E277="X",0,VLOOKUP(E277,'50'!$K$3:$L$16,2,FALSE)))</f>
        <v>#N/A</v>
      </c>
      <c r="P277" s="81" t="e">
        <f t="shared" si="9"/>
        <v>#N/A</v>
      </c>
    </row>
    <row r="278" spans="14:16">
      <c r="N278" s="81">
        <f t="shared" si="8"/>
        <v>0</v>
      </c>
      <c r="O278" s="81" t="e">
        <f>IF(D278="X",0,IF(E278="X",0,VLOOKUP(E278,'50'!$K$3:$L$16,2,FALSE)))</f>
        <v>#N/A</v>
      </c>
      <c r="P278" s="81" t="e">
        <f t="shared" si="9"/>
        <v>#N/A</v>
      </c>
    </row>
    <row r="279" spans="14:16">
      <c r="N279" s="81">
        <f t="shared" si="8"/>
        <v>0</v>
      </c>
      <c r="O279" s="81" t="e">
        <f>IF(D279="X",0,IF(E279="X",0,VLOOKUP(E279,'50'!$K$3:$L$16,2,FALSE)))</f>
        <v>#N/A</v>
      </c>
      <c r="P279" s="81" t="e">
        <f t="shared" si="9"/>
        <v>#N/A</v>
      </c>
    </row>
    <row r="280" spans="14:16">
      <c r="N280" s="81">
        <f t="shared" si="8"/>
        <v>0</v>
      </c>
      <c r="O280" s="81" t="e">
        <f>IF(D280="X",0,IF(E280="X",0,VLOOKUP(E280,'50'!$K$3:$L$16,2,FALSE)))</f>
        <v>#N/A</v>
      </c>
      <c r="P280" s="81" t="e">
        <f t="shared" si="9"/>
        <v>#N/A</v>
      </c>
    </row>
    <row r="281" spans="14:16">
      <c r="N281" s="81">
        <f t="shared" si="8"/>
        <v>0</v>
      </c>
      <c r="O281" s="81" t="e">
        <f>IF(D281="X",0,IF(E281="X",0,VLOOKUP(E281,'50'!$K$3:$L$16,2,FALSE)))</f>
        <v>#N/A</v>
      </c>
      <c r="P281" s="81" t="e">
        <f t="shared" si="9"/>
        <v>#N/A</v>
      </c>
    </row>
    <row r="282" spans="14:16">
      <c r="N282" s="81">
        <f t="shared" si="8"/>
        <v>0</v>
      </c>
      <c r="O282" s="81" t="e">
        <f>IF(D282="X",0,IF(E282="X",0,VLOOKUP(E282,'50'!$K$3:$L$16,2,FALSE)))</f>
        <v>#N/A</v>
      </c>
      <c r="P282" s="81" t="e">
        <f t="shared" si="9"/>
        <v>#N/A</v>
      </c>
    </row>
    <row r="283" spans="14:16">
      <c r="N283" s="81">
        <f t="shared" si="8"/>
        <v>0</v>
      </c>
      <c r="O283" s="81" t="e">
        <f>IF(D283="X",0,IF(E283="X",0,VLOOKUP(E283,'50'!$K$3:$L$16,2,FALSE)))</f>
        <v>#N/A</v>
      </c>
      <c r="P283" s="81" t="e">
        <f t="shared" si="9"/>
        <v>#N/A</v>
      </c>
    </row>
    <row r="284" spans="14:16">
      <c r="N284" s="81">
        <f t="shared" si="8"/>
        <v>0</v>
      </c>
      <c r="O284" s="81" t="e">
        <f>IF(D284="X",0,IF(E284="X",0,VLOOKUP(E284,'50'!$K$3:$L$16,2,FALSE)))</f>
        <v>#N/A</v>
      </c>
      <c r="P284" s="81" t="e">
        <f t="shared" si="9"/>
        <v>#N/A</v>
      </c>
    </row>
    <row r="285" spans="14:16">
      <c r="N285" s="81">
        <f t="shared" si="8"/>
        <v>0</v>
      </c>
      <c r="O285" s="81" t="e">
        <f>IF(D285="X",0,IF(E285="X",0,VLOOKUP(E285,'50'!$K$3:$L$16,2,FALSE)))</f>
        <v>#N/A</v>
      </c>
      <c r="P285" s="81" t="e">
        <f t="shared" si="9"/>
        <v>#N/A</v>
      </c>
    </row>
    <row r="286" spans="14:16">
      <c r="N286" s="81">
        <f t="shared" si="8"/>
        <v>0</v>
      </c>
      <c r="O286" s="81" t="e">
        <f>IF(D286="X",0,IF(E286="X",0,VLOOKUP(E286,'50'!$K$3:$L$16,2,FALSE)))</f>
        <v>#N/A</v>
      </c>
      <c r="P286" s="81" t="e">
        <f t="shared" si="9"/>
        <v>#N/A</v>
      </c>
    </row>
    <row r="287" spans="14:16">
      <c r="N287" s="81">
        <f t="shared" si="8"/>
        <v>0</v>
      </c>
      <c r="O287" s="81" t="e">
        <f>IF(D287="X",0,IF(E287="X",0,VLOOKUP(E287,'50'!$K$3:$L$16,2,FALSE)))</f>
        <v>#N/A</v>
      </c>
      <c r="P287" s="81" t="e">
        <f t="shared" si="9"/>
        <v>#N/A</v>
      </c>
    </row>
    <row r="288" spans="14:16">
      <c r="N288" s="81">
        <f t="shared" si="8"/>
        <v>0</v>
      </c>
      <c r="O288" s="81" t="e">
        <f>IF(D288="X",0,IF(E288="X",0,VLOOKUP(E288,'50'!$K$3:$L$16,2,FALSE)))</f>
        <v>#N/A</v>
      </c>
      <c r="P288" s="81" t="e">
        <f t="shared" si="9"/>
        <v>#N/A</v>
      </c>
    </row>
    <row r="289" spans="14:16">
      <c r="N289" s="81">
        <f t="shared" si="8"/>
        <v>0</v>
      </c>
      <c r="O289" s="81" t="e">
        <f>IF(D289="X",0,IF(E289="X",0,VLOOKUP(E289,'50'!$K$3:$L$16,2,FALSE)))</f>
        <v>#N/A</v>
      </c>
      <c r="P289" s="81" t="e">
        <f t="shared" si="9"/>
        <v>#N/A</v>
      </c>
    </row>
    <row r="290" spans="14:16">
      <c r="N290" s="81">
        <f t="shared" si="8"/>
        <v>0</v>
      </c>
      <c r="O290" s="81" t="e">
        <f>IF(D290="X",0,IF(E290="X",0,VLOOKUP(E290,'50'!$K$3:$L$16,2,FALSE)))</f>
        <v>#N/A</v>
      </c>
      <c r="P290" s="81" t="e">
        <f t="shared" si="9"/>
        <v>#N/A</v>
      </c>
    </row>
    <row r="291" spans="14:16">
      <c r="N291" s="81">
        <f t="shared" si="8"/>
        <v>0</v>
      </c>
      <c r="O291" s="81" t="e">
        <f>IF(D291="X",0,IF(E291="X",0,VLOOKUP(E291,'50'!$K$3:$L$16,2,FALSE)))</f>
        <v>#N/A</v>
      </c>
      <c r="P291" s="81" t="e">
        <f t="shared" si="9"/>
        <v>#N/A</v>
      </c>
    </row>
    <row r="292" spans="14:16">
      <c r="N292" s="81">
        <f t="shared" si="8"/>
        <v>0</v>
      </c>
      <c r="O292" s="81" t="e">
        <f>IF(D292="X",0,IF(E292="X",0,VLOOKUP(E292,'50'!$K$3:$L$16,2,FALSE)))</f>
        <v>#N/A</v>
      </c>
      <c r="P292" s="81" t="e">
        <f t="shared" si="9"/>
        <v>#N/A</v>
      </c>
    </row>
    <row r="293" spans="14:16">
      <c r="N293" s="81">
        <f t="shared" si="8"/>
        <v>0</v>
      </c>
      <c r="O293" s="81" t="e">
        <f>IF(D293="X",0,IF(E293="X",0,VLOOKUP(E293,'50'!$K$3:$L$16,2,FALSE)))</f>
        <v>#N/A</v>
      </c>
      <c r="P293" s="81" t="e">
        <f t="shared" si="9"/>
        <v>#N/A</v>
      </c>
    </row>
    <row r="294" spans="14:16">
      <c r="N294" s="81">
        <f t="shared" si="8"/>
        <v>0</v>
      </c>
      <c r="O294" s="81" t="e">
        <f>IF(D294="X",0,IF(E294="X",0,VLOOKUP(E294,'50'!$K$3:$L$16,2,FALSE)))</f>
        <v>#N/A</v>
      </c>
      <c r="P294" s="81" t="e">
        <f t="shared" si="9"/>
        <v>#N/A</v>
      </c>
    </row>
    <row r="295" spans="14:16">
      <c r="N295" s="81">
        <f t="shared" si="8"/>
        <v>0</v>
      </c>
      <c r="O295" s="81" t="e">
        <f>IF(D295="X",0,IF(E295="X",0,VLOOKUP(E295,'50'!$K$3:$L$16,2,FALSE)))</f>
        <v>#N/A</v>
      </c>
      <c r="P295" s="81" t="e">
        <f t="shared" si="9"/>
        <v>#N/A</v>
      </c>
    </row>
    <row r="296" spans="14:16">
      <c r="N296" s="81">
        <f t="shared" si="8"/>
        <v>0</v>
      </c>
      <c r="O296" s="81" t="e">
        <f>IF(D296="X",0,IF(E296="X",0,VLOOKUP(E296,'50'!$K$3:$L$16,2,FALSE)))</f>
        <v>#N/A</v>
      </c>
      <c r="P296" s="81" t="e">
        <f t="shared" si="9"/>
        <v>#N/A</v>
      </c>
    </row>
    <row r="297" spans="14:16">
      <c r="N297" s="81">
        <f t="shared" si="8"/>
        <v>0</v>
      </c>
      <c r="O297" s="81" t="e">
        <f>IF(D297="X",0,IF(E297="X",0,VLOOKUP(E297,'50'!$K$3:$L$16,2,FALSE)))</f>
        <v>#N/A</v>
      </c>
      <c r="P297" s="81" t="e">
        <f t="shared" si="9"/>
        <v>#N/A</v>
      </c>
    </row>
    <row r="298" spans="14:16">
      <c r="N298" s="81">
        <f t="shared" si="8"/>
        <v>0</v>
      </c>
      <c r="O298" s="81" t="e">
        <f>IF(D298="X",0,IF(E298="X",0,VLOOKUP(E298,'50'!$K$3:$L$16,2,FALSE)))</f>
        <v>#N/A</v>
      </c>
      <c r="P298" s="81" t="e">
        <f t="shared" si="9"/>
        <v>#N/A</v>
      </c>
    </row>
    <row r="299" spans="14:16">
      <c r="N299" s="81">
        <f t="shared" si="8"/>
        <v>0</v>
      </c>
      <c r="O299" s="81" t="e">
        <f>IF(D299="X",0,IF(E299="X",0,VLOOKUP(E299,'50'!$K$3:$L$16,2,FALSE)))</f>
        <v>#N/A</v>
      </c>
      <c r="P299" s="81" t="e">
        <f t="shared" si="9"/>
        <v>#N/A</v>
      </c>
    </row>
    <row r="300" spans="14:16">
      <c r="N300" s="81">
        <f t="shared" si="8"/>
        <v>0</v>
      </c>
      <c r="O300" s="81" t="e">
        <f>IF(D300="X",0,IF(E300="X",0,VLOOKUP(E300,'50'!$K$3:$L$16,2,FALSE)))</f>
        <v>#N/A</v>
      </c>
      <c r="P300" s="81" t="e">
        <f t="shared" si="9"/>
        <v>#N/A</v>
      </c>
    </row>
    <row r="301" spans="14:16">
      <c r="N301" s="81">
        <f t="shared" si="8"/>
        <v>0</v>
      </c>
      <c r="O301" s="81" t="e">
        <f>IF(D301="X",0,IF(E301="X",0,VLOOKUP(E301,'50'!$K$3:$L$16,2,FALSE)))</f>
        <v>#N/A</v>
      </c>
      <c r="P301" s="81" t="e">
        <f t="shared" si="9"/>
        <v>#N/A</v>
      </c>
    </row>
    <row r="302" spans="14:16">
      <c r="N302" s="81">
        <f t="shared" si="8"/>
        <v>0</v>
      </c>
      <c r="O302" s="81" t="e">
        <f>IF(D302="X",0,IF(E302="X",0,VLOOKUP(E302,'50'!$K$3:$L$16,2,FALSE)))</f>
        <v>#N/A</v>
      </c>
      <c r="P302" s="81" t="e">
        <f t="shared" si="9"/>
        <v>#N/A</v>
      </c>
    </row>
    <row r="303" spans="14:16">
      <c r="N303" s="81">
        <f t="shared" si="8"/>
        <v>0</v>
      </c>
      <c r="O303" s="81" t="e">
        <f>IF(D303="X",0,IF(E303="X",0,VLOOKUP(E303,'50'!$K$3:$L$16,2,FALSE)))</f>
        <v>#N/A</v>
      </c>
      <c r="P303" s="81" t="e">
        <f t="shared" si="9"/>
        <v>#N/A</v>
      </c>
    </row>
    <row r="304" spans="14:16">
      <c r="N304" s="81">
        <f t="shared" si="8"/>
        <v>0</v>
      </c>
      <c r="O304" s="81" t="e">
        <f>IF(D304="X",0,IF(E304="X",0,VLOOKUP(E304,'50'!$K$3:$L$16,2,FALSE)))</f>
        <v>#N/A</v>
      </c>
      <c r="P304" s="81" t="e">
        <f t="shared" si="9"/>
        <v>#N/A</v>
      </c>
    </row>
    <row r="305" spans="14:16">
      <c r="N305" s="81">
        <f t="shared" si="8"/>
        <v>0</v>
      </c>
      <c r="O305" s="81" t="e">
        <f>IF(D305="X",0,IF(E305="X",0,VLOOKUP(E305,'50'!$K$3:$L$16,2,FALSE)))</f>
        <v>#N/A</v>
      </c>
      <c r="P305" s="81" t="e">
        <f t="shared" si="9"/>
        <v>#N/A</v>
      </c>
    </row>
    <row r="306" spans="14:16">
      <c r="N306" s="81">
        <f t="shared" si="8"/>
        <v>0</v>
      </c>
      <c r="O306" s="81" t="e">
        <f>IF(D306="X",0,IF(E306="X",0,VLOOKUP(E306,'50'!$K$3:$L$16,2,FALSE)))</f>
        <v>#N/A</v>
      </c>
      <c r="P306" s="81" t="e">
        <f t="shared" si="9"/>
        <v>#N/A</v>
      </c>
    </row>
    <row r="307" spans="14:16">
      <c r="N307" s="81">
        <f t="shared" si="8"/>
        <v>0</v>
      </c>
      <c r="O307" s="81" t="e">
        <f>IF(D307="X",0,IF(E307="X",0,VLOOKUP(E307,'50'!$K$3:$L$16,2,FALSE)))</f>
        <v>#N/A</v>
      </c>
      <c r="P307" s="81" t="e">
        <f t="shared" si="9"/>
        <v>#N/A</v>
      </c>
    </row>
    <row r="308" spans="14:16">
      <c r="N308" s="81">
        <f t="shared" si="8"/>
        <v>0</v>
      </c>
      <c r="O308" s="81" t="e">
        <f>IF(D308="X",0,IF(E308="X",0,VLOOKUP(E308,'50'!$K$3:$L$16,2,FALSE)))</f>
        <v>#N/A</v>
      </c>
      <c r="P308" s="81" t="e">
        <f t="shared" si="9"/>
        <v>#N/A</v>
      </c>
    </row>
    <row r="309" spans="14:16">
      <c r="N309" s="81">
        <f t="shared" si="8"/>
        <v>0</v>
      </c>
      <c r="O309" s="81" t="e">
        <f>IF(D309="X",0,IF(E309="X",0,VLOOKUP(E309,'50'!$K$3:$L$16,2,FALSE)))</f>
        <v>#N/A</v>
      </c>
      <c r="P309" s="81" t="e">
        <f t="shared" si="9"/>
        <v>#N/A</v>
      </c>
    </row>
    <row r="310" spans="14:16">
      <c r="N310" s="81">
        <f t="shared" si="8"/>
        <v>0</v>
      </c>
      <c r="O310" s="81" t="e">
        <f>IF(D310="X",0,IF(E310="X",0,VLOOKUP(E310,'50'!$K$3:$L$16,2,FALSE)))</f>
        <v>#N/A</v>
      </c>
      <c r="P310" s="81" t="e">
        <f t="shared" si="9"/>
        <v>#N/A</v>
      </c>
    </row>
    <row r="311" spans="14:16">
      <c r="N311" s="81">
        <f t="shared" si="8"/>
        <v>0</v>
      </c>
      <c r="O311" s="81" t="e">
        <f>IF(D311="X",0,IF(E311="X",0,VLOOKUP(E311,'50'!$K$3:$L$16,2,FALSE)))</f>
        <v>#N/A</v>
      </c>
      <c r="P311" s="81" t="e">
        <f t="shared" si="9"/>
        <v>#N/A</v>
      </c>
    </row>
    <row r="312" spans="14:16">
      <c r="N312" s="81">
        <f t="shared" si="8"/>
        <v>0</v>
      </c>
      <c r="O312" s="81" t="e">
        <f>IF(D312="X",0,IF(E312="X",0,VLOOKUP(E312,'50'!$K$3:$L$16,2,FALSE)))</f>
        <v>#N/A</v>
      </c>
      <c r="P312" s="81" t="e">
        <f t="shared" si="9"/>
        <v>#N/A</v>
      </c>
    </row>
    <row r="313" spans="14:16">
      <c r="N313" s="81">
        <f t="shared" si="8"/>
        <v>0</v>
      </c>
      <c r="O313" s="81" t="e">
        <f>IF(D313="X",0,IF(E313="X",0,VLOOKUP(E313,'50'!$K$3:$L$16,2,FALSE)))</f>
        <v>#N/A</v>
      </c>
      <c r="P313" s="81" t="e">
        <f t="shared" si="9"/>
        <v>#N/A</v>
      </c>
    </row>
    <row r="314" spans="14:16">
      <c r="N314" s="81">
        <f t="shared" si="8"/>
        <v>0</v>
      </c>
      <c r="O314" s="81" t="e">
        <f>IF(D314="X",0,IF(E314="X",0,VLOOKUP(E314,'50'!$K$3:$L$16,2,FALSE)))</f>
        <v>#N/A</v>
      </c>
      <c r="P314" s="81" t="e">
        <f t="shared" si="9"/>
        <v>#N/A</v>
      </c>
    </row>
    <row r="315" spans="14:16">
      <c r="N315" s="81">
        <f t="shared" si="8"/>
        <v>0</v>
      </c>
      <c r="O315" s="81" t="e">
        <f>IF(D315="X",0,IF(E315="X",0,VLOOKUP(E315,'50'!$K$3:$L$16,2,FALSE)))</f>
        <v>#N/A</v>
      </c>
      <c r="P315" s="81" t="e">
        <f t="shared" si="9"/>
        <v>#N/A</v>
      </c>
    </row>
    <row r="316" spans="14:16">
      <c r="N316" s="81">
        <f t="shared" si="8"/>
        <v>0</v>
      </c>
      <c r="O316" s="81" t="e">
        <f>IF(D316="X",0,IF(E316="X",0,VLOOKUP(E316,'50'!$K$3:$L$16,2,FALSE)))</f>
        <v>#N/A</v>
      </c>
      <c r="P316" s="81" t="e">
        <f t="shared" si="9"/>
        <v>#N/A</v>
      </c>
    </row>
    <row r="317" spans="14:16">
      <c r="N317" s="81">
        <f t="shared" si="8"/>
        <v>0</v>
      </c>
      <c r="O317" s="81" t="e">
        <f>IF(D317="X",0,IF(E317="X",0,VLOOKUP(E317,'50'!$K$3:$L$16,2,FALSE)))</f>
        <v>#N/A</v>
      </c>
      <c r="P317" s="81" t="e">
        <f t="shared" si="9"/>
        <v>#N/A</v>
      </c>
    </row>
    <row r="318" spans="14:16">
      <c r="N318" s="81">
        <f t="shared" si="8"/>
        <v>0</v>
      </c>
      <c r="O318" s="81" t="e">
        <f>IF(D318="X",0,IF(E318="X",0,VLOOKUP(E318,'50'!$K$3:$L$16,2,FALSE)))</f>
        <v>#N/A</v>
      </c>
      <c r="P318" s="81" t="e">
        <f t="shared" si="9"/>
        <v>#N/A</v>
      </c>
    </row>
    <row r="319" spans="14:16">
      <c r="N319" s="81">
        <f t="shared" si="8"/>
        <v>0</v>
      </c>
      <c r="O319" s="81" t="e">
        <f>IF(D319="X",0,IF(E319="X",0,VLOOKUP(E319,'50'!$K$3:$L$16,2,FALSE)))</f>
        <v>#N/A</v>
      </c>
      <c r="P319" s="81" t="e">
        <f t="shared" si="9"/>
        <v>#N/A</v>
      </c>
    </row>
    <row r="320" spans="14:16">
      <c r="N320" s="81">
        <f t="shared" si="8"/>
        <v>0</v>
      </c>
      <c r="O320" s="81" t="e">
        <f>IF(D320="X",0,IF(E320="X",0,VLOOKUP(E320,'50'!$K$3:$L$16,2,FALSE)))</f>
        <v>#N/A</v>
      </c>
      <c r="P320" s="81" t="e">
        <f t="shared" si="9"/>
        <v>#N/A</v>
      </c>
    </row>
    <row r="321" spans="14:16">
      <c r="N321" s="81">
        <f t="shared" si="8"/>
        <v>0</v>
      </c>
      <c r="O321" s="81" t="e">
        <f>IF(D321="X",0,IF(E321="X",0,VLOOKUP(E321,'50'!$K$3:$L$16,2,FALSE)))</f>
        <v>#N/A</v>
      </c>
      <c r="P321" s="81" t="e">
        <f t="shared" si="9"/>
        <v>#N/A</v>
      </c>
    </row>
    <row r="322" spans="14:16">
      <c r="N322" s="81">
        <f t="shared" si="8"/>
        <v>0</v>
      </c>
      <c r="O322" s="81" t="e">
        <f>IF(D322="X",0,IF(E322="X",0,VLOOKUP(E322,'50'!$K$3:$L$16,2,FALSE)))</f>
        <v>#N/A</v>
      </c>
      <c r="P322" s="81" t="e">
        <f t="shared" si="9"/>
        <v>#N/A</v>
      </c>
    </row>
    <row r="323" spans="14:16">
      <c r="N323" s="81">
        <f t="shared" si="8"/>
        <v>0</v>
      </c>
      <c r="O323" s="81" t="e">
        <f>IF(D323="X",0,IF(E323="X",0,VLOOKUP(E323,'50'!$K$3:$L$16,2,FALSE)))</f>
        <v>#N/A</v>
      </c>
      <c r="P323" s="81" t="e">
        <f t="shared" si="9"/>
        <v>#N/A</v>
      </c>
    </row>
    <row r="324" spans="14:16">
      <c r="N324" s="81">
        <f t="shared" ref="N324:N387" si="10">SUM(F324:M324)</f>
        <v>0</v>
      </c>
      <c r="O324" s="81" t="e">
        <f>IF(D324="X",0,IF(E324="X",0,VLOOKUP(E324,'50'!$K$3:$L$16,2,FALSE)))</f>
        <v>#N/A</v>
      </c>
      <c r="P324" s="81" t="e">
        <f t="shared" ref="P324:P387" si="11">N324*O324</f>
        <v>#N/A</v>
      </c>
    </row>
    <row r="325" spans="14:16">
      <c r="N325" s="81">
        <f t="shared" si="10"/>
        <v>0</v>
      </c>
      <c r="O325" s="81" t="e">
        <f>IF(D325="X",0,IF(E325="X",0,VLOOKUP(E325,'50'!$K$3:$L$16,2,FALSE)))</f>
        <v>#N/A</v>
      </c>
      <c r="P325" s="81" t="e">
        <f t="shared" si="11"/>
        <v>#N/A</v>
      </c>
    </row>
    <row r="326" spans="14:16">
      <c r="N326" s="81">
        <f t="shared" si="10"/>
        <v>0</v>
      </c>
      <c r="O326" s="81" t="e">
        <f>IF(D326="X",0,IF(E326="X",0,VLOOKUP(E326,'50'!$K$3:$L$16,2,FALSE)))</f>
        <v>#N/A</v>
      </c>
      <c r="P326" s="81" t="e">
        <f t="shared" si="11"/>
        <v>#N/A</v>
      </c>
    </row>
    <row r="327" spans="14:16">
      <c r="N327" s="81">
        <f t="shared" si="10"/>
        <v>0</v>
      </c>
      <c r="O327" s="81" t="e">
        <f>IF(D327="X",0,IF(E327="X",0,VLOOKUP(E327,'50'!$K$3:$L$16,2,FALSE)))</f>
        <v>#N/A</v>
      </c>
      <c r="P327" s="81" t="e">
        <f t="shared" si="11"/>
        <v>#N/A</v>
      </c>
    </row>
    <row r="328" spans="14:16">
      <c r="N328" s="81">
        <f t="shared" si="10"/>
        <v>0</v>
      </c>
      <c r="O328" s="81" t="e">
        <f>IF(D328="X",0,IF(E328="X",0,VLOOKUP(E328,'50'!$K$3:$L$16,2,FALSE)))</f>
        <v>#N/A</v>
      </c>
      <c r="P328" s="81" t="e">
        <f t="shared" si="11"/>
        <v>#N/A</v>
      </c>
    </row>
    <row r="329" spans="14:16">
      <c r="N329" s="81">
        <f t="shared" si="10"/>
        <v>0</v>
      </c>
      <c r="O329" s="81" t="e">
        <f>IF(D329="X",0,IF(E329="X",0,VLOOKUP(E329,'50'!$K$3:$L$16,2,FALSE)))</f>
        <v>#N/A</v>
      </c>
      <c r="P329" s="81" t="e">
        <f t="shared" si="11"/>
        <v>#N/A</v>
      </c>
    </row>
    <row r="330" spans="14:16">
      <c r="N330" s="81">
        <f t="shared" si="10"/>
        <v>0</v>
      </c>
      <c r="O330" s="81" t="e">
        <f>IF(D330="X",0,IF(E330="X",0,VLOOKUP(E330,'50'!$K$3:$L$16,2,FALSE)))</f>
        <v>#N/A</v>
      </c>
      <c r="P330" s="81" t="e">
        <f t="shared" si="11"/>
        <v>#N/A</v>
      </c>
    </row>
    <row r="331" spans="14:16">
      <c r="N331" s="81">
        <f t="shared" si="10"/>
        <v>0</v>
      </c>
      <c r="O331" s="81" t="e">
        <f>IF(D331="X",0,IF(E331="X",0,VLOOKUP(E331,'50'!$K$3:$L$16,2,FALSE)))</f>
        <v>#N/A</v>
      </c>
      <c r="P331" s="81" t="e">
        <f t="shared" si="11"/>
        <v>#N/A</v>
      </c>
    </row>
    <row r="332" spans="14:16">
      <c r="N332" s="81">
        <f t="shared" si="10"/>
        <v>0</v>
      </c>
      <c r="O332" s="81" t="e">
        <f>IF(D332="X",0,IF(E332="X",0,VLOOKUP(E332,'50'!$K$3:$L$16,2,FALSE)))</f>
        <v>#N/A</v>
      </c>
      <c r="P332" s="81" t="e">
        <f t="shared" si="11"/>
        <v>#N/A</v>
      </c>
    </row>
    <row r="333" spans="14:16">
      <c r="N333" s="81">
        <f t="shared" si="10"/>
        <v>0</v>
      </c>
      <c r="O333" s="81" t="e">
        <f>IF(D333="X",0,IF(E333="X",0,VLOOKUP(E333,'50'!$K$3:$L$16,2,FALSE)))</f>
        <v>#N/A</v>
      </c>
      <c r="P333" s="81" t="e">
        <f t="shared" si="11"/>
        <v>#N/A</v>
      </c>
    </row>
    <row r="334" spans="14:16">
      <c r="N334" s="81">
        <f t="shared" si="10"/>
        <v>0</v>
      </c>
      <c r="O334" s="81" t="e">
        <f>IF(D334="X",0,IF(E334="X",0,VLOOKUP(E334,'50'!$K$3:$L$16,2,FALSE)))</f>
        <v>#N/A</v>
      </c>
      <c r="P334" s="81" t="e">
        <f t="shared" si="11"/>
        <v>#N/A</v>
      </c>
    </row>
    <row r="335" spans="14:16">
      <c r="N335" s="81">
        <f t="shared" si="10"/>
        <v>0</v>
      </c>
      <c r="O335" s="81" t="e">
        <f>IF(D335="X",0,IF(E335="X",0,VLOOKUP(E335,'50'!$K$3:$L$16,2,FALSE)))</f>
        <v>#N/A</v>
      </c>
      <c r="P335" s="81" t="e">
        <f t="shared" si="11"/>
        <v>#N/A</v>
      </c>
    </row>
    <row r="336" spans="14:16">
      <c r="N336" s="81">
        <f t="shared" si="10"/>
        <v>0</v>
      </c>
      <c r="O336" s="81" t="e">
        <f>IF(D336="X",0,IF(E336="X",0,VLOOKUP(E336,'50'!$K$3:$L$16,2,FALSE)))</f>
        <v>#N/A</v>
      </c>
      <c r="P336" s="81" t="e">
        <f t="shared" si="11"/>
        <v>#N/A</v>
      </c>
    </row>
    <row r="337" spans="14:16">
      <c r="N337" s="81">
        <f t="shared" si="10"/>
        <v>0</v>
      </c>
      <c r="O337" s="81" t="e">
        <f>IF(D337="X",0,IF(E337="X",0,VLOOKUP(E337,'50'!$K$3:$L$16,2,FALSE)))</f>
        <v>#N/A</v>
      </c>
      <c r="P337" s="81" t="e">
        <f t="shared" si="11"/>
        <v>#N/A</v>
      </c>
    </row>
    <row r="338" spans="14:16">
      <c r="N338" s="81">
        <f t="shared" si="10"/>
        <v>0</v>
      </c>
      <c r="O338" s="81" t="e">
        <f>IF(D338="X",0,IF(E338="X",0,VLOOKUP(E338,'50'!$K$3:$L$16,2,FALSE)))</f>
        <v>#N/A</v>
      </c>
      <c r="P338" s="81" t="e">
        <f t="shared" si="11"/>
        <v>#N/A</v>
      </c>
    </row>
    <row r="339" spans="14:16">
      <c r="N339" s="81">
        <f t="shared" si="10"/>
        <v>0</v>
      </c>
      <c r="O339" s="81" t="e">
        <f>IF(D339="X",0,IF(E339="X",0,VLOOKUP(E339,'50'!$K$3:$L$16,2,FALSE)))</f>
        <v>#N/A</v>
      </c>
      <c r="P339" s="81" t="e">
        <f t="shared" si="11"/>
        <v>#N/A</v>
      </c>
    </row>
    <row r="340" spans="14:16">
      <c r="N340" s="81">
        <f t="shared" si="10"/>
        <v>0</v>
      </c>
      <c r="O340" s="81" t="e">
        <f>IF(D340="X",0,IF(E340="X",0,VLOOKUP(E340,'50'!$K$3:$L$16,2,FALSE)))</f>
        <v>#N/A</v>
      </c>
      <c r="P340" s="81" t="e">
        <f t="shared" si="11"/>
        <v>#N/A</v>
      </c>
    </row>
    <row r="341" spans="14:16">
      <c r="N341" s="81">
        <f t="shared" si="10"/>
        <v>0</v>
      </c>
      <c r="O341" s="81" t="e">
        <f>IF(D341="X",0,IF(E341="X",0,VLOOKUP(E341,'50'!$K$3:$L$16,2,FALSE)))</f>
        <v>#N/A</v>
      </c>
      <c r="P341" s="81" t="e">
        <f t="shared" si="11"/>
        <v>#N/A</v>
      </c>
    </row>
    <row r="342" spans="14:16">
      <c r="N342" s="81">
        <f t="shared" si="10"/>
        <v>0</v>
      </c>
      <c r="O342" s="81" t="e">
        <f>IF(D342="X",0,IF(E342="X",0,VLOOKUP(E342,'50'!$K$3:$L$16,2,FALSE)))</f>
        <v>#N/A</v>
      </c>
      <c r="P342" s="81" t="e">
        <f t="shared" si="11"/>
        <v>#N/A</v>
      </c>
    </row>
    <row r="343" spans="14:16">
      <c r="N343" s="81">
        <f t="shared" si="10"/>
        <v>0</v>
      </c>
      <c r="O343" s="81" t="e">
        <f>IF(D343="X",0,IF(E343="X",0,VLOOKUP(E343,'50'!$K$3:$L$16,2,FALSE)))</f>
        <v>#N/A</v>
      </c>
      <c r="P343" s="81" t="e">
        <f t="shared" si="11"/>
        <v>#N/A</v>
      </c>
    </row>
    <row r="344" spans="14:16">
      <c r="N344" s="81">
        <f t="shared" si="10"/>
        <v>0</v>
      </c>
      <c r="O344" s="81" t="e">
        <f>IF(D344="X",0,IF(E344="X",0,VLOOKUP(E344,'50'!$K$3:$L$16,2,FALSE)))</f>
        <v>#N/A</v>
      </c>
      <c r="P344" s="81" t="e">
        <f t="shared" si="11"/>
        <v>#N/A</v>
      </c>
    </row>
    <row r="345" spans="14:16">
      <c r="N345" s="81">
        <f t="shared" si="10"/>
        <v>0</v>
      </c>
      <c r="O345" s="81" t="e">
        <f>IF(D345="X",0,IF(E345="X",0,VLOOKUP(E345,'50'!$K$3:$L$16,2,FALSE)))</f>
        <v>#N/A</v>
      </c>
      <c r="P345" s="81" t="e">
        <f t="shared" si="11"/>
        <v>#N/A</v>
      </c>
    </row>
    <row r="346" spans="14:16">
      <c r="N346" s="81">
        <f t="shared" si="10"/>
        <v>0</v>
      </c>
      <c r="O346" s="81" t="e">
        <f>IF(D346="X",0,IF(E346="X",0,VLOOKUP(E346,'50'!$K$3:$L$16,2,FALSE)))</f>
        <v>#N/A</v>
      </c>
      <c r="P346" s="81" t="e">
        <f t="shared" si="11"/>
        <v>#N/A</v>
      </c>
    </row>
    <row r="347" spans="14:16">
      <c r="N347" s="81">
        <f t="shared" si="10"/>
        <v>0</v>
      </c>
      <c r="O347" s="81" t="e">
        <f>IF(D347="X",0,IF(E347="X",0,VLOOKUP(E347,'50'!$K$3:$L$16,2,FALSE)))</f>
        <v>#N/A</v>
      </c>
      <c r="P347" s="81" t="e">
        <f t="shared" si="11"/>
        <v>#N/A</v>
      </c>
    </row>
    <row r="348" spans="14:16">
      <c r="N348" s="81">
        <f t="shared" si="10"/>
        <v>0</v>
      </c>
      <c r="O348" s="81" t="e">
        <f>IF(D348="X",0,IF(E348="X",0,VLOOKUP(E348,'50'!$K$3:$L$16,2,FALSE)))</f>
        <v>#N/A</v>
      </c>
      <c r="P348" s="81" t="e">
        <f t="shared" si="11"/>
        <v>#N/A</v>
      </c>
    </row>
    <row r="349" spans="14:16">
      <c r="N349" s="81">
        <f t="shared" si="10"/>
        <v>0</v>
      </c>
      <c r="O349" s="81" t="e">
        <f>IF(D349="X",0,IF(E349="X",0,VLOOKUP(E349,'50'!$K$3:$L$16,2,FALSE)))</f>
        <v>#N/A</v>
      </c>
      <c r="P349" s="81" t="e">
        <f t="shared" si="11"/>
        <v>#N/A</v>
      </c>
    </row>
    <row r="350" spans="14:16">
      <c r="N350" s="81">
        <f t="shared" si="10"/>
        <v>0</v>
      </c>
      <c r="O350" s="81" t="e">
        <f>IF(D350="X",0,IF(E350="X",0,VLOOKUP(E350,'50'!$K$3:$L$16,2,FALSE)))</f>
        <v>#N/A</v>
      </c>
      <c r="P350" s="81" t="e">
        <f t="shared" si="11"/>
        <v>#N/A</v>
      </c>
    </row>
    <row r="351" spans="14:16">
      <c r="N351" s="81">
        <f t="shared" si="10"/>
        <v>0</v>
      </c>
      <c r="O351" s="81" t="e">
        <f>IF(D351="X",0,IF(E351="X",0,VLOOKUP(E351,'50'!$K$3:$L$16,2,FALSE)))</f>
        <v>#N/A</v>
      </c>
      <c r="P351" s="81" t="e">
        <f t="shared" si="11"/>
        <v>#N/A</v>
      </c>
    </row>
    <row r="352" spans="14:16">
      <c r="N352" s="81">
        <f t="shared" si="10"/>
        <v>0</v>
      </c>
      <c r="O352" s="81" t="e">
        <f>IF(D352="X",0,IF(E352="X",0,VLOOKUP(E352,'50'!$K$3:$L$16,2,FALSE)))</f>
        <v>#N/A</v>
      </c>
      <c r="P352" s="81" t="e">
        <f t="shared" si="11"/>
        <v>#N/A</v>
      </c>
    </row>
    <row r="353" spans="14:16">
      <c r="N353" s="81">
        <f t="shared" si="10"/>
        <v>0</v>
      </c>
      <c r="O353" s="81" t="e">
        <f>IF(D353="X",0,IF(E353="X",0,VLOOKUP(E353,'50'!$K$3:$L$16,2,FALSE)))</f>
        <v>#N/A</v>
      </c>
      <c r="P353" s="81" t="e">
        <f t="shared" si="11"/>
        <v>#N/A</v>
      </c>
    </row>
    <row r="354" spans="14:16">
      <c r="N354" s="81">
        <f t="shared" si="10"/>
        <v>0</v>
      </c>
      <c r="O354" s="81" t="e">
        <f>IF(D354="X",0,IF(E354="X",0,VLOOKUP(E354,'50'!$K$3:$L$16,2,FALSE)))</f>
        <v>#N/A</v>
      </c>
      <c r="P354" s="81" t="e">
        <f t="shared" si="11"/>
        <v>#N/A</v>
      </c>
    </row>
    <row r="355" spans="14:16">
      <c r="N355" s="81">
        <f t="shared" si="10"/>
        <v>0</v>
      </c>
      <c r="O355" s="81" t="e">
        <f>IF(D355="X",0,IF(E355="X",0,VLOOKUP(E355,'50'!$K$3:$L$16,2,FALSE)))</f>
        <v>#N/A</v>
      </c>
      <c r="P355" s="81" t="e">
        <f t="shared" si="11"/>
        <v>#N/A</v>
      </c>
    </row>
    <row r="356" spans="14:16">
      <c r="N356" s="81">
        <f t="shared" si="10"/>
        <v>0</v>
      </c>
      <c r="O356" s="81" t="e">
        <f>IF(D356="X",0,IF(E356="X",0,VLOOKUP(E356,'50'!$K$3:$L$16,2,FALSE)))</f>
        <v>#N/A</v>
      </c>
      <c r="P356" s="81" t="e">
        <f t="shared" si="11"/>
        <v>#N/A</v>
      </c>
    </row>
    <row r="357" spans="14:16">
      <c r="N357" s="81">
        <f t="shared" si="10"/>
        <v>0</v>
      </c>
      <c r="O357" s="81" t="e">
        <f>IF(D357="X",0,IF(E357="X",0,VLOOKUP(E357,'50'!$K$3:$L$16,2,FALSE)))</f>
        <v>#N/A</v>
      </c>
      <c r="P357" s="81" t="e">
        <f t="shared" si="11"/>
        <v>#N/A</v>
      </c>
    </row>
    <row r="358" spans="14:16">
      <c r="N358" s="81">
        <f t="shared" si="10"/>
        <v>0</v>
      </c>
      <c r="O358" s="81" t="e">
        <f>IF(D358="X",0,IF(E358="X",0,VLOOKUP(E358,'50'!$K$3:$L$16,2,FALSE)))</f>
        <v>#N/A</v>
      </c>
      <c r="P358" s="81" t="e">
        <f t="shared" si="11"/>
        <v>#N/A</v>
      </c>
    </row>
    <row r="359" spans="14:16">
      <c r="N359" s="81">
        <f t="shared" si="10"/>
        <v>0</v>
      </c>
      <c r="O359" s="81" t="e">
        <f>IF(D359="X",0,IF(E359="X",0,VLOOKUP(E359,'50'!$K$3:$L$16,2,FALSE)))</f>
        <v>#N/A</v>
      </c>
      <c r="P359" s="81" t="e">
        <f t="shared" si="11"/>
        <v>#N/A</v>
      </c>
    </row>
    <row r="360" spans="14:16">
      <c r="N360" s="81">
        <f t="shared" si="10"/>
        <v>0</v>
      </c>
      <c r="O360" s="81" t="e">
        <f>IF(D360="X",0,IF(E360="X",0,VLOOKUP(E360,'50'!$K$3:$L$16,2,FALSE)))</f>
        <v>#N/A</v>
      </c>
      <c r="P360" s="81" t="e">
        <f t="shared" si="11"/>
        <v>#N/A</v>
      </c>
    </row>
    <row r="361" spans="14:16">
      <c r="N361" s="81">
        <f t="shared" si="10"/>
        <v>0</v>
      </c>
      <c r="O361" s="81" t="e">
        <f>IF(D361="X",0,IF(E361="X",0,VLOOKUP(E361,'50'!$K$3:$L$16,2,FALSE)))</f>
        <v>#N/A</v>
      </c>
      <c r="P361" s="81" t="e">
        <f t="shared" si="11"/>
        <v>#N/A</v>
      </c>
    </row>
    <row r="362" spans="14:16">
      <c r="N362" s="81">
        <f t="shared" si="10"/>
        <v>0</v>
      </c>
      <c r="O362" s="81" t="e">
        <f>IF(D362="X",0,IF(E362="X",0,VLOOKUP(E362,'50'!$K$3:$L$16,2,FALSE)))</f>
        <v>#N/A</v>
      </c>
      <c r="P362" s="81" t="e">
        <f t="shared" si="11"/>
        <v>#N/A</v>
      </c>
    </row>
    <row r="363" spans="14:16">
      <c r="N363" s="81">
        <f t="shared" si="10"/>
        <v>0</v>
      </c>
      <c r="O363" s="81" t="e">
        <f>IF(D363="X",0,IF(E363="X",0,VLOOKUP(E363,'50'!$K$3:$L$16,2,FALSE)))</f>
        <v>#N/A</v>
      </c>
      <c r="P363" s="81" t="e">
        <f t="shared" si="11"/>
        <v>#N/A</v>
      </c>
    </row>
    <row r="364" spans="14:16">
      <c r="N364" s="81">
        <f t="shared" si="10"/>
        <v>0</v>
      </c>
      <c r="O364" s="81" t="e">
        <f>IF(D364="X",0,IF(E364="X",0,VLOOKUP(E364,'50'!$K$3:$L$16,2,FALSE)))</f>
        <v>#N/A</v>
      </c>
      <c r="P364" s="81" t="e">
        <f t="shared" si="11"/>
        <v>#N/A</v>
      </c>
    </row>
    <row r="365" spans="14:16">
      <c r="N365" s="81">
        <f t="shared" si="10"/>
        <v>0</v>
      </c>
      <c r="O365" s="81" t="e">
        <f>IF(D365="X",0,IF(E365="X",0,VLOOKUP(E365,'50'!$K$3:$L$16,2,FALSE)))</f>
        <v>#N/A</v>
      </c>
      <c r="P365" s="81" t="e">
        <f t="shared" si="11"/>
        <v>#N/A</v>
      </c>
    </row>
    <row r="366" spans="14:16">
      <c r="N366" s="81">
        <f t="shared" si="10"/>
        <v>0</v>
      </c>
      <c r="O366" s="81" t="e">
        <f>IF(D366="X",0,IF(E366="X",0,VLOOKUP(E366,'50'!$K$3:$L$16,2,FALSE)))</f>
        <v>#N/A</v>
      </c>
      <c r="P366" s="81" t="e">
        <f t="shared" si="11"/>
        <v>#N/A</v>
      </c>
    </row>
    <row r="367" spans="14:16">
      <c r="N367" s="81">
        <f t="shared" si="10"/>
        <v>0</v>
      </c>
      <c r="O367" s="81" t="e">
        <f>IF(D367="X",0,IF(E367="X",0,VLOOKUP(E367,'50'!$K$3:$L$16,2,FALSE)))</f>
        <v>#N/A</v>
      </c>
      <c r="P367" s="81" t="e">
        <f t="shared" si="11"/>
        <v>#N/A</v>
      </c>
    </row>
    <row r="368" spans="14:16">
      <c r="N368" s="81">
        <f t="shared" si="10"/>
        <v>0</v>
      </c>
      <c r="O368" s="81" t="e">
        <f>IF(D368="X",0,IF(E368="X",0,VLOOKUP(E368,'50'!$K$3:$L$16,2,FALSE)))</f>
        <v>#N/A</v>
      </c>
      <c r="P368" s="81" t="e">
        <f t="shared" si="11"/>
        <v>#N/A</v>
      </c>
    </row>
    <row r="369" spans="14:16">
      <c r="N369" s="81">
        <f t="shared" si="10"/>
        <v>0</v>
      </c>
      <c r="O369" s="81" t="e">
        <f>IF(D369="X",0,IF(E369="X",0,VLOOKUP(E369,'50'!$K$3:$L$16,2,FALSE)))</f>
        <v>#N/A</v>
      </c>
      <c r="P369" s="81" t="e">
        <f t="shared" si="11"/>
        <v>#N/A</v>
      </c>
    </row>
    <row r="370" spans="14:16">
      <c r="N370" s="81">
        <f t="shared" si="10"/>
        <v>0</v>
      </c>
      <c r="O370" s="81" t="e">
        <f>IF(D370="X",0,IF(E370="X",0,VLOOKUP(E370,'50'!$K$3:$L$16,2,FALSE)))</f>
        <v>#N/A</v>
      </c>
      <c r="P370" s="81" t="e">
        <f t="shared" si="11"/>
        <v>#N/A</v>
      </c>
    </row>
    <row r="371" spans="14:16">
      <c r="N371" s="81">
        <f t="shared" si="10"/>
        <v>0</v>
      </c>
      <c r="O371" s="81" t="e">
        <f>IF(D371="X",0,IF(E371="X",0,VLOOKUP(E371,'50'!$K$3:$L$16,2,FALSE)))</f>
        <v>#N/A</v>
      </c>
      <c r="P371" s="81" t="e">
        <f t="shared" si="11"/>
        <v>#N/A</v>
      </c>
    </row>
    <row r="372" spans="14:16">
      <c r="N372" s="81">
        <f t="shared" si="10"/>
        <v>0</v>
      </c>
      <c r="O372" s="81" t="e">
        <f>IF(D372="X",0,IF(E372="X",0,VLOOKUP(E372,'50'!$K$3:$L$16,2,FALSE)))</f>
        <v>#N/A</v>
      </c>
      <c r="P372" s="81" t="e">
        <f t="shared" si="11"/>
        <v>#N/A</v>
      </c>
    </row>
    <row r="373" spans="14:16">
      <c r="N373" s="81">
        <f t="shared" si="10"/>
        <v>0</v>
      </c>
      <c r="O373" s="81" t="e">
        <f>IF(D373="X",0,IF(E373="X",0,VLOOKUP(E373,'50'!$K$3:$L$16,2,FALSE)))</f>
        <v>#N/A</v>
      </c>
      <c r="P373" s="81" t="e">
        <f t="shared" si="11"/>
        <v>#N/A</v>
      </c>
    </row>
    <row r="374" spans="14:16">
      <c r="N374" s="81">
        <f t="shared" si="10"/>
        <v>0</v>
      </c>
      <c r="O374" s="81" t="e">
        <f>IF(D374="X",0,IF(E374="X",0,VLOOKUP(E374,'50'!$K$3:$L$16,2,FALSE)))</f>
        <v>#N/A</v>
      </c>
      <c r="P374" s="81" t="e">
        <f t="shared" si="11"/>
        <v>#N/A</v>
      </c>
    </row>
    <row r="375" spans="14:16">
      <c r="N375" s="81">
        <f t="shared" si="10"/>
        <v>0</v>
      </c>
      <c r="O375" s="81" t="e">
        <f>IF(D375="X",0,IF(E375="X",0,VLOOKUP(E375,'50'!$K$3:$L$16,2,FALSE)))</f>
        <v>#N/A</v>
      </c>
      <c r="P375" s="81" t="e">
        <f t="shared" si="11"/>
        <v>#N/A</v>
      </c>
    </row>
    <row r="376" spans="14:16">
      <c r="N376" s="81">
        <f t="shared" si="10"/>
        <v>0</v>
      </c>
      <c r="O376" s="81" t="e">
        <f>IF(D376="X",0,IF(E376="X",0,VLOOKUP(E376,'50'!$K$3:$L$16,2,FALSE)))</f>
        <v>#N/A</v>
      </c>
      <c r="P376" s="81" t="e">
        <f t="shared" si="11"/>
        <v>#N/A</v>
      </c>
    </row>
    <row r="377" spans="14:16">
      <c r="N377" s="81">
        <f t="shared" si="10"/>
        <v>0</v>
      </c>
      <c r="O377" s="81" t="e">
        <f>IF(D377="X",0,IF(E377="X",0,VLOOKUP(E377,'50'!$K$3:$L$16,2,FALSE)))</f>
        <v>#N/A</v>
      </c>
      <c r="P377" s="81" t="e">
        <f t="shared" si="11"/>
        <v>#N/A</v>
      </c>
    </row>
    <row r="378" spans="14:16">
      <c r="N378" s="81">
        <f t="shared" si="10"/>
        <v>0</v>
      </c>
      <c r="O378" s="81" t="e">
        <f>IF(D378="X",0,IF(E378="X",0,VLOOKUP(E378,'50'!$K$3:$L$16,2,FALSE)))</f>
        <v>#N/A</v>
      </c>
      <c r="P378" s="81" t="e">
        <f t="shared" si="11"/>
        <v>#N/A</v>
      </c>
    </row>
    <row r="379" spans="14:16">
      <c r="N379" s="81">
        <f t="shared" si="10"/>
        <v>0</v>
      </c>
      <c r="O379" s="81" t="e">
        <f>IF(D379="X",0,IF(E379="X",0,VLOOKUP(E379,'50'!$K$3:$L$16,2,FALSE)))</f>
        <v>#N/A</v>
      </c>
      <c r="P379" s="81" t="e">
        <f t="shared" si="11"/>
        <v>#N/A</v>
      </c>
    </row>
    <row r="380" spans="14:16">
      <c r="N380" s="81">
        <f t="shared" si="10"/>
        <v>0</v>
      </c>
      <c r="O380" s="81" t="e">
        <f>IF(D380="X",0,IF(E380="X",0,VLOOKUP(E380,'50'!$K$3:$L$16,2,FALSE)))</f>
        <v>#N/A</v>
      </c>
      <c r="P380" s="81" t="e">
        <f t="shared" si="11"/>
        <v>#N/A</v>
      </c>
    </row>
    <row r="381" spans="14:16">
      <c r="N381" s="81">
        <f t="shared" si="10"/>
        <v>0</v>
      </c>
      <c r="O381" s="81" t="e">
        <f>IF(D381="X",0,IF(E381="X",0,VLOOKUP(E381,'50'!$K$3:$L$16,2,FALSE)))</f>
        <v>#N/A</v>
      </c>
      <c r="P381" s="81" t="e">
        <f t="shared" si="11"/>
        <v>#N/A</v>
      </c>
    </row>
    <row r="382" spans="14:16">
      <c r="N382" s="81">
        <f t="shared" si="10"/>
        <v>0</v>
      </c>
      <c r="O382" s="81" t="e">
        <f>IF(D382="X",0,IF(E382="X",0,VLOOKUP(E382,'50'!$K$3:$L$16,2,FALSE)))</f>
        <v>#N/A</v>
      </c>
      <c r="P382" s="81" t="e">
        <f t="shared" si="11"/>
        <v>#N/A</v>
      </c>
    </row>
    <row r="383" spans="14:16">
      <c r="N383" s="81">
        <f t="shared" si="10"/>
        <v>0</v>
      </c>
      <c r="O383" s="81" t="e">
        <f>IF(D383="X",0,IF(E383="X",0,VLOOKUP(E383,'50'!$K$3:$L$16,2,FALSE)))</f>
        <v>#N/A</v>
      </c>
      <c r="P383" s="81" t="e">
        <f t="shared" si="11"/>
        <v>#N/A</v>
      </c>
    </row>
    <row r="384" spans="14:16">
      <c r="N384" s="81">
        <f t="shared" si="10"/>
        <v>0</v>
      </c>
      <c r="O384" s="81" t="e">
        <f>IF(D384="X",0,IF(E384="X",0,VLOOKUP(E384,'50'!$K$3:$L$16,2,FALSE)))</f>
        <v>#N/A</v>
      </c>
      <c r="P384" s="81" t="e">
        <f t="shared" si="11"/>
        <v>#N/A</v>
      </c>
    </row>
    <row r="385" spans="14:16">
      <c r="N385" s="81">
        <f t="shared" si="10"/>
        <v>0</v>
      </c>
      <c r="O385" s="81" t="e">
        <f>IF(D385="X",0,IF(E385="X",0,VLOOKUP(E385,'50'!$K$3:$L$16,2,FALSE)))</f>
        <v>#N/A</v>
      </c>
      <c r="P385" s="81" t="e">
        <f t="shared" si="11"/>
        <v>#N/A</v>
      </c>
    </row>
    <row r="386" spans="14:16">
      <c r="N386" s="81">
        <f t="shared" si="10"/>
        <v>0</v>
      </c>
      <c r="O386" s="81" t="e">
        <f>IF(D386="X",0,IF(E386="X",0,VLOOKUP(E386,'50'!$K$3:$L$16,2,FALSE)))</f>
        <v>#N/A</v>
      </c>
      <c r="P386" s="81" t="e">
        <f t="shared" si="11"/>
        <v>#N/A</v>
      </c>
    </row>
    <row r="387" spans="14:16">
      <c r="N387" s="81">
        <f t="shared" si="10"/>
        <v>0</v>
      </c>
      <c r="O387" s="81" t="e">
        <f>IF(D387="X",0,IF(E387="X",0,VLOOKUP(E387,'50'!$K$3:$L$16,2,FALSE)))</f>
        <v>#N/A</v>
      </c>
      <c r="P387" s="81" t="e">
        <f t="shared" si="11"/>
        <v>#N/A</v>
      </c>
    </row>
    <row r="388" spans="14:16">
      <c r="N388" s="81">
        <f t="shared" ref="N388:N451" si="12">SUM(F388:M388)</f>
        <v>0</v>
      </c>
      <c r="O388" s="81" t="e">
        <f>IF(D388="X",0,IF(E388="X",0,VLOOKUP(E388,'50'!$K$3:$L$16,2,FALSE)))</f>
        <v>#N/A</v>
      </c>
      <c r="P388" s="81" t="e">
        <f t="shared" ref="P388:P451" si="13">N388*O388</f>
        <v>#N/A</v>
      </c>
    </row>
    <row r="389" spans="14:16">
      <c r="N389" s="81">
        <f t="shared" si="12"/>
        <v>0</v>
      </c>
      <c r="O389" s="81" t="e">
        <f>IF(D389="X",0,IF(E389="X",0,VLOOKUP(E389,'50'!$K$3:$L$16,2,FALSE)))</f>
        <v>#N/A</v>
      </c>
      <c r="P389" s="81" t="e">
        <f t="shared" si="13"/>
        <v>#N/A</v>
      </c>
    </row>
    <row r="390" spans="14:16">
      <c r="N390" s="81">
        <f t="shared" si="12"/>
        <v>0</v>
      </c>
      <c r="O390" s="81" t="e">
        <f>IF(D390="X",0,IF(E390="X",0,VLOOKUP(E390,'50'!$K$3:$L$16,2,FALSE)))</f>
        <v>#N/A</v>
      </c>
      <c r="P390" s="81" t="e">
        <f t="shared" si="13"/>
        <v>#N/A</v>
      </c>
    </row>
    <row r="391" spans="14:16">
      <c r="N391" s="81">
        <f t="shared" si="12"/>
        <v>0</v>
      </c>
      <c r="O391" s="81" t="e">
        <f>IF(D391="X",0,IF(E391="X",0,VLOOKUP(E391,'50'!$K$3:$L$16,2,FALSE)))</f>
        <v>#N/A</v>
      </c>
      <c r="P391" s="81" t="e">
        <f t="shared" si="13"/>
        <v>#N/A</v>
      </c>
    </row>
    <row r="392" spans="14:16">
      <c r="N392" s="81">
        <f t="shared" si="12"/>
        <v>0</v>
      </c>
      <c r="O392" s="81" t="e">
        <f>IF(D392="X",0,IF(E392="X",0,VLOOKUP(E392,'50'!$K$3:$L$16,2,FALSE)))</f>
        <v>#N/A</v>
      </c>
      <c r="P392" s="81" t="e">
        <f t="shared" si="13"/>
        <v>#N/A</v>
      </c>
    </row>
    <row r="393" spans="14:16">
      <c r="N393" s="81">
        <f t="shared" si="12"/>
        <v>0</v>
      </c>
      <c r="O393" s="81" t="e">
        <f>IF(D393="X",0,IF(E393="X",0,VLOOKUP(E393,'50'!$K$3:$L$16,2,FALSE)))</f>
        <v>#N/A</v>
      </c>
      <c r="P393" s="81" t="e">
        <f t="shared" si="13"/>
        <v>#N/A</v>
      </c>
    </row>
    <row r="394" spans="14:16">
      <c r="N394" s="81">
        <f t="shared" si="12"/>
        <v>0</v>
      </c>
      <c r="O394" s="81" t="e">
        <f>IF(D394="X",0,IF(E394="X",0,VLOOKUP(E394,'50'!$K$3:$L$16,2,FALSE)))</f>
        <v>#N/A</v>
      </c>
      <c r="P394" s="81" t="e">
        <f t="shared" si="13"/>
        <v>#N/A</v>
      </c>
    </row>
    <row r="395" spans="14:16">
      <c r="N395" s="81">
        <f t="shared" si="12"/>
        <v>0</v>
      </c>
      <c r="O395" s="81" t="e">
        <f>IF(D395="X",0,IF(E395="X",0,VLOOKUP(E395,'50'!$K$3:$L$16,2,FALSE)))</f>
        <v>#N/A</v>
      </c>
      <c r="P395" s="81" t="e">
        <f t="shared" si="13"/>
        <v>#N/A</v>
      </c>
    </row>
    <row r="396" spans="14:16">
      <c r="N396" s="81">
        <f t="shared" si="12"/>
        <v>0</v>
      </c>
      <c r="O396" s="81" t="e">
        <f>IF(D396="X",0,IF(E396="X",0,VLOOKUP(E396,'50'!$K$3:$L$16,2,FALSE)))</f>
        <v>#N/A</v>
      </c>
      <c r="P396" s="81" t="e">
        <f t="shared" si="13"/>
        <v>#N/A</v>
      </c>
    </row>
    <row r="397" spans="14:16">
      <c r="N397" s="81">
        <f t="shared" si="12"/>
        <v>0</v>
      </c>
      <c r="O397" s="81" t="e">
        <f>IF(D397="X",0,IF(E397="X",0,VLOOKUP(E397,'50'!$K$3:$L$16,2,FALSE)))</f>
        <v>#N/A</v>
      </c>
      <c r="P397" s="81" t="e">
        <f t="shared" si="13"/>
        <v>#N/A</v>
      </c>
    </row>
    <row r="398" spans="14:16">
      <c r="N398" s="81">
        <f t="shared" si="12"/>
        <v>0</v>
      </c>
      <c r="O398" s="81" t="e">
        <f>IF(D398="X",0,IF(E398="X",0,VLOOKUP(E398,'50'!$K$3:$L$16,2,FALSE)))</f>
        <v>#N/A</v>
      </c>
      <c r="P398" s="81" t="e">
        <f t="shared" si="13"/>
        <v>#N/A</v>
      </c>
    </row>
    <row r="399" spans="14:16">
      <c r="N399" s="81">
        <f t="shared" si="12"/>
        <v>0</v>
      </c>
      <c r="O399" s="81" t="e">
        <f>IF(D399="X",0,IF(E399="X",0,VLOOKUP(E399,'50'!$K$3:$L$16,2,FALSE)))</f>
        <v>#N/A</v>
      </c>
      <c r="P399" s="81" t="e">
        <f t="shared" si="13"/>
        <v>#N/A</v>
      </c>
    </row>
    <row r="400" spans="14:16">
      <c r="N400" s="81">
        <f t="shared" si="12"/>
        <v>0</v>
      </c>
      <c r="O400" s="81" t="e">
        <f>IF(D400="X",0,IF(E400="X",0,VLOOKUP(E400,'50'!$K$3:$L$16,2,FALSE)))</f>
        <v>#N/A</v>
      </c>
      <c r="P400" s="81" t="e">
        <f t="shared" si="13"/>
        <v>#N/A</v>
      </c>
    </row>
    <row r="401" spans="14:16">
      <c r="N401" s="81">
        <f t="shared" si="12"/>
        <v>0</v>
      </c>
      <c r="O401" s="81" t="e">
        <f>IF(D401="X",0,IF(E401="X",0,VLOOKUP(E401,'50'!$K$3:$L$16,2,FALSE)))</f>
        <v>#N/A</v>
      </c>
      <c r="P401" s="81" t="e">
        <f t="shared" si="13"/>
        <v>#N/A</v>
      </c>
    </row>
    <row r="402" spans="14:16">
      <c r="N402" s="81">
        <f t="shared" si="12"/>
        <v>0</v>
      </c>
      <c r="O402" s="81" t="e">
        <f>IF(D402="X",0,IF(E402="X",0,VLOOKUP(E402,'50'!$K$3:$L$16,2,FALSE)))</f>
        <v>#N/A</v>
      </c>
      <c r="P402" s="81" t="e">
        <f t="shared" si="13"/>
        <v>#N/A</v>
      </c>
    </row>
    <row r="403" spans="14:16">
      <c r="N403" s="81">
        <f t="shared" si="12"/>
        <v>0</v>
      </c>
      <c r="O403" s="81" t="e">
        <f>IF(D403="X",0,IF(E403="X",0,VLOOKUP(E403,'50'!$K$3:$L$16,2,FALSE)))</f>
        <v>#N/A</v>
      </c>
      <c r="P403" s="81" t="e">
        <f t="shared" si="13"/>
        <v>#N/A</v>
      </c>
    </row>
    <row r="404" spans="14:16">
      <c r="N404" s="81">
        <f t="shared" si="12"/>
        <v>0</v>
      </c>
      <c r="O404" s="81" t="e">
        <f>IF(D404="X",0,IF(E404="X",0,VLOOKUP(E404,'50'!$K$3:$L$16,2,FALSE)))</f>
        <v>#N/A</v>
      </c>
      <c r="P404" s="81" t="e">
        <f t="shared" si="13"/>
        <v>#N/A</v>
      </c>
    </row>
    <row r="405" spans="14:16">
      <c r="N405" s="81">
        <f t="shared" si="12"/>
        <v>0</v>
      </c>
      <c r="O405" s="81" t="e">
        <f>IF(D405="X",0,IF(E405="X",0,VLOOKUP(E405,'50'!$K$3:$L$16,2,FALSE)))</f>
        <v>#N/A</v>
      </c>
      <c r="P405" s="81" t="e">
        <f t="shared" si="13"/>
        <v>#N/A</v>
      </c>
    </row>
    <row r="406" spans="14:16">
      <c r="N406" s="81">
        <f t="shared" si="12"/>
        <v>0</v>
      </c>
      <c r="O406" s="81" t="e">
        <f>IF(D406="X",0,IF(E406="X",0,VLOOKUP(E406,'50'!$K$3:$L$16,2,FALSE)))</f>
        <v>#N/A</v>
      </c>
      <c r="P406" s="81" t="e">
        <f t="shared" si="13"/>
        <v>#N/A</v>
      </c>
    </row>
    <row r="407" spans="14:16">
      <c r="N407" s="81">
        <f t="shared" si="12"/>
        <v>0</v>
      </c>
      <c r="O407" s="81" t="e">
        <f>IF(D407="X",0,IF(E407="X",0,VLOOKUP(E407,'50'!$K$3:$L$16,2,FALSE)))</f>
        <v>#N/A</v>
      </c>
      <c r="P407" s="81" t="e">
        <f t="shared" si="13"/>
        <v>#N/A</v>
      </c>
    </row>
    <row r="408" spans="14:16">
      <c r="N408" s="81">
        <f t="shared" si="12"/>
        <v>0</v>
      </c>
      <c r="O408" s="81" t="e">
        <f>IF(D408="X",0,IF(E408="X",0,VLOOKUP(E408,'50'!$K$3:$L$16,2,FALSE)))</f>
        <v>#N/A</v>
      </c>
      <c r="P408" s="81" t="e">
        <f t="shared" si="13"/>
        <v>#N/A</v>
      </c>
    </row>
    <row r="409" spans="14:16">
      <c r="N409" s="81">
        <f t="shared" si="12"/>
        <v>0</v>
      </c>
      <c r="O409" s="81" t="e">
        <f>IF(D409="X",0,IF(E409="X",0,VLOOKUP(E409,'50'!$K$3:$L$16,2,FALSE)))</f>
        <v>#N/A</v>
      </c>
      <c r="P409" s="81" t="e">
        <f t="shared" si="13"/>
        <v>#N/A</v>
      </c>
    </row>
    <row r="410" spans="14:16">
      <c r="N410" s="81">
        <f t="shared" si="12"/>
        <v>0</v>
      </c>
      <c r="O410" s="81" t="e">
        <f>IF(D410="X",0,IF(E410="X",0,VLOOKUP(E410,'50'!$K$3:$L$16,2,FALSE)))</f>
        <v>#N/A</v>
      </c>
      <c r="P410" s="81" t="e">
        <f t="shared" si="13"/>
        <v>#N/A</v>
      </c>
    </row>
    <row r="411" spans="14:16">
      <c r="N411" s="81">
        <f t="shared" si="12"/>
        <v>0</v>
      </c>
      <c r="O411" s="81" t="e">
        <f>IF(D411="X",0,IF(E411="X",0,VLOOKUP(E411,'50'!$K$3:$L$16,2,FALSE)))</f>
        <v>#N/A</v>
      </c>
      <c r="P411" s="81" t="e">
        <f t="shared" si="13"/>
        <v>#N/A</v>
      </c>
    </row>
    <row r="412" spans="14:16">
      <c r="N412" s="81">
        <f t="shared" si="12"/>
        <v>0</v>
      </c>
      <c r="O412" s="81" t="e">
        <f>IF(D412="X",0,IF(E412="X",0,VLOOKUP(E412,'50'!$K$3:$L$16,2,FALSE)))</f>
        <v>#N/A</v>
      </c>
      <c r="P412" s="81" t="e">
        <f t="shared" si="13"/>
        <v>#N/A</v>
      </c>
    </row>
    <row r="413" spans="14:16">
      <c r="N413" s="81">
        <f t="shared" si="12"/>
        <v>0</v>
      </c>
      <c r="O413" s="81" t="e">
        <f>IF(D413="X",0,IF(E413="X",0,VLOOKUP(E413,'50'!$K$3:$L$16,2,FALSE)))</f>
        <v>#N/A</v>
      </c>
      <c r="P413" s="81" t="e">
        <f t="shared" si="13"/>
        <v>#N/A</v>
      </c>
    </row>
    <row r="414" spans="14:16">
      <c r="N414" s="81">
        <f t="shared" si="12"/>
        <v>0</v>
      </c>
      <c r="O414" s="81" t="e">
        <f>IF(D414="X",0,IF(E414="X",0,VLOOKUP(E414,'50'!$K$3:$L$16,2,FALSE)))</f>
        <v>#N/A</v>
      </c>
      <c r="P414" s="81" t="e">
        <f t="shared" si="13"/>
        <v>#N/A</v>
      </c>
    </row>
    <row r="415" spans="14:16">
      <c r="N415" s="81">
        <f t="shared" si="12"/>
        <v>0</v>
      </c>
      <c r="O415" s="81" t="e">
        <f>IF(D415="X",0,IF(E415="X",0,VLOOKUP(E415,'50'!$K$3:$L$16,2,FALSE)))</f>
        <v>#N/A</v>
      </c>
      <c r="P415" s="81" t="e">
        <f t="shared" si="13"/>
        <v>#N/A</v>
      </c>
    </row>
    <row r="416" spans="14:16">
      <c r="N416" s="81">
        <f t="shared" si="12"/>
        <v>0</v>
      </c>
      <c r="O416" s="81" t="e">
        <f>IF(D416="X",0,IF(E416="X",0,VLOOKUP(E416,'50'!$K$3:$L$16,2,FALSE)))</f>
        <v>#N/A</v>
      </c>
      <c r="P416" s="81" t="e">
        <f t="shared" si="13"/>
        <v>#N/A</v>
      </c>
    </row>
    <row r="417" spans="14:16">
      <c r="N417" s="81">
        <f t="shared" si="12"/>
        <v>0</v>
      </c>
      <c r="O417" s="81" t="e">
        <f>IF(D417="X",0,IF(E417="X",0,VLOOKUP(E417,'50'!$K$3:$L$16,2,FALSE)))</f>
        <v>#N/A</v>
      </c>
      <c r="P417" s="81" t="e">
        <f t="shared" si="13"/>
        <v>#N/A</v>
      </c>
    </row>
    <row r="418" spans="14:16">
      <c r="N418" s="81">
        <f t="shared" si="12"/>
        <v>0</v>
      </c>
      <c r="O418" s="81" t="e">
        <f>IF(D418="X",0,IF(E418="X",0,VLOOKUP(E418,'50'!$K$3:$L$16,2,FALSE)))</f>
        <v>#N/A</v>
      </c>
      <c r="P418" s="81" t="e">
        <f t="shared" si="13"/>
        <v>#N/A</v>
      </c>
    </row>
    <row r="419" spans="14:16">
      <c r="N419" s="81">
        <f t="shared" si="12"/>
        <v>0</v>
      </c>
      <c r="O419" s="81" t="e">
        <f>IF(D419="X",0,IF(E419="X",0,VLOOKUP(E419,'50'!$K$3:$L$16,2,FALSE)))</f>
        <v>#N/A</v>
      </c>
      <c r="P419" s="81" t="e">
        <f t="shared" si="13"/>
        <v>#N/A</v>
      </c>
    </row>
    <row r="420" spans="14:16">
      <c r="N420" s="81">
        <f t="shared" si="12"/>
        <v>0</v>
      </c>
      <c r="O420" s="81" t="e">
        <f>IF(D420="X",0,IF(E420="X",0,VLOOKUP(E420,'50'!$K$3:$L$16,2,FALSE)))</f>
        <v>#N/A</v>
      </c>
      <c r="P420" s="81" t="e">
        <f t="shared" si="13"/>
        <v>#N/A</v>
      </c>
    </row>
    <row r="421" spans="14:16">
      <c r="N421" s="81">
        <f t="shared" si="12"/>
        <v>0</v>
      </c>
      <c r="O421" s="81" t="e">
        <f>IF(D421="X",0,IF(E421="X",0,VLOOKUP(E421,'50'!$K$3:$L$16,2,FALSE)))</f>
        <v>#N/A</v>
      </c>
      <c r="P421" s="81" t="e">
        <f t="shared" si="13"/>
        <v>#N/A</v>
      </c>
    </row>
    <row r="422" spans="14:16">
      <c r="N422" s="81">
        <f t="shared" si="12"/>
        <v>0</v>
      </c>
      <c r="O422" s="81" t="e">
        <f>IF(D422="X",0,IF(E422="X",0,VLOOKUP(E422,'50'!$K$3:$L$16,2,FALSE)))</f>
        <v>#N/A</v>
      </c>
      <c r="P422" s="81" t="e">
        <f t="shared" si="13"/>
        <v>#N/A</v>
      </c>
    </row>
    <row r="423" spans="14:16">
      <c r="N423" s="81">
        <f t="shared" si="12"/>
        <v>0</v>
      </c>
      <c r="O423" s="81" t="e">
        <f>IF(D423="X",0,IF(E423="X",0,VLOOKUP(E423,'50'!$K$3:$L$16,2,FALSE)))</f>
        <v>#N/A</v>
      </c>
      <c r="P423" s="81" t="e">
        <f t="shared" si="13"/>
        <v>#N/A</v>
      </c>
    </row>
    <row r="424" spans="14:16">
      <c r="N424" s="81">
        <f t="shared" si="12"/>
        <v>0</v>
      </c>
      <c r="O424" s="81" t="e">
        <f>IF(D424="X",0,IF(E424="X",0,VLOOKUP(E424,'50'!$K$3:$L$16,2,FALSE)))</f>
        <v>#N/A</v>
      </c>
      <c r="P424" s="81" t="e">
        <f t="shared" si="13"/>
        <v>#N/A</v>
      </c>
    </row>
    <row r="425" spans="14:16">
      <c r="N425" s="81">
        <f t="shared" si="12"/>
        <v>0</v>
      </c>
      <c r="O425" s="81" t="e">
        <f>IF(D425="X",0,IF(E425="X",0,VLOOKUP(E425,'50'!$K$3:$L$16,2,FALSE)))</f>
        <v>#N/A</v>
      </c>
      <c r="P425" s="81" t="e">
        <f t="shared" si="13"/>
        <v>#N/A</v>
      </c>
    </row>
    <row r="426" spans="14:16">
      <c r="N426" s="81">
        <f t="shared" si="12"/>
        <v>0</v>
      </c>
      <c r="O426" s="81" t="e">
        <f>IF(D426="X",0,IF(E426="X",0,VLOOKUP(E426,'50'!$K$3:$L$16,2,FALSE)))</f>
        <v>#N/A</v>
      </c>
      <c r="P426" s="81" t="e">
        <f t="shared" si="13"/>
        <v>#N/A</v>
      </c>
    </row>
    <row r="427" spans="14:16">
      <c r="N427" s="81">
        <f t="shared" si="12"/>
        <v>0</v>
      </c>
      <c r="O427" s="81" t="e">
        <f>IF(D427="X",0,IF(E427="X",0,VLOOKUP(E427,'50'!$K$3:$L$16,2,FALSE)))</f>
        <v>#N/A</v>
      </c>
      <c r="P427" s="81" t="e">
        <f t="shared" si="13"/>
        <v>#N/A</v>
      </c>
    </row>
    <row r="428" spans="14:16">
      <c r="N428" s="81">
        <f t="shared" si="12"/>
        <v>0</v>
      </c>
      <c r="O428" s="81" t="e">
        <f>IF(D428="X",0,IF(E428="X",0,VLOOKUP(E428,'50'!$K$3:$L$16,2,FALSE)))</f>
        <v>#N/A</v>
      </c>
      <c r="P428" s="81" t="e">
        <f t="shared" si="13"/>
        <v>#N/A</v>
      </c>
    </row>
    <row r="429" spans="14:16">
      <c r="N429" s="81">
        <f t="shared" si="12"/>
        <v>0</v>
      </c>
      <c r="O429" s="81" t="e">
        <f>IF(D429="X",0,IF(E429="X",0,VLOOKUP(E429,'50'!$K$3:$L$16,2,FALSE)))</f>
        <v>#N/A</v>
      </c>
      <c r="P429" s="81" t="e">
        <f t="shared" si="13"/>
        <v>#N/A</v>
      </c>
    </row>
    <row r="430" spans="14:16">
      <c r="N430" s="81">
        <f t="shared" si="12"/>
        <v>0</v>
      </c>
      <c r="O430" s="81" t="e">
        <f>IF(D430="X",0,IF(E430="X",0,VLOOKUP(E430,'50'!$K$3:$L$16,2,FALSE)))</f>
        <v>#N/A</v>
      </c>
      <c r="P430" s="81" t="e">
        <f t="shared" si="13"/>
        <v>#N/A</v>
      </c>
    </row>
    <row r="431" spans="14:16">
      <c r="N431" s="81">
        <f t="shared" si="12"/>
        <v>0</v>
      </c>
      <c r="O431" s="81" t="e">
        <f>IF(D431="X",0,IF(E431="X",0,VLOOKUP(E431,'50'!$K$3:$L$16,2,FALSE)))</f>
        <v>#N/A</v>
      </c>
      <c r="P431" s="81" t="e">
        <f t="shared" si="13"/>
        <v>#N/A</v>
      </c>
    </row>
    <row r="432" spans="14:16">
      <c r="N432" s="81">
        <f t="shared" si="12"/>
        <v>0</v>
      </c>
      <c r="O432" s="81" t="e">
        <f>IF(D432="X",0,IF(E432="X",0,VLOOKUP(E432,'50'!$K$3:$L$16,2,FALSE)))</f>
        <v>#N/A</v>
      </c>
      <c r="P432" s="81" t="e">
        <f t="shared" si="13"/>
        <v>#N/A</v>
      </c>
    </row>
    <row r="433" spans="14:16">
      <c r="N433" s="81">
        <f t="shared" si="12"/>
        <v>0</v>
      </c>
      <c r="O433" s="81" t="e">
        <f>IF(D433="X",0,IF(E433="X",0,VLOOKUP(E433,'50'!$K$3:$L$16,2,FALSE)))</f>
        <v>#N/A</v>
      </c>
      <c r="P433" s="81" t="e">
        <f t="shared" si="13"/>
        <v>#N/A</v>
      </c>
    </row>
    <row r="434" spans="14:16">
      <c r="N434" s="81">
        <f t="shared" si="12"/>
        <v>0</v>
      </c>
      <c r="O434" s="81" t="e">
        <f>IF(D434="X",0,IF(E434="X",0,VLOOKUP(E434,'50'!$K$3:$L$16,2,FALSE)))</f>
        <v>#N/A</v>
      </c>
      <c r="P434" s="81" t="e">
        <f t="shared" si="13"/>
        <v>#N/A</v>
      </c>
    </row>
    <row r="435" spans="14:16">
      <c r="N435" s="81">
        <f t="shared" si="12"/>
        <v>0</v>
      </c>
      <c r="O435" s="81" t="e">
        <f>IF(D435="X",0,IF(E435="X",0,VLOOKUP(E435,'50'!$K$3:$L$16,2,FALSE)))</f>
        <v>#N/A</v>
      </c>
      <c r="P435" s="81" t="e">
        <f t="shared" si="13"/>
        <v>#N/A</v>
      </c>
    </row>
    <row r="436" spans="14:16">
      <c r="N436" s="81">
        <f t="shared" si="12"/>
        <v>0</v>
      </c>
      <c r="O436" s="81" t="e">
        <f>IF(D436="X",0,IF(E436="X",0,VLOOKUP(E436,'50'!$K$3:$L$16,2,FALSE)))</f>
        <v>#N/A</v>
      </c>
      <c r="P436" s="81" t="e">
        <f t="shared" si="13"/>
        <v>#N/A</v>
      </c>
    </row>
    <row r="437" spans="14:16">
      <c r="N437" s="81">
        <f t="shared" si="12"/>
        <v>0</v>
      </c>
      <c r="O437" s="81" t="e">
        <f>IF(D437="X",0,IF(E437="X",0,VLOOKUP(E437,'50'!$K$3:$L$16,2,FALSE)))</f>
        <v>#N/A</v>
      </c>
      <c r="P437" s="81" t="e">
        <f t="shared" si="13"/>
        <v>#N/A</v>
      </c>
    </row>
    <row r="438" spans="14:16">
      <c r="N438" s="81">
        <f t="shared" si="12"/>
        <v>0</v>
      </c>
      <c r="O438" s="81" t="e">
        <f>IF(D438="X",0,IF(E438="X",0,VLOOKUP(E438,'50'!$K$3:$L$16,2,FALSE)))</f>
        <v>#N/A</v>
      </c>
      <c r="P438" s="81" t="e">
        <f t="shared" si="13"/>
        <v>#N/A</v>
      </c>
    </row>
    <row r="439" spans="14:16">
      <c r="N439" s="81">
        <f t="shared" si="12"/>
        <v>0</v>
      </c>
      <c r="O439" s="81" t="e">
        <f>IF(D439="X",0,IF(E439="X",0,VLOOKUP(E439,'50'!$K$3:$L$16,2,FALSE)))</f>
        <v>#N/A</v>
      </c>
      <c r="P439" s="81" t="e">
        <f t="shared" si="13"/>
        <v>#N/A</v>
      </c>
    </row>
    <row r="440" spans="14:16">
      <c r="N440" s="81">
        <f t="shared" si="12"/>
        <v>0</v>
      </c>
      <c r="O440" s="81" t="e">
        <f>IF(D440="X",0,IF(E440="X",0,VLOOKUP(E440,'50'!$K$3:$L$16,2,FALSE)))</f>
        <v>#N/A</v>
      </c>
      <c r="P440" s="81" t="e">
        <f t="shared" si="13"/>
        <v>#N/A</v>
      </c>
    </row>
    <row r="441" spans="14:16">
      <c r="N441" s="81">
        <f t="shared" si="12"/>
        <v>0</v>
      </c>
      <c r="O441" s="81" t="e">
        <f>IF(D441="X",0,IF(E441="X",0,VLOOKUP(E441,'50'!$K$3:$L$16,2,FALSE)))</f>
        <v>#N/A</v>
      </c>
      <c r="P441" s="81" t="e">
        <f t="shared" si="13"/>
        <v>#N/A</v>
      </c>
    </row>
    <row r="442" spans="14:16">
      <c r="N442" s="81">
        <f t="shared" si="12"/>
        <v>0</v>
      </c>
      <c r="O442" s="81" t="e">
        <f>IF(D442="X",0,IF(E442="X",0,VLOOKUP(E442,'50'!$K$3:$L$16,2,FALSE)))</f>
        <v>#N/A</v>
      </c>
      <c r="P442" s="81" t="e">
        <f t="shared" si="13"/>
        <v>#N/A</v>
      </c>
    </row>
    <row r="443" spans="14:16">
      <c r="N443" s="81">
        <f t="shared" si="12"/>
        <v>0</v>
      </c>
      <c r="O443" s="81" t="e">
        <f>IF(D443="X",0,IF(E443="X",0,VLOOKUP(E443,'50'!$K$3:$L$16,2,FALSE)))</f>
        <v>#N/A</v>
      </c>
      <c r="P443" s="81" t="e">
        <f t="shared" si="13"/>
        <v>#N/A</v>
      </c>
    </row>
    <row r="444" spans="14:16">
      <c r="N444" s="81">
        <f t="shared" si="12"/>
        <v>0</v>
      </c>
      <c r="O444" s="81" t="e">
        <f>IF(D444="X",0,IF(E444="X",0,VLOOKUP(E444,'50'!$K$3:$L$16,2,FALSE)))</f>
        <v>#N/A</v>
      </c>
      <c r="P444" s="81" t="e">
        <f t="shared" si="13"/>
        <v>#N/A</v>
      </c>
    </row>
    <row r="445" spans="14:16">
      <c r="N445" s="81">
        <f t="shared" si="12"/>
        <v>0</v>
      </c>
      <c r="O445" s="81" t="e">
        <f>IF(D445="X",0,IF(E445="X",0,VLOOKUP(E445,'50'!$K$3:$L$16,2,FALSE)))</f>
        <v>#N/A</v>
      </c>
      <c r="P445" s="81" t="e">
        <f t="shared" si="13"/>
        <v>#N/A</v>
      </c>
    </row>
    <row r="446" spans="14:16">
      <c r="N446" s="81">
        <f t="shared" si="12"/>
        <v>0</v>
      </c>
      <c r="O446" s="81" t="e">
        <f>IF(D446="X",0,IF(E446="X",0,VLOOKUP(E446,'50'!$K$3:$L$16,2,FALSE)))</f>
        <v>#N/A</v>
      </c>
      <c r="P446" s="81" t="e">
        <f t="shared" si="13"/>
        <v>#N/A</v>
      </c>
    </row>
    <row r="447" spans="14:16">
      <c r="N447" s="81">
        <f t="shared" si="12"/>
        <v>0</v>
      </c>
      <c r="O447" s="81" t="e">
        <f>IF(D447="X",0,IF(E447="X",0,VLOOKUP(E447,'50'!$K$3:$L$16,2,FALSE)))</f>
        <v>#N/A</v>
      </c>
      <c r="P447" s="81" t="e">
        <f t="shared" si="13"/>
        <v>#N/A</v>
      </c>
    </row>
    <row r="448" spans="14:16">
      <c r="N448" s="81">
        <f t="shared" si="12"/>
        <v>0</v>
      </c>
      <c r="O448" s="81" t="e">
        <f>IF(D448="X",0,IF(E448="X",0,VLOOKUP(E448,'50'!$K$3:$L$16,2,FALSE)))</f>
        <v>#N/A</v>
      </c>
      <c r="P448" s="81" t="e">
        <f t="shared" si="13"/>
        <v>#N/A</v>
      </c>
    </row>
    <row r="449" spans="14:16">
      <c r="N449" s="81">
        <f t="shared" si="12"/>
        <v>0</v>
      </c>
      <c r="O449" s="81" t="e">
        <f>IF(D449="X",0,IF(E449="X",0,VLOOKUP(E449,'50'!$K$3:$L$16,2,FALSE)))</f>
        <v>#N/A</v>
      </c>
      <c r="P449" s="81" t="e">
        <f t="shared" si="13"/>
        <v>#N/A</v>
      </c>
    </row>
    <row r="450" spans="14:16">
      <c r="N450" s="81">
        <f t="shared" si="12"/>
        <v>0</v>
      </c>
      <c r="O450" s="81" t="e">
        <f>IF(D450="X",0,IF(E450="X",0,VLOOKUP(E450,'50'!$K$3:$L$16,2,FALSE)))</f>
        <v>#N/A</v>
      </c>
      <c r="P450" s="81" t="e">
        <f t="shared" si="13"/>
        <v>#N/A</v>
      </c>
    </row>
    <row r="451" spans="14:16">
      <c r="N451" s="81">
        <f t="shared" si="12"/>
        <v>0</v>
      </c>
      <c r="O451" s="81" t="e">
        <f>IF(D451="X",0,IF(E451="X",0,VLOOKUP(E451,'50'!$K$3:$L$16,2,FALSE)))</f>
        <v>#N/A</v>
      </c>
      <c r="P451" s="81" t="e">
        <f t="shared" si="13"/>
        <v>#N/A</v>
      </c>
    </row>
    <row r="452" spans="14:16">
      <c r="N452" s="81">
        <f t="shared" ref="N452:N494" si="14">SUM(F452:M452)</f>
        <v>0</v>
      </c>
      <c r="O452" s="81" t="e">
        <f>IF(D452="X",0,IF(E452="X",0,VLOOKUP(E452,'50'!$K$3:$L$16,2,FALSE)))</f>
        <v>#N/A</v>
      </c>
      <c r="P452" s="81" t="e">
        <f t="shared" ref="P452:P494" si="15">N452*O452</f>
        <v>#N/A</v>
      </c>
    </row>
    <row r="453" spans="14:16">
      <c r="N453" s="81">
        <f t="shared" si="14"/>
        <v>0</v>
      </c>
      <c r="O453" s="81" t="e">
        <f>IF(D453="X",0,IF(E453="X",0,VLOOKUP(E453,'50'!$K$3:$L$16,2,FALSE)))</f>
        <v>#N/A</v>
      </c>
      <c r="P453" s="81" t="e">
        <f t="shared" si="15"/>
        <v>#N/A</v>
      </c>
    </row>
    <row r="454" spans="14:16">
      <c r="N454" s="81">
        <f t="shared" si="14"/>
        <v>0</v>
      </c>
      <c r="O454" s="81" t="e">
        <f>IF(D454="X",0,IF(E454="X",0,VLOOKUP(E454,'50'!$K$3:$L$16,2,FALSE)))</f>
        <v>#N/A</v>
      </c>
      <c r="P454" s="81" t="e">
        <f t="shared" si="15"/>
        <v>#N/A</v>
      </c>
    </row>
    <row r="455" spans="14:16">
      <c r="N455" s="81">
        <f t="shared" si="14"/>
        <v>0</v>
      </c>
      <c r="O455" s="81" t="e">
        <f>IF(D455="X",0,IF(E455="X",0,VLOOKUP(E455,'50'!$K$3:$L$16,2,FALSE)))</f>
        <v>#N/A</v>
      </c>
      <c r="P455" s="81" t="e">
        <f t="shared" si="15"/>
        <v>#N/A</v>
      </c>
    </row>
    <row r="456" spans="14:16">
      <c r="N456" s="81">
        <f t="shared" si="14"/>
        <v>0</v>
      </c>
      <c r="O456" s="81" t="e">
        <f>IF(D456="X",0,IF(E456="X",0,VLOOKUP(E456,'50'!$K$3:$L$16,2,FALSE)))</f>
        <v>#N/A</v>
      </c>
      <c r="P456" s="81" t="e">
        <f t="shared" si="15"/>
        <v>#N/A</v>
      </c>
    </row>
    <row r="457" spans="14:16">
      <c r="N457" s="81">
        <f t="shared" si="14"/>
        <v>0</v>
      </c>
      <c r="O457" s="81" t="e">
        <f>IF(D457="X",0,IF(E457="X",0,VLOOKUP(E457,'50'!$K$3:$L$16,2,FALSE)))</f>
        <v>#N/A</v>
      </c>
      <c r="P457" s="81" t="e">
        <f t="shared" si="15"/>
        <v>#N/A</v>
      </c>
    </row>
    <row r="458" spans="14:16">
      <c r="N458" s="81">
        <f t="shared" si="14"/>
        <v>0</v>
      </c>
      <c r="O458" s="81" t="e">
        <f>IF(D458="X",0,IF(E458="X",0,VLOOKUP(E458,'50'!$K$3:$L$16,2,FALSE)))</f>
        <v>#N/A</v>
      </c>
      <c r="P458" s="81" t="e">
        <f t="shared" si="15"/>
        <v>#N/A</v>
      </c>
    </row>
    <row r="459" spans="14:16">
      <c r="N459" s="81">
        <f t="shared" si="14"/>
        <v>0</v>
      </c>
      <c r="O459" s="81" t="e">
        <f>IF(D459="X",0,IF(E459="X",0,VLOOKUP(E459,'50'!$K$3:$L$16,2,FALSE)))</f>
        <v>#N/A</v>
      </c>
      <c r="P459" s="81" t="e">
        <f t="shared" si="15"/>
        <v>#N/A</v>
      </c>
    </row>
    <row r="460" spans="14:16">
      <c r="N460" s="81">
        <f t="shared" si="14"/>
        <v>0</v>
      </c>
      <c r="O460" s="81" t="e">
        <f>IF(D460="X",0,IF(E460="X",0,VLOOKUP(E460,'50'!$K$3:$L$16,2,FALSE)))</f>
        <v>#N/A</v>
      </c>
      <c r="P460" s="81" t="e">
        <f t="shared" si="15"/>
        <v>#N/A</v>
      </c>
    </row>
    <row r="461" spans="14:16">
      <c r="N461" s="81">
        <f t="shared" si="14"/>
        <v>0</v>
      </c>
      <c r="O461" s="81" t="e">
        <f>IF(D461="X",0,IF(E461="X",0,VLOOKUP(E461,'50'!$K$3:$L$16,2,FALSE)))</f>
        <v>#N/A</v>
      </c>
      <c r="P461" s="81" t="e">
        <f t="shared" si="15"/>
        <v>#N/A</v>
      </c>
    </row>
    <row r="462" spans="14:16">
      <c r="N462" s="81">
        <f t="shared" si="14"/>
        <v>0</v>
      </c>
      <c r="O462" s="81" t="e">
        <f>IF(D462="X",0,IF(E462="X",0,VLOOKUP(E462,'50'!$K$3:$L$16,2,FALSE)))</f>
        <v>#N/A</v>
      </c>
      <c r="P462" s="81" t="e">
        <f t="shared" si="15"/>
        <v>#N/A</v>
      </c>
    </row>
    <row r="463" spans="14:16">
      <c r="N463" s="81">
        <f t="shared" si="14"/>
        <v>0</v>
      </c>
      <c r="O463" s="81" t="e">
        <f>IF(D463="X",0,IF(E463="X",0,VLOOKUP(E463,'50'!$K$3:$L$16,2,FALSE)))</f>
        <v>#N/A</v>
      </c>
      <c r="P463" s="81" t="e">
        <f t="shared" si="15"/>
        <v>#N/A</v>
      </c>
    </row>
    <row r="464" spans="14:16">
      <c r="N464" s="81">
        <f t="shared" si="14"/>
        <v>0</v>
      </c>
      <c r="O464" s="81" t="e">
        <f>IF(D464="X",0,IF(E464="X",0,VLOOKUP(E464,'50'!$K$3:$L$16,2,FALSE)))</f>
        <v>#N/A</v>
      </c>
      <c r="P464" s="81" t="e">
        <f t="shared" si="15"/>
        <v>#N/A</v>
      </c>
    </row>
    <row r="465" spans="14:16">
      <c r="N465" s="81">
        <f t="shared" si="14"/>
        <v>0</v>
      </c>
      <c r="O465" s="81" t="e">
        <f>IF(D465="X",0,IF(E465="X",0,VLOOKUP(E465,'50'!$K$3:$L$16,2,FALSE)))</f>
        <v>#N/A</v>
      </c>
      <c r="P465" s="81" t="e">
        <f t="shared" si="15"/>
        <v>#N/A</v>
      </c>
    </row>
    <row r="466" spans="14:16">
      <c r="N466" s="81">
        <f t="shared" si="14"/>
        <v>0</v>
      </c>
      <c r="O466" s="81" t="e">
        <f>IF(D466="X",0,IF(E466="X",0,VLOOKUP(E466,'50'!$K$3:$L$16,2,FALSE)))</f>
        <v>#N/A</v>
      </c>
      <c r="P466" s="81" t="e">
        <f t="shared" si="15"/>
        <v>#N/A</v>
      </c>
    </row>
    <row r="467" spans="14:16">
      <c r="N467" s="81">
        <f t="shared" si="14"/>
        <v>0</v>
      </c>
      <c r="O467" s="81" t="e">
        <f>IF(D467="X",0,IF(E467="X",0,VLOOKUP(E467,'50'!$K$3:$L$16,2,FALSE)))</f>
        <v>#N/A</v>
      </c>
      <c r="P467" s="81" t="e">
        <f t="shared" si="15"/>
        <v>#N/A</v>
      </c>
    </row>
    <row r="468" spans="14:16">
      <c r="N468" s="81">
        <f t="shared" si="14"/>
        <v>0</v>
      </c>
      <c r="O468" s="81" t="e">
        <f>IF(D468="X",0,IF(E468="X",0,VLOOKUP(E468,'50'!$K$3:$L$16,2,FALSE)))</f>
        <v>#N/A</v>
      </c>
      <c r="P468" s="81" t="e">
        <f t="shared" si="15"/>
        <v>#N/A</v>
      </c>
    </row>
    <row r="469" spans="14:16">
      <c r="N469" s="81">
        <f t="shared" si="14"/>
        <v>0</v>
      </c>
      <c r="O469" s="81" t="e">
        <f>IF(D469="X",0,IF(E469="X",0,VLOOKUP(E469,'50'!$K$3:$L$16,2,FALSE)))</f>
        <v>#N/A</v>
      </c>
      <c r="P469" s="81" t="e">
        <f t="shared" si="15"/>
        <v>#N/A</v>
      </c>
    </row>
    <row r="470" spans="14:16">
      <c r="N470" s="81">
        <f t="shared" si="14"/>
        <v>0</v>
      </c>
      <c r="O470" s="81" t="e">
        <f>IF(D470="X",0,IF(E470="X",0,VLOOKUP(E470,'50'!$K$3:$L$16,2,FALSE)))</f>
        <v>#N/A</v>
      </c>
      <c r="P470" s="81" t="e">
        <f t="shared" si="15"/>
        <v>#N/A</v>
      </c>
    </row>
    <row r="471" spans="14:16">
      <c r="N471" s="81">
        <f t="shared" si="14"/>
        <v>0</v>
      </c>
      <c r="O471" s="81" t="e">
        <f>IF(D471="X",0,IF(E471="X",0,VLOOKUP(E471,'50'!$K$3:$L$16,2,FALSE)))</f>
        <v>#N/A</v>
      </c>
      <c r="P471" s="81" t="e">
        <f t="shared" si="15"/>
        <v>#N/A</v>
      </c>
    </row>
    <row r="472" spans="14:16">
      <c r="N472" s="81">
        <f t="shared" si="14"/>
        <v>0</v>
      </c>
      <c r="O472" s="81" t="e">
        <f>IF(D472="X",0,IF(E472="X",0,VLOOKUP(E472,'50'!$K$3:$L$16,2,FALSE)))</f>
        <v>#N/A</v>
      </c>
      <c r="P472" s="81" t="e">
        <f t="shared" si="15"/>
        <v>#N/A</v>
      </c>
    </row>
    <row r="473" spans="14:16">
      <c r="N473" s="81">
        <f t="shared" si="14"/>
        <v>0</v>
      </c>
      <c r="O473" s="81" t="e">
        <f>IF(D473="X",0,IF(E473="X",0,VLOOKUP(E473,'50'!$K$3:$L$16,2,FALSE)))</f>
        <v>#N/A</v>
      </c>
      <c r="P473" s="81" t="e">
        <f t="shared" si="15"/>
        <v>#N/A</v>
      </c>
    </row>
    <row r="474" spans="14:16">
      <c r="N474" s="81">
        <f t="shared" si="14"/>
        <v>0</v>
      </c>
      <c r="O474" s="81" t="e">
        <f>IF(D474="X",0,IF(E474="X",0,VLOOKUP(E474,'50'!$K$3:$L$16,2,FALSE)))</f>
        <v>#N/A</v>
      </c>
      <c r="P474" s="81" t="e">
        <f t="shared" si="15"/>
        <v>#N/A</v>
      </c>
    </row>
    <row r="475" spans="14:16">
      <c r="N475" s="81">
        <f t="shared" si="14"/>
        <v>0</v>
      </c>
      <c r="O475" s="81" t="e">
        <f>IF(D475="X",0,IF(E475="X",0,VLOOKUP(E475,'50'!$K$3:$L$16,2,FALSE)))</f>
        <v>#N/A</v>
      </c>
      <c r="P475" s="81" t="e">
        <f t="shared" si="15"/>
        <v>#N/A</v>
      </c>
    </row>
    <row r="476" spans="14:16">
      <c r="N476" s="81">
        <f t="shared" si="14"/>
        <v>0</v>
      </c>
      <c r="O476" s="81" t="e">
        <f>IF(D476="X",0,IF(E476="X",0,VLOOKUP(E476,'50'!$K$3:$L$16,2,FALSE)))</f>
        <v>#N/A</v>
      </c>
      <c r="P476" s="81" t="e">
        <f t="shared" si="15"/>
        <v>#N/A</v>
      </c>
    </row>
    <row r="477" spans="14:16">
      <c r="N477" s="81">
        <f t="shared" si="14"/>
        <v>0</v>
      </c>
      <c r="O477" s="81" t="e">
        <f>IF(D477="X",0,IF(E477="X",0,VLOOKUP(E477,'50'!$K$3:$L$16,2,FALSE)))</f>
        <v>#N/A</v>
      </c>
      <c r="P477" s="81" t="e">
        <f t="shared" si="15"/>
        <v>#N/A</v>
      </c>
    </row>
    <row r="478" spans="14:16">
      <c r="N478" s="81">
        <f t="shared" si="14"/>
        <v>0</v>
      </c>
      <c r="O478" s="81" t="e">
        <f>IF(D478="X",0,IF(E478="X",0,VLOOKUP(E478,'50'!$K$3:$L$16,2,FALSE)))</f>
        <v>#N/A</v>
      </c>
      <c r="P478" s="81" t="e">
        <f t="shared" si="15"/>
        <v>#N/A</v>
      </c>
    </row>
    <row r="479" spans="14:16">
      <c r="N479" s="81">
        <f t="shared" si="14"/>
        <v>0</v>
      </c>
      <c r="O479" s="81" t="e">
        <f>IF(D479="X",0,IF(E479="X",0,VLOOKUP(E479,'50'!$K$3:$L$16,2,FALSE)))</f>
        <v>#N/A</v>
      </c>
      <c r="P479" s="81" t="e">
        <f t="shared" si="15"/>
        <v>#N/A</v>
      </c>
    </row>
    <row r="480" spans="14:16">
      <c r="N480" s="81">
        <f t="shared" si="14"/>
        <v>0</v>
      </c>
      <c r="O480" s="81" t="e">
        <f>IF(D480="X",0,IF(E480="X",0,VLOOKUP(E480,'50'!$K$3:$L$16,2,FALSE)))</f>
        <v>#N/A</v>
      </c>
      <c r="P480" s="81" t="e">
        <f t="shared" si="15"/>
        <v>#N/A</v>
      </c>
    </row>
    <row r="481" spans="3:23">
      <c r="N481" s="81">
        <f t="shared" si="14"/>
        <v>0</v>
      </c>
      <c r="O481" s="81" t="e">
        <f>IF(D481="X",0,IF(E481="X",0,VLOOKUP(E481,'50'!$K$3:$L$16,2,FALSE)))</f>
        <v>#N/A</v>
      </c>
      <c r="P481" s="81" t="e">
        <f t="shared" si="15"/>
        <v>#N/A</v>
      </c>
    </row>
    <row r="482" spans="3:23">
      <c r="N482" s="81">
        <f t="shared" si="14"/>
        <v>0</v>
      </c>
      <c r="O482" s="81" t="e">
        <f>IF(D482="X",0,IF(E482="X",0,VLOOKUP(E482,'50'!$K$3:$L$16,2,FALSE)))</f>
        <v>#N/A</v>
      </c>
      <c r="P482" s="81" t="e">
        <f t="shared" si="15"/>
        <v>#N/A</v>
      </c>
    </row>
    <row r="483" spans="3:23">
      <c r="N483" s="81">
        <f t="shared" si="14"/>
        <v>0</v>
      </c>
      <c r="O483" s="81" t="e">
        <f>IF(D483="X",0,IF(E483="X",0,VLOOKUP(E483,'50'!$K$3:$L$16,2,FALSE)))</f>
        <v>#N/A</v>
      </c>
      <c r="P483" s="81" t="e">
        <f t="shared" si="15"/>
        <v>#N/A</v>
      </c>
    </row>
    <row r="484" spans="3:23">
      <c r="N484" s="81">
        <f t="shared" si="14"/>
        <v>0</v>
      </c>
      <c r="O484" s="81" t="e">
        <f>IF(D484="X",0,IF(E484="X",0,VLOOKUP(E484,'50'!$K$3:$L$16,2,FALSE)))</f>
        <v>#N/A</v>
      </c>
      <c r="P484" s="81" t="e">
        <f t="shared" si="15"/>
        <v>#N/A</v>
      </c>
    </row>
    <row r="485" spans="3:23">
      <c r="N485" s="81">
        <f t="shared" si="14"/>
        <v>0</v>
      </c>
      <c r="O485" s="81" t="e">
        <f>IF(D485="X",0,IF(E485="X",0,VLOOKUP(E485,'50'!$K$3:$L$16,2,FALSE)))</f>
        <v>#N/A</v>
      </c>
      <c r="P485" s="81" t="e">
        <f t="shared" si="15"/>
        <v>#N/A</v>
      </c>
    </row>
    <row r="486" spans="3:23">
      <c r="N486" s="81">
        <f t="shared" si="14"/>
        <v>0</v>
      </c>
      <c r="O486" s="81" t="e">
        <f>IF(D486="X",0,IF(E486="X",0,VLOOKUP(E486,'50'!$K$3:$L$16,2,FALSE)))</f>
        <v>#N/A</v>
      </c>
      <c r="P486" s="81" t="e">
        <f t="shared" si="15"/>
        <v>#N/A</v>
      </c>
    </row>
    <row r="487" spans="3:23">
      <c r="N487" s="81">
        <f t="shared" si="14"/>
        <v>0</v>
      </c>
      <c r="O487" s="81" t="e">
        <f>IF(D487="X",0,IF(E487="X",0,VLOOKUP(E487,'50'!$K$3:$L$16,2,FALSE)))</f>
        <v>#N/A</v>
      </c>
      <c r="P487" s="81" t="e">
        <f t="shared" si="15"/>
        <v>#N/A</v>
      </c>
    </row>
    <row r="488" spans="3:23">
      <c r="N488" s="81">
        <f t="shared" si="14"/>
        <v>0</v>
      </c>
      <c r="O488" s="81" t="e">
        <f>IF(D488="X",0,IF(E488="X",0,VLOOKUP(E488,'50'!$K$3:$L$16,2,FALSE)))</f>
        <v>#N/A</v>
      </c>
      <c r="P488" s="81" t="e">
        <f t="shared" si="15"/>
        <v>#N/A</v>
      </c>
    </row>
    <row r="489" spans="3:23">
      <c r="N489" s="81">
        <f t="shared" si="14"/>
        <v>0</v>
      </c>
      <c r="O489" s="81" t="e">
        <f>IF(D489="X",0,IF(E489="X",0,VLOOKUP(E489,'50'!$K$3:$L$16,2,FALSE)))</f>
        <v>#N/A</v>
      </c>
      <c r="P489" s="81" t="e">
        <f t="shared" si="15"/>
        <v>#N/A</v>
      </c>
    </row>
    <row r="490" spans="3:23">
      <c r="N490" s="81">
        <f t="shared" si="14"/>
        <v>0</v>
      </c>
      <c r="O490" s="81" t="e">
        <f>IF(D490="X",0,IF(E490="X",0,VLOOKUP(E490,'50'!$K$3:$L$16,2,FALSE)))</f>
        <v>#N/A</v>
      </c>
      <c r="P490" s="81" t="e">
        <f t="shared" si="15"/>
        <v>#N/A</v>
      </c>
    </row>
    <row r="491" spans="3:23">
      <c r="N491" s="81">
        <f t="shared" si="14"/>
        <v>0</v>
      </c>
      <c r="O491" s="81" t="e">
        <f>IF(D491="X",0,IF(E491="X",0,VLOOKUP(E491,'50'!$K$3:$L$16,2,FALSE)))</f>
        <v>#N/A</v>
      </c>
      <c r="P491" s="81" t="e">
        <f t="shared" si="15"/>
        <v>#N/A</v>
      </c>
    </row>
    <row r="492" spans="3:23">
      <c r="N492" s="81">
        <f t="shared" si="14"/>
        <v>0</v>
      </c>
      <c r="O492" s="81" t="e">
        <f>IF(D492="X",0,IF(E492="X",0,VLOOKUP(E492,'50'!$K$3:$L$16,2,FALSE)))</f>
        <v>#N/A</v>
      </c>
      <c r="P492" s="81" t="e">
        <f t="shared" si="15"/>
        <v>#N/A</v>
      </c>
    </row>
    <row r="493" spans="3:23">
      <c r="N493" s="81">
        <f t="shared" si="14"/>
        <v>0</v>
      </c>
      <c r="O493" s="81" t="e">
        <f>IF(D493="X",0,IF(E493="X",0,VLOOKUP(E493,'50'!$K$3:$L$16,2,FALSE)))</f>
        <v>#N/A</v>
      </c>
      <c r="P493" s="81" t="e">
        <f t="shared" si="15"/>
        <v>#N/A</v>
      </c>
    </row>
    <row r="494" spans="3:23">
      <c r="N494" s="81">
        <f t="shared" si="14"/>
        <v>0</v>
      </c>
      <c r="O494" s="81" t="e">
        <f>IF(D494="X",0,IF(E494="X",0,VLOOKUP(E494,'50'!$K$3:$L$16,2,FALSE)))</f>
        <v>#N/A</v>
      </c>
      <c r="P494" s="81" t="e">
        <f t="shared" si="15"/>
        <v>#N/A</v>
      </c>
    </row>
    <row r="495" spans="3:23" ht="15.75" thickBot="1">
      <c r="C495" s="82" t="s">
        <v>125</v>
      </c>
      <c r="D495" s="52"/>
      <c r="E495" s="52"/>
      <c r="F495" s="64">
        <f t="shared" ref="F495:M495" si="16">SUM(F4:F494)</f>
        <v>0</v>
      </c>
      <c r="G495" s="64">
        <f t="shared" si="16"/>
        <v>0</v>
      </c>
      <c r="H495" s="64">
        <f t="shared" si="16"/>
        <v>0</v>
      </c>
      <c r="I495" s="64">
        <f t="shared" si="16"/>
        <v>0</v>
      </c>
      <c r="J495" s="64">
        <f t="shared" si="16"/>
        <v>0</v>
      </c>
      <c r="K495" s="64">
        <f t="shared" si="16"/>
        <v>0</v>
      </c>
      <c r="L495" s="64">
        <f t="shared" si="16"/>
        <v>0</v>
      </c>
      <c r="M495" s="64">
        <f t="shared" si="16"/>
        <v>0</v>
      </c>
      <c r="Q495" s="52" t="s">
        <v>126</v>
      </c>
      <c r="R495" s="64">
        <f t="shared" ref="R495:W495" si="17">SUM(R4:R494)</f>
        <v>0</v>
      </c>
      <c r="S495" s="64">
        <f t="shared" si="17"/>
        <v>0</v>
      </c>
      <c r="T495" s="64">
        <f t="shared" si="17"/>
        <v>0</v>
      </c>
      <c r="U495" s="64">
        <f t="shared" si="17"/>
        <v>0</v>
      </c>
      <c r="V495" s="64">
        <f t="shared" si="17"/>
        <v>0</v>
      </c>
      <c r="W495" s="64">
        <f t="shared" si="17"/>
        <v>0</v>
      </c>
    </row>
    <row r="496" spans="3:23" ht="15.75" thickTop="1"/>
    <row r="498" spans="3:16">
      <c r="C498" s="53" t="s">
        <v>124</v>
      </c>
      <c r="F498" s="7"/>
      <c r="G498" s="7"/>
      <c r="H498" s="7"/>
      <c r="I498" s="7"/>
      <c r="J498" s="7"/>
      <c r="K498" s="7"/>
      <c r="L498" s="7"/>
      <c r="M498" s="7"/>
      <c r="N498" s="54" t="s">
        <v>138</v>
      </c>
      <c r="O498" s="7"/>
      <c r="P498" s="54" t="s">
        <v>129</v>
      </c>
    </row>
    <row r="499" spans="3:16">
      <c r="C499" s="54" t="str">
        <f>IF('50'!K3="", "Vrije categorie",'50'!K3)</f>
        <v>A</v>
      </c>
      <c r="F499" s="65" cm="1">
        <f t="array" ref="F499">SUMPRODUCT(--($E$4:$E$494=C499),--($D$4:$D$494=""),$F$4:$F$494)</f>
        <v>0</v>
      </c>
      <c r="G499" s="65" cm="1">
        <f t="array" ref="G499">SUMPRODUCT(--($E$4:$E$494=C499),--($D$4:$D$494=""),$G$4:$G$494)</f>
        <v>0</v>
      </c>
      <c r="H499" s="65" cm="1">
        <f t="array" ref="H499">SUMPRODUCT(--($E$4:$E$494=C499),--($D$4:$D$494=""),$H$4:$H$494)</f>
        <v>0</v>
      </c>
      <c r="I499" s="65" cm="1">
        <f t="array" ref="I499">SUMPRODUCT(--($E$4:$E$494=C499),--($D$4:$D$494=""),$I$4:$I$494)</f>
        <v>0</v>
      </c>
      <c r="J499" s="65" cm="1">
        <f t="array" ref="J499">SUMPRODUCT(--($E$4:$E$494=C499),--($D$4:$D$494=""),$J$4:$J$494)</f>
        <v>0</v>
      </c>
      <c r="K499" s="65" cm="1">
        <f t="array" ref="K499">SUMPRODUCT(--($E$4:$E$494=C499),--($D$4:$D$494=""),$K$4:$K$494)</f>
        <v>0</v>
      </c>
      <c r="L499" s="65" cm="1">
        <f t="array" ref="L499">SUMPRODUCT(--($E$4:$E$494=C499),--($D$4:$D$494=""),$L$4:$L$494)</f>
        <v>0</v>
      </c>
      <c r="M499" s="65" cm="1">
        <f t="array" ref="M499">SUMPRODUCT(--($E$4:$E$494=C499),--($D$4:$D$494=""),$M$4:$M$494)</f>
        <v>0</v>
      </c>
      <c r="N499" s="65">
        <f>SUM(F499:M499)</f>
        <v>0</v>
      </c>
      <c r="O499" s="54"/>
      <c r="P499" s="65" t="e" cm="1">
        <f t="array" ref="P499">SUMPRODUCT(--($E$4:$E$494=C499),--($D$4:$D$494=""),$P$4:$P$494)</f>
        <v>#N/A</v>
      </c>
    </row>
    <row r="500" spans="3:16">
      <c r="C500" s="54" t="str">
        <f>IF('50'!K4="", "Vrije categorie",'50'!K4)</f>
        <v>B</v>
      </c>
      <c r="F500" s="65" cm="1">
        <f t="array" ref="F500">SUMPRODUCT(--($E$4:$E$494=C500),--($D$4:$D$494=""),$F$4:$F$494)</f>
        <v>0</v>
      </c>
      <c r="G500" s="65" cm="1">
        <f t="array" ref="G500">SUMPRODUCT(--($E$4:$E$494=C500),--($D$4:$D$494=""),$G$4:$G$494)</f>
        <v>0</v>
      </c>
      <c r="H500" s="65" cm="1">
        <f t="array" ref="H500">SUMPRODUCT(--($E$4:$E$494=C500),--($D$4:$D$494=""),$H$4:$H$494)</f>
        <v>0</v>
      </c>
      <c r="I500" s="65" cm="1">
        <f t="array" ref="I500">SUMPRODUCT(--($E$4:$E$494=C500),--($D$4:$D$494=""),$I$4:$I$494)</f>
        <v>0</v>
      </c>
      <c r="J500" s="65" cm="1">
        <f t="array" ref="J500">SUMPRODUCT(--($E$4:$E$494=C500),--($D$4:$D$494=""),$J$4:$J$494)</f>
        <v>0</v>
      </c>
      <c r="K500" s="65" cm="1">
        <f t="array" ref="K500">SUMPRODUCT(--($E$4:$E$494=C500),--($D$4:$D$494=""),$K$4:$K$494)</f>
        <v>0</v>
      </c>
      <c r="L500" s="65" cm="1">
        <f t="array" ref="L500">SUMPRODUCT(--($E$4:$E$494=C500),--($D$4:$D$494=""),$L$4:$L$494)</f>
        <v>0</v>
      </c>
      <c r="M500" s="65" cm="1">
        <f t="array" ref="M500">SUMPRODUCT(--($E$4:$E$494=C500),--($D$4:$D$494=""),$M$4:$M$494)</f>
        <v>0</v>
      </c>
      <c r="N500" s="65">
        <f t="shared" ref="N500:N512" si="18">SUM(F500:M500)</f>
        <v>0</v>
      </c>
      <c r="O500" s="54"/>
      <c r="P500" s="65" t="e" cm="1">
        <f t="array" ref="P500">SUMPRODUCT(--($E$4:$E$494=C500),--($D$4:$D$494=""),$P$4:$P$494)</f>
        <v>#N/A</v>
      </c>
    </row>
    <row r="501" spans="3:16">
      <c r="C501" s="54" t="str">
        <f>IF('50'!K5="", "Vrije categorie",'50'!K5)</f>
        <v>C</v>
      </c>
      <c r="F501" s="65" cm="1">
        <f t="array" ref="F501">SUMPRODUCT(--($E$4:$E$494=C501),--($D$4:$D$494=""),$F$4:$F$494)</f>
        <v>0</v>
      </c>
      <c r="G501" s="65" cm="1">
        <f t="array" ref="G501">SUMPRODUCT(--($E$4:$E$494=C501),--($D$4:$D$494=""),$G$4:$G$494)</f>
        <v>0</v>
      </c>
      <c r="H501" s="65" cm="1">
        <f t="array" ref="H501">SUMPRODUCT(--($E$4:$E$494=C501),--($D$4:$D$494=""),$H$4:$H$494)</f>
        <v>0</v>
      </c>
      <c r="I501" s="65" cm="1">
        <f t="array" ref="I501">SUMPRODUCT(--($E$4:$E$494=C501),--($D$4:$D$494=""),$I$4:$I$494)</f>
        <v>0</v>
      </c>
      <c r="J501" s="65" cm="1">
        <f t="array" ref="J501">SUMPRODUCT(--($E$4:$E$494=C501),--($D$4:$D$494=""),$J$4:$J$494)</f>
        <v>0</v>
      </c>
      <c r="K501" s="65" cm="1">
        <f t="array" ref="K501">SUMPRODUCT(--($E$4:$E$494=C501),--($D$4:$D$494=""),$K$4:$K$494)</f>
        <v>0</v>
      </c>
      <c r="L501" s="65" cm="1">
        <f t="array" ref="L501">SUMPRODUCT(--($E$4:$E$494=C501),--($D$4:$D$494=""),$L$4:$L$494)</f>
        <v>0</v>
      </c>
      <c r="M501" s="65" cm="1">
        <f t="array" ref="M501">SUMPRODUCT(--($E$4:$E$494=C501),--($D$4:$D$494=""),$M$4:$M$494)</f>
        <v>0</v>
      </c>
      <c r="N501" s="65">
        <f t="shared" si="18"/>
        <v>0</v>
      </c>
      <c r="O501" s="54"/>
      <c r="P501" s="65" t="e" cm="1">
        <f t="array" ref="P501">SUMPRODUCT(--($E$4:$E$494=C501),--($D$4:$D$494=""),$P$4:$P$494)</f>
        <v>#N/A</v>
      </c>
    </row>
    <row r="502" spans="3:16">
      <c r="C502" s="54" t="str">
        <f>IF('50'!K6="", "Vrije categorie",'50'!K6)</f>
        <v>D</v>
      </c>
      <c r="F502" s="65" cm="1">
        <f t="array" ref="F502">SUMPRODUCT(--($E$4:$E$494=C502),--($D$4:$D$494=""),$F$4:$F$494)</f>
        <v>0</v>
      </c>
      <c r="G502" s="65" cm="1">
        <f t="array" ref="G502">SUMPRODUCT(--($E$4:$E$494=C502),--($D$4:$D$494=""),$G$4:$G$494)</f>
        <v>0</v>
      </c>
      <c r="H502" s="65" cm="1">
        <f t="array" ref="H502">SUMPRODUCT(--($E$4:$E$494=C502),--($D$4:$D$494=""),$H$4:$H$494)</f>
        <v>0</v>
      </c>
      <c r="I502" s="65" cm="1">
        <f t="array" ref="I502">SUMPRODUCT(--($E$4:$E$494=C502),--($D$4:$D$494=""),$I$4:$I$494)</f>
        <v>0</v>
      </c>
      <c r="J502" s="65" cm="1">
        <f t="array" ref="J502">SUMPRODUCT(--($E$4:$E$494=C502),--($D$4:$D$494=""),$J$4:$J$494)</f>
        <v>0</v>
      </c>
      <c r="K502" s="65" cm="1">
        <f t="array" ref="K502">SUMPRODUCT(--($E$4:$E$494=C502),--($D$4:$D$494=""),$K$4:$K$494)</f>
        <v>0</v>
      </c>
      <c r="L502" s="65" cm="1">
        <f t="array" ref="L502">SUMPRODUCT(--($E$4:$E$494=C502),--($D$4:$D$494=""),$L$4:$L$494)</f>
        <v>0</v>
      </c>
      <c r="M502" s="65" cm="1">
        <f t="array" ref="M502">SUMPRODUCT(--($E$4:$E$494=C502),--($D$4:$D$494=""),$M$4:$M$494)</f>
        <v>0</v>
      </c>
      <c r="N502" s="65">
        <f t="shared" si="18"/>
        <v>0</v>
      </c>
      <c r="O502" s="54"/>
      <c r="P502" s="65" t="e" cm="1">
        <f t="array" ref="P502">SUMPRODUCT(--($E$4:$E$494=C502),--($D$4:$D$494=""),$P$4:$P$494)</f>
        <v>#N/A</v>
      </c>
    </row>
    <row r="503" spans="3:16">
      <c r="C503" s="54" t="str">
        <f>IF('50'!K7="", "Vrije categorie",'50'!K7)</f>
        <v>E</v>
      </c>
      <c r="F503" s="65" cm="1">
        <f t="array" ref="F503">SUMPRODUCT(--($E$4:$E$494=C503),--($D$4:$D$494=""),$F$4:$F$494)</f>
        <v>0</v>
      </c>
      <c r="G503" s="65" cm="1">
        <f t="array" ref="G503">SUMPRODUCT(--($E$4:$E$494=C503),--($D$4:$D$494=""),$G$4:$G$494)</f>
        <v>0</v>
      </c>
      <c r="H503" s="65" cm="1">
        <f t="array" ref="H503">SUMPRODUCT(--($E$4:$E$494=C503),--($D$4:$D$494=""),$H$4:$H$494)</f>
        <v>0</v>
      </c>
      <c r="I503" s="65" cm="1">
        <f t="array" ref="I503">SUMPRODUCT(--($E$4:$E$494=C503),--($D$4:$D$494=""),$I$4:$I$494)</f>
        <v>0</v>
      </c>
      <c r="J503" s="65" cm="1">
        <f t="array" ref="J503">SUMPRODUCT(--($E$4:$E$494=C503),--($D$4:$D$494=""),$J$4:$J$494)</f>
        <v>0</v>
      </c>
      <c r="K503" s="65" cm="1">
        <f t="array" ref="K503">SUMPRODUCT(--($E$4:$E$494=C503),--($D$4:$D$494=""),$K$4:$K$494)</f>
        <v>0</v>
      </c>
      <c r="L503" s="65" cm="1">
        <f t="array" ref="L503">SUMPRODUCT(--($E$4:$E$494=C503),--($D$4:$D$494=""),$L$4:$L$494)</f>
        <v>0</v>
      </c>
      <c r="M503" s="65" cm="1">
        <f t="array" ref="M503">SUMPRODUCT(--($E$4:$E$494=C503),--($D$4:$D$494=""),$M$4:$M$494)</f>
        <v>0</v>
      </c>
      <c r="N503" s="65">
        <f t="shared" si="18"/>
        <v>0</v>
      </c>
      <c r="O503" s="54"/>
      <c r="P503" s="65" t="e" cm="1">
        <f t="array" ref="P503">SUMPRODUCT(--($E$4:$E$494=C503),--($D$4:$D$494=""),$P$4:$P$494)</f>
        <v>#N/A</v>
      </c>
    </row>
    <row r="504" spans="3:16">
      <c r="C504" s="54" t="str">
        <f>IF('50'!K8="", "Vrije categorie",'50'!K8)</f>
        <v>F</v>
      </c>
      <c r="F504" s="65" cm="1">
        <f t="array" ref="F504">SUMPRODUCT(--($E$4:$E$494=C504),--($D$4:$D$494=""),$F$4:$F$494)</f>
        <v>0</v>
      </c>
      <c r="G504" s="65" cm="1">
        <f t="array" ref="G504">SUMPRODUCT(--($E$4:$E$494=C504),--($D$4:$D$494=""),$G$4:$G$494)</f>
        <v>0</v>
      </c>
      <c r="H504" s="65" cm="1">
        <f t="array" ref="H504">SUMPRODUCT(--($E$4:$E$494=C504),--($D$4:$D$494=""),$H$4:$H$494)</f>
        <v>0</v>
      </c>
      <c r="I504" s="65" cm="1">
        <f t="array" ref="I504">SUMPRODUCT(--($E$4:$E$494=C504),--($D$4:$D$494=""),$I$4:$I$494)</f>
        <v>0</v>
      </c>
      <c r="J504" s="65" cm="1">
        <f t="array" ref="J504">SUMPRODUCT(--($E$4:$E$494=C504),--($D$4:$D$494=""),$J$4:$J$494)</f>
        <v>0</v>
      </c>
      <c r="K504" s="65" cm="1">
        <f t="array" ref="K504">SUMPRODUCT(--($E$4:$E$494=C504),--($D$4:$D$494=""),$K$4:$K$494)</f>
        <v>0</v>
      </c>
      <c r="L504" s="65" cm="1">
        <f t="array" ref="L504">SUMPRODUCT(--($E$4:$E$494=C504),--($D$4:$D$494=""),$L$4:$L$494)</f>
        <v>0</v>
      </c>
      <c r="M504" s="65" cm="1">
        <f t="array" ref="M504">SUMPRODUCT(--($E$4:$E$494=C504),--($D$4:$D$494=""),$M$4:$M$494)</f>
        <v>0</v>
      </c>
      <c r="N504" s="65">
        <f t="shared" si="18"/>
        <v>0</v>
      </c>
      <c r="O504" s="54"/>
      <c r="P504" s="65" t="e" cm="1">
        <f t="array" ref="P504">SUMPRODUCT(--($E$4:$E$494=C504),--($D$4:$D$494=""),$P$4:$P$494)</f>
        <v>#N/A</v>
      </c>
    </row>
    <row r="505" spans="3:16">
      <c r="C505" s="54" t="str">
        <f>IF('50'!K9="", "Vrije categorie",'50'!K9)</f>
        <v>G</v>
      </c>
      <c r="F505" s="65" cm="1">
        <f t="array" ref="F505">SUMPRODUCT(--($E$4:$E$494=C505),--($D$4:$D$494=""),$F$4:$F$494)</f>
        <v>0</v>
      </c>
      <c r="G505" s="65" cm="1">
        <f t="array" ref="G505">SUMPRODUCT(--($E$4:$E$494=C505),--($D$4:$D$494=""),$G$4:$G$494)</f>
        <v>0</v>
      </c>
      <c r="H505" s="65" cm="1">
        <f t="array" ref="H505">SUMPRODUCT(--($E$4:$E$494=C505),--($D$4:$D$494=""),$H$4:$H$494)</f>
        <v>0</v>
      </c>
      <c r="I505" s="65" cm="1">
        <f t="array" ref="I505">SUMPRODUCT(--($E$4:$E$494=C505),--($D$4:$D$494=""),$I$4:$I$494)</f>
        <v>0</v>
      </c>
      <c r="J505" s="65" cm="1">
        <f t="array" ref="J505">SUMPRODUCT(--($E$4:$E$494=C505),--($D$4:$D$494=""),$J$4:$J$494)</f>
        <v>0</v>
      </c>
      <c r="K505" s="65" cm="1">
        <f t="array" ref="K505">SUMPRODUCT(--($E$4:$E$494=C505),--($D$4:$D$494=""),$K$4:$K$494)</f>
        <v>0</v>
      </c>
      <c r="L505" s="65" cm="1">
        <f t="array" ref="L505">SUMPRODUCT(--($E$4:$E$494=C505),--($D$4:$D$494=""),$L$4:$L$494)</f>
        <v>0</v>
      </c>
      <c r="M505" s="65" cm="1">
        <f t="array" ref="M505">SUMPRODUCT(--($E$4:$E$494=C505),--($D$4:$D$494=""),$M$4:$M$494)</f>
        <v>0</v>
      </c>
      <c r="N505" s="65">
        <f t="shared" si="18"/>
        <v>0</v>
      </c>
      <c r="O505" s="54"/>
      <c r="P505" s="65" t="e" cm="1">
        <f t="array" ref="P505">SUMPRODUCT(--($E$4:$E$494=C505),--($D$4:$D$494=""),$P$4:$P$494)</f>
        <v>#N/A</v>
      </c>
    </row>
    <row r="506" spans="3:16">
      <c r="C506" s="54" t="str">
        <f>IF('50'!K10="", "Vrije categorie",'50'!K10)</f>
        <v>H</v>
      </c>
      <c r="F506" s="65" cm="1">
        <f t="array" ref="F506">SUMPRODUCT(--($E$4:$E$494=C506),--($D$4:$D$494=""),$F$4:$F$494)</f>
        <v>0</v>
      </c>
      <c r="G506" s="65" cm="1">
        <f t="array" ref="G506">SUMPRODUCT(--($E$4:$E$494=C506),--($D$4:$D$494=""),$G$4:$G$494)</f>
        <v>0</v>
      </c>
      <c r="H506" s="65" cm="1">
        <f t="array" ref="H506">SUMPRODUCT(--($E$4:$E$494=C506),--($D$4:$D$494=""),$H$4:$H$494)</f>
        <v>0</v>
      </c>
      <c r="I506" s="65" cm="1">
        <f t="array" ref="I506">SUMPRODUCT(--($E$4:$E$494=C506),--($D$4:$D$494=""),$I$4:$I$494)</f>
        <v>0</v>
      </c>
      <c r="J506" s="65" cm="1">
        <f t="array" ref="J506">SUMPRODUCT(--($E$4:$E$494=C506),--($D$4:$D$494=""),$J$4:$J$494)</f>
        <v>0</v>
      </c>
      <c r="K506" s="65" cm="1">
        <f t="array" ref="K506">SUMPRODUCT(--($E$4:$E$494=C506),--($D$4:$D$494=""),$K$4:$K$494)</f>
        <v>0</v>
      </c>
      <c r="L506" s="65" cm="1">
        <f t="array" ref="L506">SUMPRODUCT(--($E$4:$E$494=C506),--($D$4:$D$494=""),$L$4:$L$494)</f>
        <v>0</v>
      </c>
      <c r="M506" s="65" cm="1">
        <f t="array" ref="M506">SUMPRODUCT(--($E$4:$E$494=C506),--($D$4:$D$494=""),$M$4:$M$494)</f>
        <v>0</v>
      </c>
      <c r="N506" s="65">
        <f t="shared" si="18"/>
        <v>0</v>
      </c>
      <c r="O506" s="54"/>
      <c r="P506" s="65" t="e" cm="1">
        <f t="array" ref="P506">SUMPRODUCT(--($E$4:$E$494=C506),--($D$4:$D$494=""),$P$4:$P$494)</f>
        <v>#N/A</v>
      </c>
    </row>
    <row r="507" spans="3:16">
      <c r="C507" s="54" t="str">
        <f>IF('50'!K11="", "Vrije categorie",'50'!K11)</f>
        <v>I</v>
      </c>
      <c r="F507" s="65" cm="1">
        <f t="array" ref="F507">SUMPRODUCT(--($E$4:$E$494=C507),--($D$4:$D$494=""),$F$4:$F$494)</f>
        <v>0</v>
      </c>
      <c r="G507" s="65" cm="1">
        <f t="array" ref="G507">SUMPRODUCT(--($E$4:$E$494=C507),--($D$4:$D$494=""),$G$4:$G$494)</f>
        <v>0</v>
      </c>
      <c r="H507" s="65" cm="1">
        <f t="array" ref="H507">SUMPRODUCT(--($E$4:$E$494=C507),--($D$4:$D$494=""),$H$4:$H$494)</f>
        <v>0</v>
      </c>
      <c r="I507" s="65" cm="1">
        <f t="array" ref="I507">SUMPRODUCT(--($E$4:$E$494=C507),--($D$4:$D$494=""),$I$4:$I$494)</f>
        <v>0</v>
      </c>
      <c r="J507" s="65" cm="1">
        <f t="array" ref="J507">SUMPRODUCT(--($E$4:$E$494=C507),--($D$4:$D$494=""),$J$4:$J$494)</f>
        <v>0</v>
      </c>
      <c r="K507" s="65" cm="1">
        <f t="array" ref="K507">SUMPRODUCT(--($E$4:$E$494=C507),--($D$4:$D$494=""),$K$4:$K$494)</f>
        <v>0</v>
      </c>
      <c r="L507" s="65" cm="1">
        <f t="array" ref="L507">SUMPRODUCT(--($E$4:$E$494=C507),--($D$4:$D$494=""),$L$4:$L$494)</f>
        <v>0</v>
      </c>
      <c r="M507" s="65" cm="1">
        <f t="array" ref="M507">SUMPRODUCT(--($E$4:$E$494=C507),--($D$4:$D$494=""),$M$4:$M$494)</f>
        <v>0</v>
      </c>
      <c r="N507" s="65">
        <f t="shared" si="18"/>
        <v>0</v>
      </c>
      <c r="O507" s="54"/>
      <c r="P507" s="65" t="e" cm="1">
        <f t="array" ref="P507">SUMPRODUCT(--($E$4:$E$494=C507),--($D$4:$D$494=""),$P$4:$P$494)</f>
        <v>#N/A</v>
      </c>
    </row>
    <row r="508" spans="3:16">
      <c r="C508" s="54" t="str">
        <f>IF('50'!K12="", "Vrije categorie",'50'!K12)</f>
        <v>J</v>
      </c>
      <c r="F508" s="65" cm="1">
        <f t="array" ref="F508">SUMPRODUCT(--($E$4:$E$494=C508),--($D$4:$D$494=""),$F$4:$F$494)</f>
        <v>0</v>
      </c>
      <c r="G508" s="65" cm="1">
        <f t="array" ref="G508">SUMPRODUCT(--($E$4:$E$494=C508),--($D$4:$D$494=""),$G$4:$G$494)</f>
        <v>0</v>
      </c>
      <c r="H508" s="65" cm="1">
        <f t="array" ref="H508">SUMPRODUCT(--($E$4:$E$494=C508),--($D$4:$D$494=""),$H$4:$H$494)</f>
        <v>0</v>
      </c>
      <c r="I508" s="65" cm="1">
        <f t="array" ref="I508">SUMPRODUCT(--($E$4:$E$494=C508),--($D$4:$D$494=""),$I$4:$I$494)</f>
        <v>0</v>
      </c>
      <c r="J508" s="65" cm="1">
        <f t="array" ref="J508">SUMPRODUCT(--($E$4:$E$494=C508),--($D$4:$D$494=""),$J$4:$J$494)</f>
        <v>0</v>
      </c>
      <c r="K508" s="65" cm="1">
        <f t="array" ref="K508">SUMPRODUCT(--($E$4:$E$494=C508),--($D$4:$D$494=""),$K$4:$K$494)</f>
        <v>0</v>
      </c>
      <c r="L508" s="65" cm="1">
        <f t="array" ref="L508">SUMPRODUCT(--($E$4:$E$494=C508),--($D$4:$D$494=""),$L$4:$L$494)</f>
        <v>0</v>
      </c>
      <c r="M508" s="65" cm="1">
        <f t="array" ref="M508">SUMPRODUCT(--($E$4:$E$494=C508),--($D$4:$D$494=""),$M$4:$M$494)</f>
        <v>0</v>
      </c>
      <c r="N508" s="65">
        <f t="shared" si="18"/>
        <v>0</v>
      </c>
      <c r="O508" s="54"/>
      <c r="P508" s="65" t="e" cm="1">
        <f t="array" ref="P508">SUMPRODUCT(--($E$4:$E$494=C508),--($D$4:$D$494=""),$P$4:$P$494)</f>
        <v>#N/A</v>
      </c>
    </row>
    <row r="509" spans="3:16">
      <c r="C509" s="54" t="str">
        <f>IF('50'!K13="", "Vrije categorie",'50'!K13)</f>
        <v>K</v>
      </c>
      <c r="F509" s="65" cm="1">
        <f t="array" ref="F509">SUMPRODUCT(--($E$4:$E$494=C509),--($D$4:$D$494=""),$F$4:$F$494)</f>
        <v>0</v>
      </c>
      <c r="G509" s="65" cm="1">
        <f t="array" ref="G509">SUMPRODUCT(--($E$4:$E$494=C509),--($D$4:$D$494=""),$G$4:$G$494)</f>
        <v>0</v>
      </c>
      <c r="H509" s="65" cm="1">
        <f t="array" ref="H509">SUMPRODUCT(--($E$4:$E$494=C509),--($D$4:$D$494=""),$H$4:$H$494)</f>
        <v>0</v>
      </c>
      <c r="I509" s="65" cm="1">
        <f t="array" ref="I509">SUMPRODUCT(--($E$4:$E$494=C509),--($D$4:$D$494=""),$I$4:$I$494)</f>
        <v>0</v>
      </c>
      <c r="J509" s="65" cm="1">
        <f t="array" ref="J509">SUMPRODUCT(--($E$4:$E$494=C509),--($D$4:$D$494=""),$J$4:$J$494)</f>
        <v>0</v>
      </c>
      <c r="K509" s="65" cm="1">
        <f t="array" ref="K509">SUMPRODUCT(--($E$4:$E$494=C509),--($D$4:$D$494=""),$K$4:$K$494)</f>
        <v>0</v>
      </c>
      <c r="L509" s="65" cm="1">
        <f t="array" ref="L509">SUMPRODUCT(--($E$4:$E$494=C509),--($D$4:$D$494=""),$L$4:$L$494)</f>
        <v>0</v>
      </c>
      <c r="M509" s="65" cm="1">
        <f t="array" ref="M509">SUMPRODUCT(--($E$4:$E$494=C509),--($D$4:$D$494=""),$M$4:$M$494)</f>
        <v>0</v>
      </c>
      <c r="N509" s="65">
        <f t="shared" si="18"/>
        <v>0</v>
      </c>
      <c r="O509" s="54"/>
      <c r="P509" s="65" t="e" cm="1">
        <f t="array" ref="P509">SUMPRODUCT(--($E$4:$E$494=C509),--($D$4:$D$494=""),$P$4:$P$494)</f>
        <v>#N/A</v>
      </c>
    </row>
    <row r="510" spans="3:16">
      <c r="C510" s="54" t="str">
        <f>IF('50'!K14="", "Vrije categorie",'50'!K14)</f>
        <v>Vrije categorie</v>
      </c>
      <c r="F510" s="65" cm="1">
        <f t="array" ref="F510">SUMPRODUCT(--($E$4:$E$494=C510),--($D$4:$D$494=""),$F$4:$F$494)</f>
        <v>0</v>
      </c>
      <c r="G510" s="65" cm="1">
        <f t="array" ref="G510">SUMPRODUCT(--($E$4:$E$494=C510),--($D$4:$D$494=""),$G$4:$G$494)</f>
        <v>0</v>
      </c>
      <c r="H510" s="65" cm="1">
        <f t="array" ref="H510">SUMPRODUCT(--($E$4:$E$494=C510),--($D$4:$D$494=""),$H$4:$H$494)</f>
        <v>0</v>
      </c>
      <c r="I510" s="65" cm="1">
        <f t="array" ref="I510">SUMPRODUCT(--($E$4:$E$494=C510),--($D$4:$D$494=""),$I$4:$I$494)</f>
        <v>0</v>
      </c>
      <c r="J510" s="65" cm="1">
        <f t="array" ref="J510">SUMPRODUCT(--($E$4:$E$494=C510),--($D$4:$D$494=""),$J$4:$J$494)</f>
        <v>0</v>
      </c>
      <c r="K510" s="65" cm="1">
        <f t="array" ref="K510">SUMPRODUCT(--($E$4:$E$494=C510),--($D$4:$D$494=""),$K$4:$K$494)</f>
        <v>0</v>
      </c>
      <c r="L510" s="65" cm="1">
        <f t="array" ref="L510">SUMPRODUCT(--($E$4:$E$494=C510),--($D$4:$D$494=""),$L$4:$L$494)</f>
        <v>0</v>
      </c>
      <c r="M510" s="65" cm="1">
        <f t="array" ref="M510">SUMPRODUCT(--($E$4:$E$494=C510),--($D$4:$D$494=""),$M$4:$M$494)</f>
        <v>0</v>
      </c>
      <c r="N510" s="65">
        <f t="shared" si="18"/>
        <v>0</v>
      </c>
      <c r="O510" s="54"/>
      <c r="P510" s="65" t="e" cm="1">
        <f t="array" ref="P510">SUMPRODUCT(--($E$4:$E$494=C510),--($D$4:$D$494=""),$P$4:$P$494)</f>
        <v>#N/A</v>
      </c>
    </row>
    <row r="511" spans="3:16">
      <c r="C511" s="54" t="str">
        <f>IF('50'!K15="", "Vrije categorie",'50'!K15)</f>
        <v>Vrije categorie</v>
      </c>
      <c r="F511" s="65" cm="1">
        <f t="array" ref="F511">SUMPRODUCT(--($E$4:$E$494=C511),--($D$4:$D$494=""),$F$4:$F$494)</f>
        <v>0</v>
      </c>
      <c r="G511" s="65" cm="1">
        <f t="array" ref="G511">SUMPRODUCT(--($E$4:$E$494=C511),--($D$4:$D$494=""),$G$4:$G$494)</f>
        <v>0</v>
      </c>
      <c r="H511" s="65" cm="1">
        <f t="array" ref="H511">SUMPRODUCT(--($E$4:$E$494=C511),--($D$4:$D$494=""),$H$4:$H$494)</f>
        <v>0</v>
      </c>
      <c r="I511" s="65" cm="1">
        <f t="array" ref="I511">SUMPRODUCT(--($E$4:$E$494=C511),--($D$4:$D$494=""),$I$4:$I$494)</f>
        <v>0</v>
      </c>
      <c r="J511" s="65" cm="1">
        <f t="array" ref="J511">SUMPRODUCT(--($E$4:$E$494=C511),--($D$4:$D$494=""),$J$4:$J$494)</f>
        <v>0</v>
      </c>
      <c r="K511" s="65" cm="1">
        <f t="array" ref="K511">SUMPRODUCT(--($E$4:$E$494=C511),--($D$4:$D$494=""),$K$4:$K$494)</f>
        <v>0</v>
      </c>
      <c r="L511" s="65" cm="1">
        <f t="array" ref="L511">SUMPRODUCT(--($E$4:$E$494=C511),--($D$4:$D$494=""),$L$4:$L$494)</f>
        <v>0</v>
      </c>
      <c r="M511" s="65" cm="1">
        <f t="array" ref="M511">SUMPRODUCT(--($E$4:$E$494=C511),--($D$4:$D$494=""),$M$4:$M$494)</f>
        <v>0</v>
      </c>
      <c r="N511" s="65">
        <f t="shared" si="18"/>
        <v>0</v>
      </c>
      <c r="O511" s="54"/>
      <c r="P511" s="65" t="e" cm="1">
        <f t="array" ref="P511">SUMPRODUCT(--($E$4:$E$494=C511),--($D$4:$D$494=""),$P$4:$P$494)</f>
        <v>#N/A</v>
      </c>
    </row>
    <row r="512" spans="3:16" ht="15.75" thickBot="1">
      <c r="C512" s="67" t="s">
        <v>128</v>
      </c>
      <c r="D512" s="63"/>
      <c r="E512" s="63"/>
      <c r="F512" s="66">
        <f>SUM(F499:F511)</f>
        <v>0</v>
      </c>
      <c r="G512" s="66">
        <f t="shared" ref="G512:M512" si="19">SUM(G499:G511)</f>
        <v>0</v>
      </c>
      <c r="H512" s="66">
        <f t="shared" si="19"/>
        <v>0</v>
      </c>
      <c r="I512" s="66">
        <f t="shared" si="19"/>
        <v>0</v>
      </c>
      <c r="J512" s="66">
        <f t="shared" si="19"/>
        <v>0</v>
      </c>
      <c r="K512" s="66">
        <f t="shared" si="19"/>
        <v>0</v>
      </c>
      <c r="L512" s="66">
        <f t="shared" si="19"/>
        <v>0</v>
      </c>
      <c r="M512" s="66">
        <f t="shared" si="19"/>
        <v>0</v>
      </c>
      <c r="N512" s="66">
        <f t="shared" si="18"/>
        <v>0</v>
      </c>
      <c r="O512" s="66"/>
      <c r="P512" s="66" t="e">
        <f>SUM(P499:P511)</f>
        <v>#N/A</v>
      </c>
    </row>
    <row r="513" spans="3:16" ht="15.75" thickTop="1">
      <c r="C513" s="53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3:16" ht="15.75" thickBot="1">
      <c r="C514" s="67" t="s">
        <v>127</v>
      </c>
      <c r="D514" s="63"/>
      <c r="E514" s="63"/>
      <c r="F514" s="66" cm="1">
        <f t="array" ref="F514">SUMPRODUCT(--($E$4:$E$494="X"),F4:F494)</f>
        <v>0</v>
      </c>
      <c r="G514" s="66" cm="1">
        <f t="array" ref="G514">SUMPRODUCT(--($E$4:$E$494="X"),G4:G494)</f>
        <v>0</v>
      </c>
      <c r="H514" s="66" cm="1">
        <f t="array" ref="H514">SUMPRODUCT(--($E$4:$E$494="X"),H4:H494)</f>
        <v>0</v>
      </c>
      <c r="I514" s="66" cm="1">
        <f t="array" ref="I514">SUMPRODUCT(--($E$4:$E$494="X"),I4:I494)</f>
        <v>0</v>
      </c>
      <c r="J514" s="66" cm="1">
        <f t="array" ref="J514">SUMPRODUCT(--($E$4:$E$494="X"),J4:J494)</f>
        <v>0</v>
      </c>
      <c r="K514" s="66" cm="1">
        <f t="array" ref="K514">SUMPRODUCT(--($E$4:$E$494="X"),K4:K494)</f>
        <v>0</v>
      </c>
      <c r="L514" s="66" cm="1">
        <f t="array" ref="L514">SUMPRODUCT(--($E$4:$E$494="X"),L4:L494)</f>
        <v>0</v>
      </c>
      <c r="M514" s="66" cm="1">
        <f t="array" ref="M514">SUMPRODUCT(--($E$4:$E$494="X"),M4:M494)</f>
        <v>0</v>
      </c>
      <c r="N514" s="7"/>
      <c r="O514" s="7"/>
      <c r="P514" s="7"/>
    </row>
    <row r="515" spans="3:16" ht="15.75" thickTop="1"/>
    <row r="517" spans="3:16">
      <c r="C517" s="68" t="s">
        <v>130</v>
      </c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8" t="s">
        <v>138</v>
      </c>
    </row>
    <row r="518" spans="3:16">
      <c r="C518" s="68" t="str">
        <f>C499</f>
        <v>A</v>
      </c>
      <c r="D518" s="69"/>
      <c r="E518" s="69"/>
      <c r="F518" s="72" cm="1">
        <f t="array" ref="F518">SUMPRODUCT(--($E$4:$E$494=C518),--($D$4:$D$494="X"),$F$4:$F$494)</f>
        <v>0</v>
      </c>
      <c r="G518" s="72" cm="1">
        <f t="array" ref="G518">SUMPRODUCT(--($E$4:$E$494=C518),--($D$4:$D$494="X"),$G$4:$G$494)</f>
        <v>0</v>
      </c>
      <c r="H518" s="72" cm="1">
        <f t="array" ref="H518">SUMPRODUCT(--($E$4:$E$494=C518),--($D$4:$D$494="X"),$H$4:$H$494)</f>
        <v>0</v>
      </c>
      <c r="I518" s="72" cm="1">
        <f t="array" ref="I518">SUMPRODUCT(--($E$4:$E$494=C518),--($D$4:$D$494="X"),$I$4:$I$494)</f>
        <v>0</v>
      </c>
      <c r="J518" s="72" cm="1">
        <f t="array" ref="J518">SUMPRODUCT(--($E$4:$E$494=C518),--($D$4:$D$494="X"),$J$4:$J$494)</f>
        <v>0</v>
      </c>
      <c r="K518" s="72" cm="1">
        <f t="array" ref="K518">SUMPRODUCT(--($E$4:$E$494=C518),--($D$4:$D$494="X"),$K$4:$K$494)</f>
        <v>0</v>
      </c>
      <c r="L518" s="72" cm="1">
        <f t="array" ref="L518">SUMPRODUCT(--($E$4:$E$494=C518),--($D$4:$D$494="X"),$L$4:$L$494)</f>
        <v>0</v>
      </c>
      <c r="M518" s="72" cm="1">
        <f t="array" ref="M518">SUMPRODUCT(--($E$4:$E$494=C518),--($D$4:$D$494="X"),$M$4:$M$494)</f>
        <v>0</v>
      </c>
      <c r="N518" s="72">
        <f>SUM(F518:M518)</f>
        <v>0</v>
      </c>
    </row>
    <row r="519" spans="3:16">
      <c r="C519" s="68" t="str">
        <f t="shared" ref="C519:C530" si="20">C500</f>
        <v>B</v>
      </c>
      <c r="D519" s="69"/>
      <c r="E519" s="69"/>
      <c r="F519" s="72" cm="1">
        <f t="array" ref="F519">SUMPRODUCT(--($E$4:$E$494=C519),--($D$4:$D$494="X"),$F$4:$F$494)</f>
        <v>0</v>
      </c>
      <c r="G519" s="72" cm="1">
        <f t="array" ref="G519">SUMPRODUCT(--($E$4:$E$494=C519),--($D$4:$D$494="X"),$G$4:$G$494)</f>
        <v>0</v>
      </c>
      <c r="H519" s="72" cm="1">
        <f t="array" ref="H519">SUMPRODUCT(--($E$4:$E$494=C519),--($D$4:$D$494="X"),$H$4:$H$494)</f>
        <v>0</v>
      </c>
      <c r="I519" s="72" cm="1">
        <f t="array" ref="I519">SUMPRODUCT(--($E$4:$E$494=C519),--($D$4:$D$494="X"),$I$4:$I$494)</f>
        <v>0</v>
      </c>
      <c r="J519" s="72" cm="1">
        <f t="array" ref="J519">SUMPRODUCT(--($E$4:$E$494=C519),--($D$4:$D$494="X"),$J$4:$J$494)</f>
        <v>0</v>
      </c>
      <c r="K519" s="72" cm="1">
        <f t="array" ref="K519">SUMPRODUCT(--($E$4:$E$494=C519),--($D$4:$D$494="X"),$K$4:$K$494)</f>
        <v>0</v>
      </c>
      <c r="L519" s="72" cm="1">
        <f t="array" ref="L519">SUMPRODUCT(--($E$4:$E$494=C519),--($D$4:$D$494="X"),$L$4:$L$494)</f>
        <v>0</v>
      </c>
      <c r="M519" s="72" cm="1">
        <f t="array" ref="M519">SUMPRODUCT(--($E$4:$E$494=C519),--($D$4:$D$494="X"),$M$4:$M$494)</f>
        <v>0</v>
      </c>
      <c r="N519" s="72">
        <f t="shared" ref="N519:N530" si="21">SUM(F519:M519)</f>
        <v>0</v>
      </c>
    </row>
    <row r="520" spans="3:16">
      <c r="C520" s="68" t="str">
        <f t="shared" si="20"/>
        <v>C</v>
      </c>
      <c r="D520" s="69"/>
      <c r="E520" s="69"/>
      <c r="F520" s="72" cm="1">
        <f t="array" ref="F520">SUMPRODUCT(--($E$4:$E$494=C520),--($D$4:$D$494="X"),$F$4:$F$494)</f>
        <v>0</v>
      </c>
      <c r="G520" s="72" cm="1">
        <f t="array" ref="G520">SUMPRODUCT(--($E$4:$E$494=C520),--($D$4:$D$494="X"),$G$4:$G$494)</f>
        <v>0</v>
      </c>
      <c r="H520" s="72" cm="1">
        <f t="array" ref="H520">SUMPRODUCT(--($E$4:$E$494=C520),--($D$4:$D$494="X"),$H$4:$H$494)</f>
        <v>0</v>
      </c>
      <c r="I520" s="72" cm="1">
        <f t="array" ref="I520">SUMPRODUCT(--($E$4:$E$494=C520),--($D$4:$D$494="X"),$I$4:$I$494)</f>
        <v>0</v>
      </c>
      <c r="J520" s="72" cm="1">
        <f t="array" ref="J520">SUMPRODUCT(--($E$4:$E$494=C520),--($D$4:$D$494="X"),$J$4:$J$494)</f>
        <v>0</v>
      </c>
      <c r="K520" s="72" cm="1">
        <f t="array" ref="K520">SUMPRODUCT(--($E$4:$E$494=C520),--($D$4:$D$494="X"),$K$4:$K$494)</f>
        <v>0</v>
      </c>
      <c r="L520" s="72" cm="1">
        <f t="array" ref="L520">SUMPRODUCT(--($E$4:$E$494=C520),--($D$4:$D$494="X"),$L$4:$L$494)</f>
        <v>0</v>
      </c>
      <c r="M520" s="72" cm="1">
        <f t="array" ref="M520">SUMPRODUCT(--($E$4:$E$494=C520),--($D$4:$D$494="X"),$M$4:$M$494)</f>
        <v>0</v>
      </c>
      <c r="N520" s="72">
        <f t="shared" si="21"/>
        <v>0</v>
      </c>
    </row>
    <row r="521" spans="3:16">
      <c r="C521" s="68" t="str">
        <f t="shared" si="20"/>
        <v>D</v>
      </c>
      <c r="D521" s="69"/>
      <c r="E521" s="69"/>
      <c r="F521" s="72" cm="1">
        <f t="array" ref="F521">SUMPRODUCT(--($E$4:$E$494=C521),--($D$4:$D$494="X"),$F$4:$F$494)</f>
        <v>0</v>
      </c>
      <c r="G521" s="72" cm="1">
        <f t="array" ref="G521">SUMPRODUCT(--($E$4:$E$494=C521),--($D$4:$D$494="X"),$G$4:$G$494)</f>
        <v>0</v>
      </c>
      <c r="H521" s="72" cm="1">
        <f t="array" ref="H521">SUMPRODUCT(--($E$4:$E$494=C521),--($D$4:$D$494="X"),$H$4:$H$494)</f>
        <v>0</v>
      </c>
      <c r="I521" s="72" cm="1">
        <f t="array" ref="I521">SUMPRODUCT(--($E$4:$E$494=C521),--($D$4:$D$494="X"),$I$4:$I$494)</f>
        <v>0</v>
      </c>
      <c r="J521" s="72" cm="1">
        <f t="array" ref="J521">SUMPRODUCT(--($E$4:$E$494=C521),--($D$4:$D$494="X"),$J$4:$J$494)</f>
        <v>0</v>
      </c>
      <c r="K521" s="72" cm="1">
        <f t="array" ref="K521">SUMPRODUCT(--($E$4:$E$494=C521),--($D$4:$D$494="X"),$K$4:$K$494)</f>
        <v>0</v>
      </c>
      <c r="L521" s="72" cm="1">
        <f t="array" ref="L521">SUMPRODUCT(--($E$4:$E$494=C521),--($D$4:$D$494="X"),$L$4:$L$494)</f>
        <v>0</v>
      </c>
      <c r="M521" s="72" cm="1">
        <f t="array" ref="M521">SUMPRODUCT(--($E$4:$E$494=C521),--($D$4:$D$494="X"),$M$4:$M$494)</f>
        <v>0</v>
      </c>
      <c r="N521" s="72">
        <f t="shared" si="21"/>
        <v>0</v>
      </c>
    </row>
    <row r="522" spans="3:16">
      <c r="C522" s="68" t="str">
        <f t="shared" si="20"/>
        <v>E</v>
      </c>
      <c r="D522" s="69"/>
      <c r="E522" s="69"/>
      <c r="F522" s="72" cm="1">
        <f t="array" ref="F522">SUMPRODUCT(--($E$4:$E$494=C522),--($D$4:$D$494="X"),$F$4:$F$494)</f>
        <v>0</v>
      </c>
      <c r="G522" s="72" cm="1">
        <f t="array" ref="G522">SUMPRODUCT(--($E$4:$E$494=C522),--($D$4:$D$494="X"),$G$4:$G$494)</f>
        <v>0</v>
      </c>
      <c r="H522" s="72" cm="1">
        <f t="array" ref="H522">SUMPRODUCT(--($E$4:$E$494=C522),--($D$4:$D$494="X"),$H$4:$H$494)</f>
        <v>0</v>
      </c>
      <c r="I522" s="72" cm="1">
        <f t="array" ref="I522">SUMPRODUCT(--($E$4:$E$494=C522),--($D$4:$D$494="X"),$I$4:$I$494)</f>
        <v>0</v>
      </c>
      <c r="J522" s="72" cm="1">
        <f t="array" ref="J522">SUMPRODUCT(--($E$4:$E$494=C522),--($D$4:$D$494="X"),$J$4:$J$494)</f>
        <v>0</v>
      </c>
      <c r="K522" s="72" cm="1">
        <f t="array" ref="K522">SUMPRODUCT(--($E$4:$E$494=C522),--($D$4:$D$494="X"),$K$4:$K$494)</f>
        <v>0</v>
      </c>
      <c r="L522" s="72" cm="1">
        <f t="array" ref="L522">SUMPRODUCT(--($E$4:$E$494=C522),--($D$4:$D$494="X"),$L$4:$L$494)</f>
        <v>0</v>
      </c>
      <c r="M522" s="72" cm="1">
        <f t="array" ref="M522">SUMPRODUCT(--($E$4:$E$494=C522),--($D$4:$D$494="X"),$M$4:$M$494)</f>
        <v>0</v>
      </c>
      <c r="N522" s="72">
        <f t="shared" si="21"/>
        <v>0</v>
      </c>
    </row>
    <row r="523" spans="3:16">
      <c r="C523" s="68" t="str">
        <f t="shared" si="20"/>
        <v>F</v>
      </c>
      <c r="D523" s="69"/>
      <c r="E523" s="69"/>
      <c r="F523" s="72" cm="1">
        <f t="array" ref="F523">SUMPRODUCT(--($E$4:$E$494=C523),--($D$4:$D$494="X"),$F$4:$F$494)</f>
        <v>0</v>
      </c>
      <c r="G523" s="72" cm="1">
        <f t="array" ref="G523">SUMPRODUCT(--($E$4:$E$494=C523),--($D$4:$D$494="X"),$G$4:$G$494)</f>
        <v>0</v>
      </c>
      <c r="H523" s="72" cm="1">
        <f t="array" ref="H523">SUMPRODUCT(--($E$4:$E$494=C523),--($D$4:$D$494="X"),$H$4:$H$494)</f>
        <v>0</v>
      </c>
      <c r="I523" s="72" cm="1">
        <f t="array" ref="I523">SUMPRODUCT(--($E$4:$E$494=C523),--($D$4:$D$494="X"),$I$4:$I$494)</f>
        <v>0</v>
      </c>
      <c r="J523" s="72" cm="1">
        <f t="array" ref="J523">SUMPRODUCT(--($E$4:$E$494=C523),--($D$4:$D$494="X"),$J$4:$J$494)</f>
        <v>0</v>
      </c>
      <c r="K523" s="72" cm="1">
        <f t="array" ref="K523">SUMPRODUCT(--($E$4:$E$494=C523),--($D$4:$D$494="X"),$K$4:$K$494)</f>
        <v>0</v>
      </c>
      <c r="L523" s="72" cm="1">
        <f t="array" ref="L523">SUMPRODUCT(--($E$4:$E$494=C523),--($D$4:$D$494="X"),$L$4:$L$494)</f>
        <v>0</v>
      </c>
      <c r="M523" s="72" cm="1">
        <f t="array" ref="M523">SUMPRODUCT(--($E$4:$E$494=C523),--($D$4:$D$494="X"),$M$4:$M$494)</f>
        <v>0</v>
      </c>
      <c r="N523" s="72">
        <f t="shared" si="21"/>
        <v>0</v>
      </c>
    </row>
    <row r="524" spans="3:16">
      <c r="C524" s="68" t="str">
        <f t="shared" si="20"/>
        <v>G</v>
      </c>
      <c r="D524" s="69"/>
      <c r="E524" s="69"/>
      <c r="F524" s="72" cm="1">
        <f t="array" ref="F524">SUMPRODUCT(--($E$4:$E$494=C524),--($D$4:$D$494="X"),$F$4:$F$494)</f>
        <v>0</v>
      </c>
      <c r="G524" s="72" cm="1">
        <f t="array" ref="G524">SUMPRODUCT(--($E$4:$E$494=C524),--($D$4:$D$494="X"),$G$4:$G$494)</f>
        <v>0</v>
      </c>
      <c r="H524" s="72" cm="1">
        <f t="array" ref="H524">SUMPRODUCT(--($E$4:$E$494=C524),--($D$4:$D$494="X"),$H$4:$H$494)</f>
        <v>0</v>
      </c>
      <c r="I524" s="72" cm="1">
        <f t="array" ref="I524">SUMPRODUCT(--($E$4:$E$494=C524),--($D$4:$D$494="X"),$I$4:$I$494)</f>
        <v>0</v>
      </c>
      <c r="J524" s="72" cm="1">
        <f t="array" ref="J524">SUMPRODUCT(--($E$4:$E$494=C524),--($D$4:$D$494="X"),$J$4:$J$494)</f>
        <v>0</v>
      </c>
      <c r="K524" s="72" cm="1">
        <f t="array" ref="K524">SUMPRODUCT(--($E$4:$E$494=C524),--($D$4:$D$494="X"),$K$4:$K$494)</f>
        <v>0</v>
      </c>
      <c r="L524" s="72" cm="1">
        <f t="array" ref="L524">SUMPRODUCT(--($E$4:$E$494=C524),--($D$4:$D$494="X"),$L$4:$L$494)</f>
        <v>0</v>
      </c>
      <c r="M524" s="72" cm="1">
        <f t="array" ref="M524">SUMPRODUCT(--($E$4:$E$494=C524),--($D$4:$D$494="X"),$M$4:$M$494)</f>
        <v>0</v>
      </c>
      <c r="N524" s="72">
        <f t="shared" si="21"/>
        <v>0</v>
      </c>
    </row>
    <row r="525" spans="3:16">
      <c r="C525" s="68" t="str">
        <f t="shared" si="20"/>
        <v>H</v>
      </c>
      <c r="D525" s="69"/>
      <c r="E525" s="69"/>
      <c r="F525" s="72" cm="1">
        <f t="array" ref="F525">SUMPRODUCT(--($E$4:$E$494=C525),--($D$4:$D$494="X"),$F$4:$F$494)</f>
        <v>0</v>
      </c>
      <c r="G525" s="72" cm="1">
        <f t="array" ref="G525">SUMPRODUCT(--($E$4:$E$494=C525),--($D$4:$D$494="X"),$G$4:$G$494)</f>
        <v>0</v>
      </c>
      <c r="H525" s="72" cm="1">
        <f t="array" ref="H525">SUMPRODUCT(--($E$4:$E$494=C525),--($D$4:$D$494="X"),$H$4:$H$494)</f>
        <v>0</v>
      </c>
      <c r="I525" s="72" cm="1">
        <f t="array" ref="I525">SUMPRODUCT(--($E$4:$E$494=C525),--($D$4:$D$494="X"),$I$4:$I$494)</f>
        <v>0</v>
      </c>
      <c r="J525" s="72" cm="1">
        <f t="array" ref="J525">SUMPRODUCT(--($E$4:$E$494=C525),--($D$4:$D$494="X"),$J$4:$J$494)</f>
        <v>0</v>
      </c>
      <c r="K525" s="72" cm="1">
        <f t="array" ref="K525">SUMPRODUCT(--($E$4:$E$494=C525),--($D$4:$D$494="X"),$K$4:$K$494)</f>
        <v>0</v>
      </c>
      <c r="L525" s="72" cm="1">
        <f t="array" ref="L525">SUMPRODUCT(--($E$4:$E$494=C525),--($D$4:$D$494="X"),$L$4:$L$494)</f>
        <v>0</v>
      </c>
      <c r="M525" s="72" cm="1">
        <f t="array" ref="M525">SUMPRODUCT(--($E$4:$E$494=C525),--($D$4:$D$494="X"),$M$4:$M$494)</f>
        <v>0</v>
      </c>
      <c r="N525" s="72">
        <f t="shared" si="21"/>
        <v>0</v>
      </c>
    </row>
    <row r="526" spans="3:16">
      <c r="C526" s="68" t="str">
        <f t="shared" si="20"/>
        <v>I</v>
      </c>
      <c r="D526" s="69"/>
      <c r="E526" s="69"/>
      <c r="F526" s="72" cm="1">
        <f t="array" ref="F526">SUMPRODUCT(--($E$4:$E$494=C526),--($D$4:$D$494="X"),$F$4:$F$494)</f>
        <v>0</v>
      </c>
      <c r="G526" s="72" cm="1">
        <f t="array" ref="G526">SUMPRODUCT(--($E$4:$E$494=C526),--($D$4:$D$494="X"),$G$4:$G$494)</f>
        <v>0</v>
      </c>
      <c r="H526" s="72" cm="1">
        <f t="array" ref="H526">SUMPRODUCT(--($E$4:$E$494=C526),--($D$4:$D$494="X"),$H$4:$H$494)</f>
        <v>0</v>
      </c>
      <c r="I526" s="72" cm="1">
        <f t="array" ref="I526">SUMPRODUCT(--($E$4:$E$494=C526),--($D$4:$D$494="X"),$I$4:$I$494)</f>
        <v>0</v>
      </c>
      <c r="J526" s="72" cm="1">
        <f t="array" ref="J526">SUMPRODUCT(--($E$4:$E$494=C526),--($D$4:$D$494="X"),$J$4:$J$494)</f>
        <v>0</v>
      </c>
      <c r="K526" s="72" cm="1">
        <f t="array" ref="K526">SUMPRODUCT(--($E$4:$E$494=C526),--($D$4:$D$494="X"),$K$4:$K$494)</f>
        <v>0</v>
      </c>
      <c r="L526" s="72" cm="1">
        <f t="array" ref="L526">SUMPRODUCT(--($E$4:$E$494=C526),--($D$4:$D$494="X"),$L$4:$L$494)</f>
        <v>0</v>
      </c>
      <c r="M526" s="72" cm="1">
        <f t="array" ref="M526">SUMPRODUCT(--($E$4:$E$494=C526),--($D$4:$D$494="X"),$M$4:$M$494)</f>
        <v>0</v>
      </c>
      <c r="N526" s="72">
        <f t="shared" si="21"/>
        <v>0</v>
      </c>
    </row>
    <row r="527" spans="3:16">
      <c r="C527" s="68" t="str">
        <f t="shared" si="20"/>
        <v>J</v>
      </c>
      <c r="D527" s="69"/>
      <c r="E527" s="69"/>
      <c r="F527" s="72" cm="1">
        <f t="array" ref="F527">SUMPRODUCT(--($E$4:$E$494=C527),--($D$4:$D$494="X"),$F$4:$F$494)</f>
        <v>0</v>
      </c>
      <c r="G527" s="72" cm="1">
        <f t="array" ref="G527">SUMPRODUCT(--($E$4:$E$494=C527),--($D$4:$D$494="X"),$G$4:$G$494)</f>
        <v>0</v>
      </c>
      <c r="H527" s="72" cm="1">
        <f t="array" ref="H527">SUMPRODUCT(--($E$4:$E$494=C527),--($D$4:$D$494="X"),$H$4:$H$494)</f>
        <v>0</v>
      </c>
      <c r="I527" s="72" cm="1">
        <f t="array" ref="I527">SUMPRODUCT(--($E$4:$E$494=C527),--($D$4:$D$494="X"),$I$4:$I$494)</f>
        <v>0</v>
      </c>
      <c r="J527" s="72" cm="1">
        <f t="array" ref="J527">SUMPRODUCT(--($E$4:$E$494=C527),--($D$4:$D$494="X"),$J$4:$J$494)</f>
        <v>0</v>
      </c>
      <c r="K527" s="72" cm="1">
        <f t="array" ref="K527">SUMPRODUCT(--($E$4:$E$494=C527),--($D$4:$D$494="X"),$K$4:$K$494)</f>
        <v>0</v>
      </c>
      <c r="L527" s="72" cm="1">
        <f t="array" ref="L527">SUMPRODUCT(--($E$4:$E$494=C527),--($D$4:$D$494="X"),$L$4:$L$494)</f>
        <v>0</v>
      </c>
      <c r="M527" s="72" cm="1">
        <f t="array" ref="M527">SUMPRODUCT(--($E$4:$E$494=C527),--($D$4:$D$494="X"),$M$4:$M$494)</f>
        <v>0</v>
      </c>
      <c r="N527" s="72">
        <f t="shared" si="21"/>
        <v>0</v>
      </c>
    </row>
    <row r="528" spans="3:16">
      <c r="C528" s="68" t="str">
        <f t="shared" si="20"/>
        <v>K</v>
      </c>
      <c r="D528" s="69"/>
      <c r="E528" s="69"/>
      <c r="F528" s="72" cm="1">
        <f t="array" ref="F528">SUMPRODUCT(--($E$4:$E$494=C528),--($D$4:$D$494="X"),$F$4:$F$494)</f>
        <v>0</v>
      </c>
      <c r="G528" s="72" cm="1">
        <f t="array" ref="G528">SUMPRODUCT(--($E$4:$E$494=C528),--($D$4:$D$494="X"),$G$4:$G$494)</f>
        <v>0</v>
      </c>
      <c r="H528" s="72" cm="1">
        <f t="array" ref="H528">SUMPRODUCT(--($E$4:$E$494=C528),--($D$4:$D$494="X"),$H$4:$H$494)</f>
        <v>0</v>
      </c>
      <c r="I528" s="72" cm="1">
        <f t="array" ref="I528">SUMPRODUCT(--($E$4:$E$494=C528),--($D$4:$D$494="X"),$I$4:$I$494)</f>
        <v>0</v>
      </c>
      <c r="J528" s="72" cm="1">
        <f t="array" ref="J528">SUMPRODUCT(--($E$4:$E$494=C528),--($D$4:$D$494="X"),$J$4:$J$494)</f>
        <v>0</v>
      </c>
      <c r="K528" s="72" cm="1">
        <f t="array" ref="K528">SUMPRODUCT(--($E$4:$E$494=C528),--($D$4:$D$494="X"),$K$4:$K$494)</f>
        <v>0</v>
      </c>
      <c r="L528" s="72" cm="1">
        <f t="array" ref="L528">SUMPRODUCT(--($E$4:$E$494=C528),--($D$4:$D$494="X"),$L$4:$L$494)</f>
        <v>0</v>
      </c>
      <c r="M528" s="72" cm="1">
        <f t="array" ref="M528">SUMPRODUCT(--($E$4:$E$494=C528),--($D$4:$D$494="X"),$M$4:$M$494)</f>
        <v>0</v>
      </c>
      <c r="N528" s="72">
        <f t="shared" si="21"/>
        <v>0</v>
      </c>
    </row>
    <row r="529" spans="3:14">
      <c r="C529" s="68" t="str">
        <f t="shared" si="20"/>
        <v>Vrije categorie</v>
      </c>
      <c r="D529" s="69"/>
      <c r="E529" s="69"/>
      <c r="F529" s="72" cm="1">
        <f t="array" ref="F529">SUMPRODUCT(--($E$4:$E$494=C529),--($D$4:$D$494="X"),$F$4:$F$494)</f>
        <v>0</v>
      </c>
      <c r="G529" s="72" cm="1">
        <f t="array" ref="G529">SUMPRODUCT(--($E$4:$E$494=C529),--($D$4:$D$494="X"),$G$4:$G$494)</f>
        <v>0</v>
      </c>
      <c r="H529" s="72" cm="1">
        <f t="array" ref="H529">SUMPRODUCT(--($E$4:$E$494=C529),--($D$4:$D$494="X"),$H$4:$H$494)</f>
        <v>0</v>
      </c>
      <c r="I529" s="72" cm="1">
        <f t="array" ref="I529">SUMPRODUCT(--($E$4:$E$494=C529),--($D$4:$D$494="X"),$I$4:$I$494)</f>
        <v>0</v>
      </c>
      <c r="J529" s="72" cm="1">
        <f t="array" ref="J529">SUMPRODUCT(--($E$4:$E$494=C529),--($D$4:$D$494="X"),$J$4:$J$494)</f>
        <v>0</v>
      </c>
      <c r="K529" s="72" cm="1">
        <f t="array" ref="K529">SUMPRODUCT(--($E$4:$E$494=C529),--($D$4:$D$494="X"),$K$4:$K$494)</f>
        <v>0</v>
      </c>
      <c r="L529" s="72" cm="1">
        <f t="array" ref="L529">SUMPRODUCT(--($E$4:$E$494=C529),--($D$4:$D$494="X"),$L$4:$L$494)</f>
        <v>0</v>
      </c>
      <c r="M529" s="72" cm="1">
        <f t="array" ref="M529">SUMPRODUCT(--($E$4:$E$494=C529),--($D$4:$D$494="X"),$M$4:$M$494)</f>
        <v>0</v>
      </c>
      <c r="N529" s="72">
        <f t="shared" si="21"/>
        <v>0</v>
      </c>
    </row>
    <row r="530" spans="3:14">
      <c r="C530" s="68" t="str">
        <f t="shared" si="20"/>
        <v>Vrije categorie</v>
      </c>
      <c r="D530" s="69"/>
      <c r="E530" s="69"/>
      <c r="F530" s="72" cm="1">
        <f t="array" ref="F530">SUMPRODUCT(--($E$4:$E$494=C530),--($D$4:$D$494="X"),$F$4:$F$494)</f>
        <v>0</v>
      </c>
      <c r="G530" s="72" cm="1">
        <f t="array" ref="G530">SUMPRODUCT(--($E$4:$E$494=C530),--($D$4:$D$494="X"),$G$4:$G$494)</f>
        <v>0</v>
      </c>
      <c r="H530" s="72" cm="1">
        <f t="array" ref="H530">SUMPRODUCT(--($E$4:$E$494=C530),--($D$4:$D$494="X"),$H$4:$H$494)</f>
        <v>0</v>
      </c>
      <c r="I530" s="72" cm="1">
        <f t="array" ref="I530">SUMPRODUCT(--($E$4:$E$494=C530),--($D$4:$D$494="X"),$I$4:$I$494)</f>
        <v>0</v>
      </c>
      <c r="J530" s="72" cm="1">
        <f t="array" ref="J530">SUMPRODUCT(--($E$4:$E$494=C530),--($D$4:$D$494="X"),$J$4:$J$494)</f>
        <v>0</v>
      </c>
      <c r="K530" s="72" cm="1">
        <f t="array" ref="K530">SUMPRODUCT(--($E$4:$E$494=C530),--($D$4:$D$494="X"),$K$4:$K$494)</f>
        <v>0</v>
      </c>
      <c r="L530" s="72" cm="1">
        <f t="array" ref="L530">SUMPRODUCT(--($E$4:$E$494=C530),--($D$4:$D$494="X"),$L$4:$L$494)</f>
        <v>0</v>
      </c>
      <c r="M530" s="72" cm="1">
        <f t="array" ref="M530">SUMPRODUCT(--($E$4:$E$494=C530),--($D$4:$D$494="X"),$M$4:$M$494)</f>
        <v>0</v>
      </c>
      <c r="N530" s="72">
        <f t="shared" si="21"/>
        <v>0</v>
      </c>
    </row>
    <row r="531" spans="3:14" ht="15.75" thickBot="1">
      <c r="C531" s="70" t="s">
        <v>131</v>
      </c>
      <c r="D531" s="71"/>
      <c r="E531" s="71"/>
      <c r="F531" s="73">
        <f>SUM(F518:F530)</f>
        <v>0</v>
      </c>
      <c r="G531" s="73">
        <f t="shared" ref="G531:M531" si="22">SUM(G518:G530)</f>
        <v>0</v>
      </c>
      <c r="H531" s="73">
        <f t="shared" si="22"/>
        <v>0</v>
      </c>
      <c r="I531" s="73">
        <f t="shared" si="22"/>
        <v>0</v>
      </c>
      <c r="J531" s="73">
        <f t="shared" si="22"/>
        <v>0</v>
      </c>
      <c r="K531" s="73">
        <f t="shared" si="22"/>
        <v>0</v>
      </c>
      <c r="L531" s="73">
        <f t="shared" si="22"/>
        <v>0</v>
      </c>
      <c r="M531" s="73">
        <f t="shared" si="22"/>
        <v>0</v>
      </c>
      <c r="N531" s="73">
        <f>SUM(N518:N530)</f>
        <v>0</v>
      </c>
    </row>
    <row r="532" spans="3:14" ht="15.75" thickTop="1"/>
  </sheetData>
  <sheetProtection algorithmName="SHA-512" hashValue="YvXlZ25rMxIg7YTlc0DPS/jZuzQaSS25yjKQztwet7Ljdz+9AlT+v6WFz6n/+kRtDiQ14qV/t8jLYQaCcHc96A==" saltValue="bi5Me/DYbk5aa8200rC2n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'51a'!P536/M3</f>
        <v>#N/A</v>
      </c>
    </row>
    <row r="4" spans="1:14">
      <c r="A4" s="16" t="s">
        <v>72</v>
      </c>
      <c r="B4" s="264" t="e">
        <f>VLOOKUP(H5,'Kosten NEN2075 (her)controles'!A5:E51,3)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'51a'!P537/M4</f>
        <v>#N/A</v>
      </c>
    </row>
    <row r="5" spans="1:14">
      <c r="A5" s="17" t="s">
        <v>73</v>
      </c>
      <c r="B5" s="265" t="e">
        <f>VLOOKUP(H5,'Kosten NEN2075 (her)controles'!A5:E51,4)</f>
        <v>#N/A</v>
      </c>
      <c r="C5" s="265"/>
      <c r="D5" s="265"/>
      <c r="E5" s="265"/>
      <c r="F5" s="279" t="s">
        <v>75</v>
      </c>
      <c r="G5" s="279"/>
      <c r="H5" s="13">
        <f>'Kosten NEN2075 (her)controles'!A51</f>
        <v>0</v>
      </c>
      <c r="K5" s="34" t="s">
        <v>48</v>
      </c>
      <c r="L5" s="46"/>
      <c r="M5" s="104"/>
      <c r="N5" s="86" t="e">
        <f>'51a'!P538/M5</f>
        <v>#N/A</v>
      </c>
    </row>
    <row r="6" spans="1:14">
      <c r="A6" s="18" t="s">
        <v>74</v>
      </c>
      <c r="B6" s="266" t="e">
        <f>VLOOKUP(H5,'Kosten NEN2075 (her)controles'!A5:E51,5)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'51a'!P539/M6</f>
        <v>#N/A</v>
      </c>
    </row>
    <row r="7" spans="1:14">
      <c r="K7" s="34" t="s">
        <v>45</v>
      </c>
      <c r="L7" s="46"/>
      <c r="M7" s="104"/>
      <c r="N7" s="86" t="e">
        <f>'51a'!P540/M7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'51a'!P541/M8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'51a'!P542/M9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'51a'!P543/M10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'51a'!P544/M11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'51a'!P545/M12</f>
        <v>#N/A</v>
      </c>
    </row>
    <row r="13" spans="1:14">
      <c r="A13" s="4" t="s">
        <v>104</v>
      </c>
      <c r="B13" s="4"/>
      <c r="C13" s="4"/>
      <c r="D13" s="4"/>
      <c r="E13" s="5"/>
      <c r="F13" s="43">
        <f>'51a'!N512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'51a'!P546/M13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'51a'!P512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'51a'!G512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'51a'!F512-E27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94">
        <f>'51a'!S495</f>
        <v>0</v>
      </c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25">
        <f>'51a'!R495</f>
        <v>0</v>
      </c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25">
        <f>'51a'!T495</f>
        <v>0</v>
      </c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25">
        <f>'51a'!U495</f>
        <v>0</v>
      </c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25">
        <f>'51a'!V495</f>
        <v>0</v>
      </c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25">
        <f>'51a'!W495</f>
        <v>0</v>
      </c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'51a'!N505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dnyema550uCyF8buk8qV8jYePDLtmDhwqrzjK2VGCAHf+9bfdpAsV6Sk5+bEI2/jsGxsXaZGAEEl4ieZWiIpEw==" saltValue="RTc7XlVP83KhaRom6cuHu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'51a'!P552/M3</f>
        <v>#N/A</v>
      </c>
    </row>
    <row r="4" spans="1:14">
      <c r="A4" s="16" t="s">
        <v>72</v>
      </c>
      <c r="B4" s="264" t="e">
        <f>VLOOKUP(H5,'Kosten NEN2075 (her)controles'!A5:E51,3)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'51a'!P553/M4</f>
        <v>#N/A</v>
      </c>
    </row>
    <row r="5" spans="1:14">
      <c r="A5" s="17" t="s">
        <v>73</v>
      </c>
      <c r="B5" s="265" t="e">
        <f>VLOOKUP(H5,'Kosten NEN2075 (her)controles'!A5:E51,4)</f>
        <v>#N/A</v>
      </c>
      <c r="C5" s="265"/>
      <c r="D5" s="265"/>
      <c r="E5" s="265"/>
      <c r="F5" s="279" t="s">
        <v>75</v>
      </c>
      <c r="G5" s="279"/>
      <c r="H5" s="13">
        <f>'Kosten NEN2075 (her)controles'!A51</f>
        <v>0</v>
      </c>
      <c r="K5" s="34" t="s">
        <v>48</v>
      </c>
      <c r="L5" s="46"/>
      <c r="M5" s="104"/>
      <c r="N5" s="86" t="e">
        <f>'51a'!P554/M5</f>
        <v>#N/A</v>
      </c>
    </row>
    <row r="6" spans="1:14">
      <c r="A6" s="18" t="s">
        <v>74</v>
      </c>
      <c r="B6" s="266" t="e">
        <f>VLOOKUP(H5,'Kosten NEN2075 (her)controles'!A5:E51,5)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'51a'!P555/M6</f>
        <v>#N/A</v>
      </c>
    </row>
    <row r="7" spans="1:14">
      <c r="K7" s="34" t="s">
        <v>45</v>
      </c>
      <c r="L7" s="46"/>
      <c r="M7" s="104"/>
      <c r="N7" s="86" t="e">
        <f>'51a'!P556/M7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'51a'!P557/M8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'51a'!P558/M9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'51a'!P559/M10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'51a'!P560/M11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'51a'!P561/M12</f>
        <v>#N/A</v>
      </c>
    </row>
    <row r="13" spans="1:14">
      <c r="A13" s="4" t="s">
        <v>104</v>
      </c>
      <c r="B13" s="4"/>
      <c r="C13" s="4"/>
      <c r="D13" s="4"/>
      <c r="E13" s="5"/>
      <c r="F13" s="43">
        <f>'51a'!N549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'51a'!P562/M13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'51a'!P549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'51a'!G549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'51a'!F549-E27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118"/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119"/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119"/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119"/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119"/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119"/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'51a'!N524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iEwDttBCTFOGzYHi/R3nUDG3h5xd2VvieoIRyE/nE2kmbZ5gexOCgJfpXWYzY+8bh10HwHnc7VDQCD22TcnRkw==" saltValue="DsI4wc2WU+apzZHOR9z39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A30" sqref="A30:D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48"/>
      <c r="B2" s="49"/>
      <c r="C2" s="49"/>
      <c r="D2" s="50" t="str">
        <f>CONCATENATE("Uitvoeringsbepaling"," ",H5,", onderdeel van ",'Kosten NEN2075 (her)controles'!A2," ",'Kosten NEN2075 (her)controles'!A3)</f>
        <v xml:space="preserve">Uitvoeringsbepaling 0, onderdeel van bestek </v>
      </c>
      <c r="E2" s="50"/>
      <c r="F2" s="50"/>
      <c r="G2" s="50"/>
      <c r="H2" s="51"/>
      <c r="I2" s="11"/>
      <c r="K2" t="s">
        <v>61</v>
      </c>
      <c r="L2" t="s">
        <v>122</v>
      </c>
      <c r="M2" s="39" t="s">
        <v>121</v>
      </c>
      <c r="N2" t="s">
        <v>135</v>
      </c>
    </row>
    <row r="3" spans="1:14">
      <c r="K3" s="32" t="s">
        <v>44</v>
      </c>
      <c r="L3" s="45"/>
      <c r="M3" s="103"/>
      <c r="N3" s="85" t="e">
        <f>'51a'!P568/M3</f>
        <v>#N/A</v>
      </c>
    </row>
    <row r="4" spans="1:14">
      <c r="A4" s="16" t="s">
        <v>72</v>
      </c>
      <c r="B4" s="264" t="e">
        <f>VLOOKUP(H5,'Kosten NEN2075 (her)controles'!A5:E51,3)</f>
        <v>#N/A</v>
      </c>
      <c r="C4" s="264"/>
      <c r="D4" s="264"/>
      <c r="E4" s="264"/>
      <c r="F4" s="19"/>
      <c r="G4" s="19"/>
      <c r="H4" s="12"/>
      <c r="K4" s="34" t="s">
        <v>47</v>
      </c>
      <c r="L4" s="46"/>
      <c r="M4" s="104"/>
      <c r="N4" s="86" t="e">
        <f>'51a'!P569/M4</f>
        <v>#N/A</v>
      </c>
    </row>
    <row r="5" spans="1:14">
      <c r="A5" s="17" t="s">
        <v>73</v>
      </c>
      <c r="B5" s="265" t="e">
        <f>VLOOKUP(H5,'Kosten NEN2075 (her)controles'!A5:E51,4)</f>
        <v>#N/A</v>
      </c>
      <c r="C5" s="265"/>
      <c r="D5" s="265"/>
      <c r="E5" s="265"/>
      <c r="F5" s="279" t="s">
        <v>75</v>
      </c>
      <c r="G5" s="279"/>
      <c r="H5" s="13">
        <f>'Kosten NEN2075 (her)controles'!A51</f>
        <v>0</v>
      </c>
      <c r="K5" s="34" t="s">
        <v>48</v>
      </c>
      <c r="L5" s="46"/>
      <c r="M5" s="104"/>
      <c r="N5" s="86" t="e">
        <f>'51a'!P570/M5</f>
        <v>#N/A</v>
      </c>
    </row>
    <row r="6" spans="1:14">
      <c r="A6" s="18" t="s">
        <v>74</v>
      </c>
      <c r="B6" s="266" t="e">
        <f>VLOOKUP(H5,'Kosten NEN2075 (her)controles'!A5:E51,5)</f>
        <v>#N/A</v>
      </c>
      <c r="C6" s="266"/>
      <c r="D6" s="266"/>
      <c r="E6" s="266"/>
      <c r="F6" s="280" t="s">
        <v>76</v>
      </c>
      <c r="G6" s="280"/>
      <c r="H6" s="14" t="str">
        <f>CONCATENATE(H5,"a")</f>
        <v>0a</v>
      </c>
      <c r="K6" s="34" t="s">
        <v>49</v>
      </c>
      <c r="L6" s="46"/>
      <c r="M6" s="104"/>
      <c r="N6" s="86" t="e">
        <f>'51a'!P571/M6</f>
        <v>#N/A</v>
      </c>
    </row>
    <row r="7" spans="1:14">
      <c r="K7" s="34" t="s">
        <v>45</v>
      </c>
      <c r="L7" s="46"/>
      <c r="M7" s="104"/>
      <c r="N7" s="86" t="e">
        <f>'51a'!P572/M7</f>
        <v>#N/A</v>
      </c>
    </row>
    <row r="8" spans="1:14">
      <c r="A8" s="3" t="s">
        <v>77</v>
      </c>
      <c r="B8" s="4"/>
      <c r="C8" s="4"/>
      <c r="D8" s="4"/>
      <c r="E8" s="15">
        <f>MAX(L3:L16)</f>
        <v>0</v>
      </c>
      <c r="K8" s="34" t="s">
        <v>50</v>
      </c>
      <c r="L8" s="46"/>
      <c r="M8" s="104"/>
      <c r="N8" s="86" t="e">
        <f>'51a'!P573/M8</f>
        <v>#N/A</v>
      </c>
    </row>
    <row r="9" spans="1:14">
      <c r="A9" s="3" t="s">
        <v>20</v>
      </c>
      <c r="B9" s="4"/>
      <c r="C9" s="4"/>
      <c r="D9" s="4"/>
      <c r="E9" s="123">
        <v>0.08</v>
      </c>
      <c r="K9" s="34" t="s">
        <v>137</v>
      </c>
      <c r="L9" s="46"/>
      <c r="M9" s="104"/>
      <c r="N9" s="86" t="e">
        <f>'51a'!P574/M9</f>
        <v>#N/A</v>
      </c>
    </row>
    <row r="10" spans="1:14">
      <c r="H10" s="7" t="s">
        <v>86</v>
      </c>
      <c r="K10" s="34" t="s">
        <v>51</v>
      </c>
      <c r="L10" s="46"/>
      <c r="M10" s="104"/>
      <c r="N10" s="86" t="e">
        <f>'51a'!P575/M10</f>
        <v>#N/A</v>
      </c>
    </row>
    <row r="11" spans="1:14">
      <c r="A11" s="3" t="s">
        <v>78</v>
      </c>
      <c r="B11" s="4"/>
      <c r="C11" s="4"/>
      <c r="D11" s="4"/>
      <c r="E11" s="4"/>
      <c r="F11" s="20"/>
      <c r="G11" s="20"/>
      <c r="H11" s="22" t="e">
        <f>SUM(N3:N16)*Offertetarief</f>
        <v>#N/A</v>
      </c>
      <c r="K11" s="34" t="s">
        <v>52</v>
      </c>
      <c r="L11" s="46"/>
      <c r="M11" s="104"/>
      <c r="N11" s="86" t="e">
        <f>'51a'!P576/M11</f>
        <v>#N/A</v>
      </c>
    </row>
    <row r="12" spans="1:14">
      <c r="F12" s="7" t="s">
        <v>54</v>
      </c>
      <c r="G12" s="7" t="s">
        <v>80</v>
      </c>
      <c r="K12" s="34" t="s">
        <v>53</v>
      </c>
      <c r="L12" s="46"/>
      <c r="M12" s="104"/>
      <c r="N12" s="86" t="e">
        <f>'51a'!P577/M12</f>
        <v>#N/A</v>
      </c>
    </row>
    <row r="13" spans="1:14">
      <c r="A13" s="4" t="s">
        <v>104</v>
      </c>
      <c r="B13" s="4"/>
      <c r="C13" s="4"/>
      <c r="D13" s="4"/>
      <c r="E13" s="5"/>
      <c r="F13" s="43">
        <f>'51a'!N565</f>
        <v>0</v>
      </c>
      <c r="G13" s="88"/>
      <c r="H13" s="23">
        <f>(F13*G13)*4</f>
        <v>0</v>
      </c>
      <c r="K13" s="34" t="s">
        <v>46</v>
      </c>
      <c r="L13" s="46"/>
      <c r="M13" s="104"/>
      <c r="N13" s="86" t="e">
        <f>'51a'!P578/M13</f>
        <v>#N/A</v>
      </c>
    </row>
    <row r="14" spans="1:14" ht="15.75">
      <c r="F14" s="21" t="s">
        <v>79</v>
      </c>
      <c r="G14" s="75"/>
      <c r="H14" s="23" t="e">
        <f>SUM(H11:H13)</f>
        <v>#N/A</v>
      </c>
      <c r="K14" s="34"/>
      <c r="L14" s="46"/>
      <c r="M14" s="104"/>
      <c r="N14" s="86"/>
    </row>
    <row r="15" spans="1:14">
      <c r="K15" s="34"/>
      <c r="L15" s="46"/>
      <c r="M15" s="104"/>
      <c r="N15" s="86"/>
    </row>
    <row r="16" spans="1:14">
      <c r="A16" t="s">
        <v>117</v>
      </c>
      <c r="K16" s="36"/>
      <c r="L16" s="47"/>
      <c r="M16" s="105"/>
      <c r="N16" s="87"/>
    </row>
    <row r="17" spans="1:9">
      <c r="A17" s="276" t="s">
        <v>118</v>
      </c>
      <c r="B17" s="276"/>
      <c r="C17" s="276"/>
      <c r="D17" s="44" t="e">
        <f>'51a'!P565</f>
        <v>#N/A</v>
      </c>
      <c r="E17" s="276" t="s">
        <v>119</v>
      </c>
      <c r="F17" s="276"/>
      <c r="G17" s="44" t="e">
        <f>D17/E8</f>
        <v>#N/A</v>
      </c>
      <c r="H17" s="41" t="s">
        <v>120</v>
      </c>
      <c r="I17" s="43" t="e">
        <f>D17/SUM(N3:N16)</f>
        <v>#N/A</v>
      </c>
    </row>
    <row r="20" spans="1:9">
      <c r="A20" s="24" t="s">
        <v>105</v>
      </c>
      <c r="E20" s="7" t="s">
        <v>54</v>
      </c>
      <c r="F20" s="7" t="s">
        <v>80</v>
      </c>
      <c r="G20" s="7" t="s">
        <v>81</v>
      </c>
      <c r="H20" s="7" t="s">
        <v>82</v>
      </c>
      <c r="I20" s="7" t="s">
        <v>86</v>
      </c>
    </row>
    <row r="21" spans="1:9">
      <c r="A21" s="98"/>
      <c r="B21" s="92"/>
      <c r="C21" s="92"/>
      <c r="D21" s="92"/>
      <c r="E21" s="251"/>
      <c r="F21" s="251"/>
      <c r="G21" s="251"/>
      <c r="H21" s="251"/>
      <c r="I21" s="93"/>
    </row>
    <row r="22" spans="1:9">
      <c r="A22" s="277" t="s">
        <v>107</v>
      </c>
      <c r="B22" s="278"/>
      <c r="C22" s="278"/>
      <c r="D22" s="262"/>
      <c r="E22" s="94">
        <f>'51a'!G565</f>
        <v>0</v>
      </c>
      <c r="F22" s="95"/>
      <c r="G22" s="96">
        <f t="shared" ref="G22:G34" si="0">E22*F22</f>
        <v>0</v>
      </c>
      <c r="H22" s="97"/>
      <c r="I22" s="96">
        <f t="shared" ref="I22:I34" si="1">G22*H22</f>
        <v>0</v>
      </c>
    </row>
    <row r="23" spans="1:9">
      <c r="A23" s="250" t="s">
        <v>108</v>
      </c>
      <c r="B23" s="251"/>
      <c r="C23" s="251"/>
      <c r="D23" s="252"/>
      <c r="E23" s="25">
        <f>E22</f>
        <v>0</v>
      </c>
      <c r="F23" s="61"/>
      <c r="G23" s="56">
        <f t="shared" si="0"/>
        <v>0</v>
      </c>
      <c r="H23" s="35"/>
      <c r="I23" s="56">
        <f t="shared" si="1"/>
        <v>0</v>
      </c>
    </row>
    <row r="24" spans="1:9">
      <c r="A24" s="250" t="s">
        <v>109</v>
      </c>
      <c r="B24" s="251"/>
      <c r="C24" s="251"/>
      <c r="D24" s="252"/>
      <c r="E24" s="25">
        <f>E22</f>
        <v>0</v>
      </c>
      <c r="F24" s="61"/>
      <c r="G24" s="56">
        <f t="shared" si="0"/>
        <v>0</v>
      </c>
      <c r="H24" s="35"/>
      <c r="I24" s="56">
        <f t="shared" si="1"/>
        <v>0</v>
      </c>
    </row>
    <row r="25" spans="1:9">
      <c r="A25" s="250" t="s">
        <v>110</v>
      </c>
      <c r="B25" s="251"/>
      <c r="C25" s="251"/>
      <c r="D25" s="252"/>
      <c r="E25" s="25">
        <f>E22</f>
        <v>0</v>
      </c>
      <c r="F25" s="61"/>
      <c r="G25" s="56">
        <f t="shared" si="0"/>
        <v>0</v>
      </c>
      <c r="H25" s="35"/>
      <c r="I25" s="56">
        <f t="shared" si="1"/>
        <v>0</v>
      </c>
    </row>
    <row r="26" spans="1:9">
      <c r="A26" s="250" t="s">
        <v>55</v>
      </c>
      <c r="B26" s="251"/>
      <c r="C26" s="251"/>
      <c r="D26" s="252"/>
      <c r="E26" s="25">
        <f>'51a'!F565-E27</f>
        <v>0</v>
      </c>
      <c r="F26" s="61"/>
      <c r="G26" s="56">
        <f t="shared" si="0"/>
        <v>0</v>
      </c>
      <c r="H26" s="35"/>
      <c r="I26" s="56">
        <f t="shared" si="1"/>
        <v>0</v>
      </c>
    </row>
    <row r="27" spans="1:9">
      <c r="A27" s="250" t="s">
        <v>56</v>
      </c>
      <c r="B27" s="251"/>
      <c r="C27" s="251"/>
      <c r="D27" s="263"/>
      <c r="E27" s="99"/>
      <c r="F27" s="100"/>
      <c r="G27" s="101">
        <f t="shared" si="0"/>
        <v>0</v>
      </c>
      <c r="H27" s="102"/>
      <c r="I27" s="101">
        <f t="shared" si="1"/>
        <v>0</v>
      </c>
    </row>
    <row r="28" spans="1:9">
      <c r="A28" s="98"/>
      <c r="B28" s="92"/>
      <c r="C28" s="92"/>
      <c r="D28" s="92"/>
      <c r="E28" s="251"/>
      <c r="F28" s="251"/>
      <c r="G28" s="251"/>
      <c r="H28" s="251"/>
      <c r="I28" s="93"/>
    </row>
    <row r="29" spans="1:9">
      <c r="A29" s="250" t="s">
        <v>111</v>
      </c>
      <c r="B29" s="251"/>
      <c r="C29" s="251"/>
      <c r="D29" s="262"/>
      <c r="E29" s="118"/>
      <c r="F29" s="95"/>
      <c r="G29" s="96">
        <f t="shared" si="0"/>
        <v>0</v>
      </c>
      <c r="H29" s="97"/>
      <c r="I29" s="96">
        <f t="shared" si="1"/>
        <v>0</v>
      </c>
    </row>
    <row r="30" spans="1:9">
      <c r="A30" s="250" t="s">
        <v>112</v>
      </c>
      <c r="B30" s="251"/>
      <c r="C30" s="251"/>
      <c r="D30" s="252"/>
      <c r="E30" s="119"/>
      <c r="F30" s="61"/>
      <c r="G30" s="56">
        <f t="shared" si="0"/>
        <v>0</v>
      </c>
      <c r="H30" s="35"/>
      <c r="I30" s="56">
        <f t="shared" si="1"/>
        <v>0</v>
      </c>
    </row>
    <row r="31" spans="1:9">
      <c r="A31" s="250" t="s">
        <v>113</v>
      </c>
      <c r="B31" s="251"/>
      <c r="C31" s="251"/>
      <c r="D31" s="252"/>
      <c r="E31" s="119"/>
      <c r="F31" s="61"/>
      <c r="G31" s="56">
        <f t="shared" si="0"/>
        <v>0</v>
      </c>
      <c r="H31" s="35"/>
      <c r="I31" s="56">
        <f t="shared" si="1"/>
        <v>0</v>
      </c>
    </row>
    <row r="32" spans="1:9">
      <c r="A32" s="250" t="s">
        <v>114</v>
      </c>
      <c r="B32" s="251"/>
      <c r="C32" s="251"/>
      <c r="D32" s="252"/>
      <c r="E32" s="119"/>
      <c r="F32" s="61"/>
      <c r="G32" s="56">
        <f t="shared" si="0"/>
        <v>0</v>
      </c>
      <c r="H32" s="35"/>
      <c r="I32" s="56">
        <f t="shared" si="1"/>
        <v>0</v>
      </c>
    </row>
    <row r="33" spans="1:9">
      <c r="A33" s="250" t="s">
        <v>103</v>
      </c>
      <c r="B33" s="251"/>
      <c r="C33" s="251"/>
      <c r="D33" s="252"/>
      <c r="E33" s="119"/>
      <c r="F33" s="61"/>
      <c r="G33" s="56">
        <f t="shared" si="0"/>
        <v>0</v>
      </c>
      <c r="H33" s="35"/>
      <c r="I33" s="56">
        <f t="shared" si="1"/>
        <v>0</v>
      </c>
    </row>
    <row r="34" spans="1:9">
      <c r="A34" s="250" t="s">
        <v>115</v>
      </c>
      <c r="B34" s="251"/>
      <c r="C34" s="251"/>
      <c r="D34" s="252"/>
      <c r="E34" s="119"/>
      <c r="F34" s="61"/>
      <c r="G34" s="56">
        <f t="shared" si="0"/>
        <v>0</v>
      </c>
      <c r="H34" s="35"/>
      <c r="I34" s="56">
        <f t="shared" si="1"/>
        <v>0</v>
      </c>
    </row>
    <row r="35" spans="1:9">
      <c r="A35" s="250"/>
      <c r="B35" s="251"/>
      <c r="C35" s="251"/>
      <c r="D35" s="252"/>
      <c r="E35" s="25"/>
      <c r="F35" s="61"/>
      <c r="G35" s="56"/>
      <c r="H35" s="35"/>
      <c r="I35" s="56"/>
    </row>
    <row r="36" spans="1:9">
      <c r="A36" s="250"/>
      <c r="B36" s="251"/>
      <c r="C36" s="251"/>
      <c r="D36" s="252"/>
      <c r="E36" s="25"/>
      <c r="F36" s="61"/>
      <c r="G36" s="56"/>
      <c r="H36" s="35"/>
      <c r="I36" s="56"/>
    </row>
    <row r="37" spans="1:9">
      <c r="A37" s="273"/>
      <c r="B37" s="274"/>
      <c r="C37" s="274"/>
      <c r="D37" s="275"/>
      <c r="E37" s="26"/>
      <c r="F37" s="62"/>
      <c r="G37" s="57"/>
      <c r="H37" s="37"/>
      <c r="I37" s="57"/>
    </row>
    <row r="38" spans="1:9" ht="15.75">
      <c r="H38" s="27" t="s">
        <v>79</v>
      </c>
      <c r="I38" s="28">
        <f>SUM(I22:I37)</f>
        <v>0</v>
      </c>
    </row>
    <row r="40" spans="1:9">
      <c r="A40" s="24" t="s">
        <v>83</v>
      </c>
      <c r="D40" t="s">
        <v>43</v>
      </c>
      <c r="E40" t="s">
        <v>84</v>
      </c>
      <c r="F40" t="s">
        <v>85</v>
      </c>
      <c r="G40" t="s">
        <v>81</v>
      </c>
      <c r="H40" t="s">
        <v>82</v>
      </c>
      <c r="I40" t="s">
        <v>86</v>
      </c>
    </row>
    <row r="41" spans="1:9">
      <c r="A41" s="271" t="s">
        <v>106</v>
      </c>
      <c r="B41" s="272"/>
      <c r="C41" s="272"/>
      <c r="D41" s="8" t="s">
        <v>54</v>
      </c>
      <c r="E41" s="84">
        <f>'51a'!N558</f>
        <v>0</v>
      </c>
      <c r="F41" s="58"/>
      <c r="G41" s="55">
        <f>E41*F41</f>
        <v>0</v>
      </c>
      <c r="H41" s="33" t="s">
        <v>116</v>
      </c>
      <c r="I41" s="55"/>
    </row>
    <row r="42" spans="1:9">
      <c r="A42" s="269"/>
      <c r="B42" s="270"/>
      <c r="C42" s="270"/>
      <c r="D42" s="9"/>
      <c r="E42" s="9"/>
      <c r="F42" s="59"/>
      <c r="G42" s="56"/>
      <c r="H42" s="35"/>
      <c r="I42" s="56"/>
    </row>
    <row r="43" spans="1:9">
      <c r="A43" s="269"/>
      <c r="B43" s="270"/>
      <c r="C43" s="270"/>
      <c r="D43" s="9"/>
      <c r="E43" s="9"/>
      <c r="F43" s="59"/>
      <c r="G43" s="56"/>
      <c r="H43" s="35"/>
      <c r="I43" s="56"/>
    </row>
    <row r="44" spans="1:9">
      <c r="A44" s="269"/>
      <c r="B44" s="270"/>
      <c r="C44" s="270"/>
      <c r="D44" s="9"/>
      <c r="E44" s="9"/>
      <c r="F44" s="59"/>
      <c r="G44" s="56"/>
      <c r="H44" s="35"/>
      <c r="I44" s="56"/>
    </row>
    <row r="45" spans="1:9">
      <c r="A45" s="269"/>
      <c r="B45" s="270"/>
      <c r="C45" s="270"/>
      <c r="D45" s="9"/>
      <c r="E45" s="9"/>
      <c r="F45" s="59"/>
      <c r="G45" s="56"/>
      <c r="H45" s="35"/>
      <c r="I45" s="56"/>
    </row>
    <row r="46" spans="1:9">
      <c r="A46" s="269"/>
      <c r="B46" s="270"/>
      <c r="C46" s="270"/>
      <c r="D46" s="9"/>
      <c r="E46" s="9"/>
      <c r="F46" s="59"/>
      <c r="G46" s="56"/>
      <c r="H46" s="35"/>
      <c r="I46" s="56"/>
    </row>
    <row r="47" spans="1:9">
      <c r="A47" s="269"/>
      <c r="B47" s="270"/>
      <c r="C47" s="270"/>
      <c r="D47" s="9"/>
      <c r="E47" s="9"/>
      <c r="F47" s="59"/>
      <c r="G47" s="56"/>
      <c r="H47" s="35"/>
      <c r="I47" s="56"/>
    </row>
    <row r="48" spans="1:9">
      <c r="A48" s="269"/>
      <c r="B48" s="270"/>
      <c r="C48" s="270"/>
      <c r="D48" s="9"/>
      <c r="E48" s="9"/>
      <c r="F48" s="59"/>
      <c r="G48" s="56"/>
      <c r="H48" s="35"/>
      <c r="I48" s="56"/>
    </row>
    <row r="49" spans="1:9">
      <c r="A49" s="269"/>
      <c r="B49" s="270"/>
      <c r="C49" s="270"/>
      <c r="D49" s="9"/>
      <c r="E49" s="9"/>
      <c r="F49" s="59"/>
      <c r="G49" s="56"/>
      <c r="H49" s="35"/>
      <c r="I49" s="56"/>
    </row>
    <row r="50" spans="1:9">
      <c r="A50" s="269"/>
      <c r="B50" s="270"/>
      <c r="C50" s="270"/>
      <c r="D50" s="9"/>
      <c r="E50" s="9"/>
      <c r="F50" s="59"/>
      <c r="G50" s="56"/>
      <c r="H50" s="35"/>
      <c r="I50" s="56"/>
    </row>
    <row r="51" spans="1:9">
      <c r="A51" s="267"/>
      <c r="B51" s="268"/>
      <c r="C51" s="268"/>
      <c r="D51" s="10"/>
      <c r="E51" s="10"/>
      <c r="F51" s="60"/>
      <c r="G51" s="57"/>
      <c r="H51" s="37"/>
      <c r="I51" s="57"/>
    </row>
    <row r="52" spans="1:9" ht="15.75">
      <c r="H52" s="27" t="s">
        <v>79</v>
      </c>
      <c r="I52" s="28">
        <f>SUM(I41:I51)</f>
        <v>0</v>
      </c>
    </row>
    <row r="54" spans="1:9" ht="15.75">
      <c r="A54" s="3" t="s">
        <v>87</v>
      </c>
      <c r="B54" s="4"/>
      <c r="C54" s="4"/>
      <c r="D54" s="4"/>
      <c r="E54" s="4"/>
      <c r="F54" s="4"/>
      <c r="G54" s="4"/>
      <c r="H54" s="29" t="s">
        <v>79</v>
      </c>
      <c r="I54" s="30" t="e">
        <f>SUM(H14+I38+I52)</f>
        <v>#N/A</v>
      </c>
    </row>
    <row r="56" spans="1:9" ht="15.75">
      <c r="A56" s="3" t="s">
        <v>136</v>
      </c>
      <c r="B56" s="4"/>
      <c r="C56" s="4"/>
      <c r="D56" s="4"/>
      <c r="E56" s="4"/>
      <c r="F56" s="4"/>
      <c r="G56" s="4"/>
      <c r="H56" s="29" t="s">
        <v>79</v>
      </c>
      <c r="I56" s="30" t="e">
        <f>H11/12</f>
        <v>#N/A</v>
      </c>
    </row>
    <row r="58" spans="1:9">
      <c r="A58" s="24" t="s">
        <v>143</v>
      </c>
    </row>
    <row r="59" spans="1:9">
      <c r="A59" s="253"/>
      <c r="B59" s="254"/>
      <c r="C59" s="254"/>
      <c r="D59" s="254"/>
      <c r="E59" s="254"/>
      <c r="F59" s="254"/>
      <c r="G59" s="254"/>
      <c r="H59" s="254"/>
      <c r="I59" s="255"/>
    </row>
    <row r="60" spans="1:9">
      <c r="A60" s="256"/>
      <c r="B60" s="257"/>
      <c r="C60" s="257"/>
      <c r="D60" s="257"/>
      <c r="E60" s="257"/>
      <c r="F60" s="257"/>
      <c r="G60" s="257"/>
      <c r="H60" s="257"/>
      <c r="I60" s="258"/>
    </row>
    <row r="61" spans="1:9">
      <c r="A61" s="256"/>
      <c r="B61" s="257"/>
      <c r="C61" s="257"/>
      <c r="D61" s="257"/>
      <c r="E61" s="257"/>
      <c r="F61" s="257"/>
      <c r="G61" s="257"/>
      <c r="H61" s="257"/>
      <c r="I61" s="258"/>
    </row>
    <row r="62" spans="1:9">
      <c r="A62" s="256"/>
      <c r="B62" s="257"/>
      <c r="C62" s="257"/>
      <c r="D62" s="257"/>
      <c r="E62" s="257"/>
      <c r="F62" s="257"/>
      <c r="G62" s="257"/>
      <c r="H62" s="257"/>
      <c r="I62" s="258"/>
    </row>
    <row r="63" spans="1:9">
      <c r="A63" s="259"/>
      <c r="B63" s="260"/>
      <c r="C63" s="260"/>
      <c r="D63" s="260"/>
      <c r="E63" s="260"/>
      <c r="F63" s="260"/>
      <c r="G63" s="260"/>
      <c r="H63" s="260"/>
      <c r="I63" s="261"/>
    </row>
  </sheetData>
  <sheetProtection algorithmName="SHA-512" hashValue="LLz3N3OxFHYVveWQ+qvHu17OD9vyaSNsIfj/047hWUmhHkDEZ7W7cRlKzOCfJk4LwbOlvKmqjWxAhPXEm1il8Q==" saltValue="z5ZB8NsFDj0jg7woGxAvG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4E58DB-53C7-429E-B26C-CAA053D274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2B4D86-7C15-4A95-94AF-3022325D623A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2E73B3-A652-4D75-8A64-43F3768F2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106</vt:i4>
      </vt:variant>
      <vt:variant>
        <vt:lpstr>Benoemde bereiken</vt:lpstr>
      </vt:variant>
      <vt:variant>
        <vt:i4>3</vt:i4>
      </vt:variant>
    </vt:vector>
  </HeadingPairs>
  <TitlesOfParts>
    <vt:vector size="109" baseType="lpstr">
      <vt:lpstr>basisgegevens</vt:lpstr>
      <vt:lpstr>uurtariefopbouw</vt:lpstr>
      <vt:lpstr>Kosten NEN2075 (her)controles</vt:lpstr>
      <vt:lpstr>Totaalblad 4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33</vt:lpstr>
      <vt:lpstr>33a</vt:lpstr>
      <vt:lpstr>34</vt:lpstr>
      <vt:lpstr>34a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Registratie afkeur</vt:lpstr>
      <vt:lpstr>Wijzigingenblad</vt:lpstr>
      <vt:lpstr>Offertetarief</vt:lpstr>
      <vt:lpstr>opdrachtgever</vt:lpstr>
      <vt:lpstr>opdrachtnemer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Noordhof</dc:creator>
  <cp:lastModifiedBy>Jan Veenstra</cp:lastModifiedBy>
  <dcterms:created xsi:type="dcterms:W3CDTF">2022-03-02T07:05:40Z</dcterms:created>
  <dcterms:modified xsi:type="dcterms:W3CDTF">2024-09-06T09:34:13Z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