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bmadvies.sharepoint.com/Gedeelde  documenten/Projecten/Zeeuws archief/2024 MJOP en EA/Nieuwe contractstukken/"/>
    </mc:Choice>
  </mc:AlternateContent>
  <xr:revisionPtr revIDLastSave="0" documentId="8_{1C70FCF7-F7CF-4DE1-AD73-D2A0CE20E9FD}" xr6:coauthVersionLast="47" xr6:coauthVersionMax="47" xr10:uidLastSave="{00000000-0000-0000-0000-000000000000}"/>
  <bookViews>
    <workbookView xWindow="-120" yWindow="-120" windowWidth="29040" windowHeight="15720" tabRatio="834" activeTab="5" xr2:uid="{4727C611-8E9F-4BD5-99C4-12E6FE0A27E8}"/>
  </bookViews>
  <sheets>
    <sheet name="Financieel" sheetId="7" r:id="rId1"/>
    <sheet name="Storingen" sheetId="4" r:id="rId2"/>
    <sheet name="Mutatielijst" sheetId="5" r:id="rId3"/>
    <sheet name="Duurzaamheid" sheetId="6" r:id="rId4"/>
    <sheet name="Veiligheid" sheetId="2" r:id="rId5"/>
    <sheet name="Wettelijke verplichtingen" sheetId="3" r:id="rId6"/>
    <sheet name="Celvalidatie"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 i="3" l="1"/>
  <c r="N6" i="3"/>
  <c r="N7" i="3"/>
  <c r="N8" i="3"/>
  <c r="N9" i="3"/>
  <c r="N10" i="3"/>
  <c r="N11" i="3"/>
  <c r="N12" i="3"/>
  <c r="N13" i="3"/>
  <c r="N14" i="3"/>
  <c r="J6" i="4"/>
  <c r="J7" i="4"/>
  <c r="J8" i="4"/>
  <c r="J9" i="4"/>
  <c r="J10" i="4"/>
  <c r="J11" i="4"/>
  <c r="J12" i="4"/>
  <c r="J13" i="4"/>
  <c r="J14" i="4"/>
  <c r="J5" i="4"/>
  <c r="H6" i="4"/>
  <c r="H7" i="4"/>
  <c r="H8" i="4"/>
  <c r="H9" i="4"/>
  <c r="H10" i="4"/>
  <c r="H11" i="4"/>
  <c r="H12" i="4"/>
  <c r="H13" i="4"/>
  <c r="H14" i="4"/>
  <c r="H5" i="4"/>
  <c r="F6" i="5" l="1"/>
  <c r="F7" i="5"/>
  <c r="F8" i="5"/>
  <c r="F9" i="5"/>
  <c r="F10" i="5"/>
  <c r="F11" i="5"/>
  <c r="F12" i="5"/>
  <c r="F13" i="5"/>
  <c r="F14" i="5"/>
  <c r="F5" i="5"/>
  <c r="Z6" i="7"/>
  <c r="AA6" i="7"/>
  <c r="Z7" i="7"/>
  <c r="AA7" i="7"/>
  <c r="Z8" i="7"/>
  <c r="AA8" i="7"/>
  <c r="Z9" i="7"/>
  <c r="AA9" i="7"/>
  <c r="AA5" i="7"/>
  <c r="Z5" i="7"/>
</calcChain>
</file>

<file path=xl/sharedStrings.xml><?xml version="1.0" encoding="utf-8"?>
<sst xmlns="http://schemas.openxmlformats.org/spreadsheetml/2006/main" count="540" uniqueCount="358">
  <si>
    <t>Incident ID</t>
  </si>
  <si>
    <t>Datum</t>
  </si>
  <si>
    <t>Type Incident</t>
  </si>
  <si>
    <t>Status</t>
  </si>
  <si>
    <t>INC001</t>
  </si>
  <si>
    <t>Veiligheidsmelding</t>
  </si>
  <si>
    <t>Gesloten</t>
  </si>
  <si>
    <t>Controle ID</t>
  </si>
  <si>
    <t>Resultaat</t>
  </si>
  <si>
    <t>Type Verplichting</t>
  </si>
  <si>
    <t>CTRL01</t>
  </si>
  <si>
    <t>Brandveiligheidseisen</t>
  </si>
  <si>
    <t>Storingsmelding ID</t>
  </si>
  <si>
    <t>Datum Tijd Melding</t>
  </si>
  <si>
    <t>Datum Tijd Respons</t>
  </si>
  <si>
    <t>Geplande Responstijd</t>
  </si>
  <si>
    <t>STM001</t>
  </si>
  <si>
    <t>Datum Tijd Herstel</t>
  </si>
  <si>
    <t>Geplande Hersteltijd</t>
  </si>
  <si>
    <t>STM002</t>
  </si>
  <si>
    <t>2 werkdagen</t>
  </si>
  <si>
    <t>Opleverdatum</t>
  </si>
  <si>
    <t>Datum Verstrekking Mutatielijst</t>
  </si>
  <si>
    <t>INST01</t>
  </si>
  <si>
    <t>Binnen termijn</t>
  </si>
  <si>
    <t>Voorstel ID</t>
  </si>
  <si>
    <t>Datum Voorstel</t>
  </si>
  <si>
    <t>Type Voorstel</t>
  </si>
  <si>
    <t>DVP001</t>
  </si>
  <si>
    <t>LED-verlichting</t>
  </si>
  <si>
    <t>Geaccepteerd</t>
  </si>
  <si>
    <t>7. Financieel</t>
  </si>
  <si>
    <t>ORD001</t>
  </si>
  <si>
    <t>Verantwoordelijke</t>
  </si>
  <si>
    <t>Archiefkamer 3</t>
  </si>
  <si>
    <t>Opmerkingen</t>
  </si>
  <si>
    <t>Geen bijzonderheden</t>
  </si>
  <si>
    <t>Oorzaak</t>
  </si>
  <si>
    <t>Oplossing</t>
  </si>
  <si>
    <t>Softwarefout</t>
  </si>
  <si>
    <t>Update geïnstalleerd</t>
  </si>
  <si>
    <t>Onderdeel vervangen</t>
  </si>
  <si>
    <t>Installatie Type</t>
  </si>
  <si>
    <t>Airconditioningsysteem</t>
  </si>
  <si>
    <t>Archief bewaarplaats</t>
  </si>
  <si>
    <t>Vermindering 20% energieverbruik</t>
  </si>
  <si>
    <t>Betalingstermijn</t>
  </si>
  <si>
    <t>Prioriteit</t>
  </si>
  <si>
    <t>INC002</t>
  </si>
  <si>
    <t>Technisch Defect</t>
  </si>
  <si>
    <t>Open</t>
  </si>
  <si>
    <t>Serverruimte</t>
  </si>
  <si>
    <t>INC003</t>
  </si>
  <si>
    <t>Verkeersongeval</t>
  </si>
  <si>
    <t>In Behandeling</t>
  </si>
  <si>
    <t>Parkeerplaats</t>
  </si>
  <si>
    <t>INC004</t>
  </si>
  <si>
    <t>Entreehal</t>
  </si>
  <si>
    <t>INC005</t>
  </si>
  <si>
    <t>Milieu Incident</t>
  </si>
  <si>
    <t>Buitenterrein</t>
  </si>
  <si>
    <t>Lars de Groot</t>
  </si>
  <si>
    <t>INC006</t>
  </si>
  <si>
    <t>Liftschacht</t>
  </si>
  <si>
    <t>INC007</t>
  </si>
  <si>
    <t>Verloren Eigendom</t>
  </si>
  <si>
    <t>Kleedkamer</t>
  </si>
  <si>
    <t>INC008</t>
  </si>
  <si>
    <t>Magazijn</t>
  </si>
  <si>
    <t>INC009</t>
  </si>
  <si>
    <t>Datalek</t>
  </si>
  <si>
    <t>IT-afdeling</t>
  </si>
  <si>
    <t>INC010</t>
  </si>
  <si>
    <t>Medisch Incident</t>
  </si>
  <si>
    <t>Toelichting</t>
  </si>
  <si>
    <t>Geen afwijkingen</t>
  </si>
  <si>
    <t>Afgerond</t>
  </si>
  <si>
    <t>Storingsoverzicht zal een dump uit een ERP-systeem van de opdrachtnemer worden met minimaal bijgaande velden aan informatie</t>
  </si>
  <si>
    <t>1 werkdag</t>
  </si>
  <si>
    <t>In behandeling</t>
  </si>
  <si>
    <t>Netwerkprobleem</t>
  </si>
  <si>
    <t>Router gereset</t>
  </si>
  <si>
    <t>STM003</t>
  </si>
  <si>
    <t>Onderzoeken</t>
  </si>
  <si>
    <t>Stroomuitval</t>
  </si>
  <si>
    <t>Stroomvoorziening gecontroleerd</t>
  </si>
  <si>
    <t>STM004</t>
  </si>
  <si>
    <t>In afwachting</t>
  </si>
  <si>
    <t>Hardwarefout</t>
  </si>
  <si>
    <t>Vervanging onderdeel</t>
  </si>
  <si>
    <t>STM005</t>
  </si>
  <si>
    <t>Gebruikersfout</t>
  </si>
  <si>
    <t>Training gegeven</t>
  </si>
  <si>
    <t>STM006</t>
  </si>
  <si>
    <t>Configuratiefout</t>
  </si>
  <si>
    <t>Configuratie aangepast</t>
  </si>
  <si>
    <t>STM007</t>
  </si>
  <si>
    <t>Toegangsprobleem</t>
  </si>
  <si>
    <t>Toegang hersteld</t>
  </si>
  <si>
    <t>STM008</t>
  </si>
  <si>
    <t>Databasefout</t>
  </si>
  <si>
    <t>Backup teruggezet</t>
  </si>
  <si>
    <t>STM009</t>
  </si>
  <si>
    <t>Syncronisatieprobleem</t>
  </si>
  <si>
    <t>Systeemupdate</t>
  </si>
  <si>
    <t>STM010</t>
  </si>
  <si>
    <t>Fysieke schade</t>
  </si>
  <si>
    <t>Type mutatie</t>
  </si>
  <si>
    <t>1-op-1 vervanging</t>
  </si>
  <si>
    <t>Deelvervanging</t>
  </si>
  <si>
    <t>Uitbreiding</t>
  </si>
  <si>
    <t>Amoveren/verwijderen</t>
  </si>
  <si>
    <t>Oude Installatie ID</t>
  </si>
  <si>
    <t>Nieuwe installatie ID</t>
  </si>
  <si>
    <t>INST11</t>
  </si>
  <si>
    <t>Geen</t>
  </si>
  <si>
    <t>INST15</t>
  </si>
  <si>
    <t>INST02</t>
  </si>
  <si>
    <t>INST03</t>
  </si>
  <si>
    <t>Omschrijving</t>
  </si>
  <si>
    <t>Alle TL verlichting vervangen voor LED</t>
  </si>
  <si>
    <t>Aangevraagd door Teamleider</t>
  </si>
  <si>
    <t>Projectnummer Opdrachtnemer</t>
  </si>
  <si>
    <t>Refnummer Opdrachtnemer</t>
  </si>
  <si>
    <t>Locatie codering</t>
  </si>
  <si>
    <t>NL-SfB</t>
  </si>
  <si>
    <t>Offerte Onderwerp</t>
  </si>
  <si>
    <t>Offerte aanvraagdatum</t>
  </si>
  <si>
    <t>Offerte aangeboden</t>
  </si>
  <si>
    <t>Offerte first time right (J/N)</t>
  </si>
  <si>
    <t>Reden afwijzing</t>
  </si>
  <si>
    <t>Opdracht aan Opdrachtnemer</t>
  </si>
  <si>
    <t>INST12</t>
  </si>
  <si>
    <t>Buiten termijn</t>
  </si>
  <si>
    <t>Verwarmingsysteem</t>
  </si>
  <si>
    <t>Kantoor 101</t>
  </si>
  <si>
    <t>INST13</t>
  </si>
  <si>
    <t>Beveiligingssysteem</t>
  </si>
  <si>
    <t>INST04</t>
  </si>
  <si>
    <t>INST14</t>
  </si>
  <si>
    <t>Vertraagd</t>
  </si>
  <si>
    <t>Verlichtingssysteem</t>
  </si>
  <si>
    <t>Parkeergarage</t>
  </si>
  <si>
    <t>INST05</t>
  </si>
  <si>
    <t>Liftinstallatie</t>
  </si>
  <si>
    <t>INST06</t>
  </si>
  <si>
    <t>INST16</t>
  </si>
  <si>
    <t>Koelsysteem</t>
  </si>
  <si>
    <t>INST07</t>
  </si>
  <si>
    <t>INST17</t>
  </si>
  <si>
    <t>Sanitair systeem</t>
  </si>
  <si>
    <t>Dames toiletten</t>
  </si>
  <si>
    <t>INST08</t>
  </si>
  <si>
    <t>INST18</t>
  </si>
  <si>
    <t>Elektrisch paneel</t>
  </si>
  <si>
    <t>Technische ruimte</t>
  </si>
  <si>
    <t>INST09</t>
  </si>
  <si>
    <t>INST19</t>
  </si>
  <si>
    <t>Ventilatiesysteem</t>
  </si>
  <si>
    <t>Vergaderzaal A</t>
  </si>
  <si>
    <t>Gepland</t>
  </si>
  <si>
    <t>Oude computerapparatuur</t>
  </si>
  <si>
    <t>CTRL02</t>
  </si>
  <si>
    <t>Kleine afwijking</t>
  </si>
  <si>
    <t>Hygiënevoorschriften</t>
  </si>
  <si>
    <t>Extra schoonmaak nodig</t>
  </si>
  <si>
    <t>CTRL03</t>
  </si>
  <si>
    <t>Arbo eisen</t>
  </si>
  <si>
    <t>-</t>
  </si>
  <si>
    <t>CTRL04</t>
  </si>
  <si>
    <t>Afwijkingen</t>
  </si>
  <si>
    <t>Milieuregels</t>
  </si>
  <si>
    <t>Rapport volgt</t>
  </si>
  <si>
    <t>CTRL05</t>
  </si>
  <si>
    <t>Bouwvoorschriften</t>
  </si>
  <si>
    <t>CTRL06</t>
  </si>
  <si>
    <t>Elektrische veiligheid</t>
  </si>
  <si>
    <t>Gecontroleerd na update</t>
  </si>
  <si>
    <t>CTRL07</t>
  </si>
  <si>
    <t>HVAC systemen</t>
  </si>
  <si>
    <t>Filter vervangen</t>
  </si>
  <si>
    <t>CTRL08</t>
  </si>
  <si>
    <t>Externe audits</t>
  </si>
  <si>
    <t>CTRL09</t>
  </si>
  <si>
    <t>Toegangscontrole</t>
  </si>
  <si>
    <t>Ongeautoriseerde toegang gedetecteerd</t>
  </si>
  <si>
    <t>CTRL10</t>
  </si>
  <si>
    <t>Data bescherming</t>
  </si>
  <si>
    <t>DVP002</t>
  </si>
  <si>
    <t>Zonnepanelen</t>
  </si>
  <si>
    <t>Installatie van zonnepanelen op dak</t>
  </si>
  <si>
    <t>In Overweging</t>
  </si>
  <si>
    <t>Toename 30% duurzame energie</t>
  </si>
  <si>
    <t>DVP003</t>
  </si>
  <si>
    <t>Waterbesparing</t>
  </si>
  <si>
    <t>Waterbesparende toiletten installeren</t>
  </si>
  <si>
    <t>Afgekeurd</t>
  </si>
  <si>
    <t>Besparing 15% watergebruik</t>
  </si>
  <si>
    <t>DVP004</t>
  </si>
  <si>
    <t>Isolatie</t>
  </si>
  <si>
    <t>Isolatie van verwarmingsbuizen</t>
  </si>
  <si>
    <t>Vermindering 10% warmteverlies</t>
  </si>
  <si>
    <t>DVP005</t>
  </si>
  <si>
    <t>Groendak</t>
  </si>
  <si>
    <t>Aanleg van groendak voor betere isolatie</t>
  </si>
  <si>
    <t>Verbetering isolatie en biodiversiteit</t>
  </si>
  <si>
    <t>DVP006</t>
  </si>
  <si>
    <t>Recyclingsysteem</t>
  </si>
  <si>
    <t>Implementatie van uitgebreid recyclingsysteem</t>
  </si>
  <si>
    <t>Vermindering 25% afval</t>
  </si>
  <si>
    <t>DVP007</t>
  </si>
  <si>
    <t>Software-update</t>
  </si>
  <si>
    <t>Update energiemanagementsysteem</t>
  </si>
  <si>
    <t>Efficiënter energiebeheer</t>
  </si>
  <si>
    <t>DVP008</t>
  </si>
  <si>
    <t>HVAC-optimalisatie</t>
  </si>
  <si>
    <t>Optimaliseren van HVAC-systeem</t>
  </si>
  <si>
    <t>Verbetering luchtkwaliteit</t>
  </si>
  <si>
    <t>DVP009</t>
  </si>
  <si>
    <t>Slimme verlichting</t>
  </si>
  <si>
    <t>Uitrol slimme verlichting in kantoorgebouw</t>
  </si>
  <si>
    <t>Besparing 15% op verlichtingskosten</t>
  </si>
  <si>
    <t>DVP010</t>
  </si>
  <si>
    <t>Afvalreductie</t>
  </si>
  <si>
    <t>Vermindering van single-use producten</t>
  </si>
  <si>
    <t>Vermindering 20% plasticgebruik</t>
  </si>
  <si>
    <t>Behandelaar Opdrachtnemer</t>
  </si>
  <si>
    <t>Ordernr Opdrachtnemer</t>
  </si>
  <si>
    <t>Offerte bedrag excl. BTW</t>
  </si>
  <si>
    <t>Vaste prijs (J/N)</t>
  </si>
  <si>
    <t>Offerte status</t>
  </si>
  <si>
    <t>Maria Janssen</t>
  </si>
  <si>
    <t>Johan de Boer</t>
  </si>
  <si>
    <t>P123456</t>
  </si>
  <si>
    <t>R1234</t>
  </si>
  <si>
    <t>A-12</t>
  </si>
  <si>
    <t>Renovatie kantoor</t>
  </si>
  <si>
    <t>Vervanging vloerbedekking</t>
  </si>
  <si>
    <t>Ja</t>
  </si>
  <si>
    <t>Urgente aanvraag</t>
  </si>
  <si>
    <t>N.v.t.</t>
  </si>
  <si>
    <t>Erik van Vliet</t>
  </si>
  <si>
    <t>Anouk Vermeer</t>
  </si>
  <si>
    <t>P789101</t>
  </si>
  <si>
    <t>R5678</t>
  </si>
  <si>
    <t>B-09</t>
  </si>
  <si>
    <t>Aanleg buitenverlichting</t>
  </si>
  <si>
    <t>Inclusief grondwerkzaamheden</t>
  </si>
  <si>
    <t>Nee</t>
  </si>
  <si>
    <t>Afwachten gemeentevergunning</t>
  </si>
  <si>
    <t>Geen budget</t>
  </si>
  <si>
    <t>Petra Klaassen</t>
  </si>
  <si>
    <t>P111213</t>
  </si>
  <si>
    <t>R91011</t>
  </si>
  <si>
    <t>C-04</t>
  </si>
  <si>
    <t>Uitbreiding parkeerplaats</t>
  </si>
  <si>
    <t>Extra 50 parkeerplekken</t>
  </si>
  <si>
    <t>Volgende fase starten</t>
  </si>
  <si>
    <t>Budgetoverschrijding</t>
  </si>
  <si>
    <t>Naomi Pietersen</t>
  </si>
  <si>
    <t>Tim de Jong</t>
  </si>
  <si>
    <t>P141516</t>
  </si>
  <si>
    <t>R121314</t>
  </si>
  <si>
    <t>D-08</t>
  </si>
  <si>
    <t>Nieuwe airco systeem</t>
  </si>
  <si>
    <t>Vervanging oude airco units</t>
  </si>
  <si>
    <t>Wacht op akkoord</t>
  </si>
  <si>
    <t>Installatieteam inplannen</t>
  </si>
  <si>
    <t>Overcapaciteit</t>
  </si>
  <si>
    <t>Sophie de Vries</t>
  </si>
  <si>
    <t>Mark Zwart</t>
  </si>
  <si>
    <t>P171819</t>
  </si>
  <si>
    <t>R151617</t>
  </si>
  <si>
    <t>E-15</t>
  </si>
  <si>
    <t>Schilderwerk gebouw B</t>
  </si>
  <si>
    <t>Alle buitengevels</t>
  </si>
  <si>
    <t>Geannuleerd</t>
  </si>
  <si>
    <t>Offerte aangepast</t>
  </si>
  <si>
    <t>Lagere offerte concurrent</t>
  </si>
  <si>
    <t>ORD002</t>
  </si>
  <si>
    <t>ORD003</t>
  </si>
  <si>
    <t>ORD004</t>
  </si>
  <si>
    <t>ORD005</t>
  </si>
  <si>
    <t>Datum facturatie</t>
  </si>
  <si>
    <t>Offerte nummer</t>
  </si>
  <si>
    <t>Factuurnummer</t>
  </si>
  <si>
    <t>Offerte bedrag incl. BTW</t>
  </si>
  <si>
    <t>Financieel</t>
  </si>
  <si>
    <t>Storingsomschrijving</t>
  </si>
  <si>
    <t>Impact schatting</t>
  </si>
  <si>
    <t>Implementatie datum</t>
  </si>
  <si>
    <t>Opdracht verstrekt op</t>
  </si>
  <si>
    <t>Doorloop in dagen offerte aanvraag/ Opdrachtnemer</t>
  </si>
  <si>
    <t>Doorloop in dagen opdrachtverstrekking/ Opdrachtgever</t>
  </si>
  <si>
    <t>Defecte lamp</t>
  </si>
  <si>
    <t>Gebouw/ Ruimte</t>
  </si>
  <si>
    <t>Gebouwoverstijgend</t>
  </si>
  <si>
    <t>Doorlooptijd in dagen indienen mutatie</t>
  </si>
  <si>
    <t>Gebouw</t>
  </si>
  <si>
    <t>Locatie/ ruimte</t>
  </si>
  <si>
    <t>NL-SfB 6 cijferig</t>
  </si>
  <si>
    <t>Goedkeur Opdrachtgever</t>
  </si>
  <si>
    <t>Locatie/ Ruimte</t>
  </si>
  <si>
    <t>naam invoeren</t>
  </si>
  <si>
    <t>Leesruimte</t>
  </si>
  <si>
    <t>Nieuwbouw</t>
  </si>
  <si>
    <t>Actie/ Oplossing</t>
  </si>
  <si>
    <t>Meld Datum</t>
  </si>
  <si>
    <t>Datum opgelost</t>
  </si>
  <si>
    <t>Gebouw naam</t>
  </si>
  <si>
    <t>Van de Perrehuis</t>
  </si>
  <si>
    <t>Lussanetvleugel</t>
  </si>
  <si>
    <t>Algemeen</t>
  </si>
  <si>
    <t>Bouwdeel A</t>
  </si>
  <si>
    <t>Bouwdeel C</t>
  </si>
  <si>
    <t>Terrein</t>
  </si>
  <si>
    <t>Gebouwen</t>
  </si>
  <si>
    <t xml:space="preserve">Zeer urgente storing/ calamiteit </t>
  </si>
  <si>
    <t xml:space="preserve">1 uur  </t>
  </si>
  <si>
    <t xml:space="preserve">4 uren </t>
  </si>
  <si>
    <t xml:space="preserve">1 werkdag </t>
  </si>
  <si>
    <t xml:space="preserve">Urgente storing </t>
  </si>
  <si>
    <t xml:space="preserve">4 uur </t>
  </si>
  <si>
    <t xml:space="preserve">2 werkdagen </t>
  </si>
  <si>
    <t>Niet urgente storing</t>
  </si>
  <si>
    <t>1 werkweek</t>
  </si>
  <si>
    <t>Storing in wachtstand/ planbaar</t>
  </si>
  <si>
    <t xml:space="preserve">5 werkdagen </t>
  </si>
  <si>
    <t xml:space="preserve">max. 2 werkdagen </t>
  </si>
  <si>
    <t xml:space="preserve">1 werkweek </t>
  </si>
  <si>
    <t>Storingen</t>
  </si>
  <si>
    <t xml:space="preserve">Omschrijving </t>
  </si>
  <si>
    <t>Maximale hersteltijd (100% functie herstel of noodoplossing) incl. 0,5 uur diagnose.</t>
  </si>
  <si>
    <t xml:space="preserve">Rapportage na Herstel </t>
  </si>
  <si>
    <t>Maximale reactietijd</t>
  </si>
  <si>
    <t>Entrée</t>
  </si>
  <si>
    <t>Compliance volledig en aantoonbaar op orde</t>
  </si>
  <si>
    <t>Verplichte KSF/ KPI-invulsheets conform planning aangeleverd</t>
  </si>
  <si>
    <t>Onderbouwing bij KSF/ KPI-invulsheet aangeleverd</t>
  </si>
  <si>
    <t>Preventief onderhoud conform planning en eisen uitgevoerd</t>
  </si>
  <si>
    <t>Vervolgacties (uit onderhoud) correct in behandeling genomen (opgenomen in integrale besluitenlijst)</t>
  </si>
  <si>
    <t>Mogelijke(vereiste) mutaties opgenomen in de integrale besluitenlijst</t>
  </si>
  <si>
    <t>Volledigheid prestatieafspraak</t>
  </si>
  <si>
    <t>Reden incompleetheid wettelijke verplichting</t>
  </si>
  <si>
    <t>Goedkeuring</t>
  </si>
  <si>
    <t>Aanwezige namens opdrachtnemer</t>
  </si>
  <si>
    <t>Aanwezige namens opdrachtgever</t>
  </si>
  <si>
    <t>Naam aanwezige</t>
  </si>
  <si>
    <t>Goedgekeurd</t>
  </si>
  <si>
    <t>Niet alle elementen beschikbaar</t>
  </si>
  <si>
    <t>overgang na goedkeuring OG naar het MJOP nog verder uit te werken</t>
  </si>
  <si>
    <t>Storingen (Respons)</t>
  </si>
  <si>
    <t>Mutatielijst</t>
  </si>
  <si>
    <t>Koppeling met MJOP na goedkeur zal later ingericht worden. hierdoor kan het mogelijk zijn dat aanvullende algemene informatie aan deze tabel toegevoegd wordt. Te denken aan aanschafprijs, levensduur, installatie gegevens, etc.</t>
  </si>
  <si>
    <t>Duurzaamheid/ Circulariteit</t>
  </si>
  <si>
    <t>Veiligheid</t>
  </si>
  <si>
    <t>Wettelijke verplichtingen</t>
  </si>
  <si>
    <t>Per maand/kwartaal wordt dit ingevuld, per afwijking in te voeren indien niet voldaan wordt. Indien volledig voldaan wordt kan volstaan worden met 1 regel.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</si>
</sst>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7" x14ac:knownFonts="1">
    <font>
      <sz val="11"/>
      <color theme="1"/>
      <name val="Calibri Light"/>
      <family val="2"/>
      <scheme val="minor"/>
    </font>
    <font>
      <b/>
      <sz val="11"/>
      <color theme="1"/>
      <name val="Calibri Light"/>
      <family val="2"/>
      <scheme val="minor"/>
    </font>
    <font>
      <b/>
      <sz val="13.5"/>
      <color theme="1"/>
      <name val="Calibri Light"/>
      <family val="2"/>
      <scheme val="minor"/>
    </font>
    <font>
      <sz val="12"/>
      <color theme="1"/>
      <name val="Calibri Light"/>
      <family val="2"/>
      <scheme val="minor"/>
    </font>
    <font>
      <sz val="8"/>
      <name val="Calibri Light"/>
      <family val="2"/>
      <scheme val="minor"/>
    </font>
    <font>
      <sz val="11"/>
      <color theme="1"/>
      <name val="Calibri Light"/>
      <family val="2"/>
      <scheme val="minor"/>
    </font>
    <font>
      <b/>
      <sz val="18"/>
      <color theme="1"/>
      <name val="Calibri Light"/>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5" fillId="0" borderId="0" applyFont="0" applyFill="0" applyBorder="0" applyAlignment="0" applyProtection="0"/>
  </cellStyleXfs>
  <cellXfs count="16">
    <xf numFmtId="0" fontId="0" fillId="0" borderId="0" xfId="0"/>
    <xf numFmtId="0" fontId="2" fillId="0" borderId="0" xfId="0" applyFont="1" applyAlignment="1">
      <alignment vertical="center"/>
    </xf>
    <xf numFmtId="0" fontId="0" fillId="0" borderId="0" xfId="0" applyAlignment="1">
      <alignment vertical="center" wrapText="1"/>
    </xf>
    <xf numFmtId="14" fontId="0" fillId="0" borderId="0" xfId="0" applyNumberFormat="1" applyAlignment="1">
      <alignment vertical="center" wrapText="1"/>
    </xf>
    <xf numFmtId="22" fontId="0" fillId="0" borderId="0" xfId="0" applyNumberFormat="1" applyAlignment="1">
      <alignment vertical="center" wrapText="1"/>
    </xf>
    <xf numFmtId="14" fontId="0" fillId="0" borderId="0" xfId="0" applyNumberFormat="1"/>
    <xf numFmtId="0" fontId="3" fillId="0" borderId="0" xfId="0" applyFont="1"/>
    <xf numFmtId="0" fontId="1"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wrapText="1"/>
    </xf>
    <xf numFmtId="6" fontId="0" fillId="0" borderId="0" xfId="0" applyNumberFormat="1" applyAlignment="1">
      <alignment horizontal="left" vertical="top" wrapText="1"/>
    </xf>
    <xf numFmtId="0" fontId="0" fillId="0" borderId="0" xfId="0" applyAlignment="1">
      <alignment vertical="top"/>
    </xf>
    <xf numFmtId="0" fontId="6" fillId="0" borderId="0" xfId="0" applyFont="1"/>
    <xf numFmtId="0" fontId="0" fillId="0" borderId="0" xfId="0" applyAlignment="1">
      <alignment wrapText="1"/>
    </xf>
    <xf numFmtId="9" fontId="0" fillId="0" borderId="0" xfId="1" applyFont="1"/>
  </cellXfs>
  <cellStyles count="2">
    <cellStyle name="Procent" xfId="1" builtinId="5"/>
    <cellStyle name="Standaard" xfId="0" builtinId="0"/>
  </cellStyles>
  <dxfs count="52">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bottom" textRotation="0" wrapText="1" indent="0" justifyLastLine="0" shrinkToFit="0" readingOrder="0"/>
    </dxf>
    <dxf>
      <numFmt numFmtId="13" formatCode="0%"/>
    </dxf>
    <dxf>
      <alignment horizontal="general" vertical="center" textRotation="0" wrapText="1"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numFmt numFmtId="19" formatCode="d/m/yyyy"/>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dxf>
    <dxf>
      <font>
        <b val="0"/>
        <i val="0"/>
        <strike val="0"/>
        <condense val="0"/>
        <extend val="0"/>
        <outline val="0"/>
        <shadow val="0"/>
        <u val="none"/>
        <vertAlign val="baseline"/>
        <sz val="11"/>
        <color theme="1"/>
        <name val="Calibri Light"/>
        <family val="2"/>
        <scheme val="minor"/>
      </font>
      <alignment horizontal="left" vertical="top" textRotation="0" wrapText="0" indent="0" justifyLastLine="0" shrinkToFit="0" readingOrder="0"/>
    </dxf>
    <dxf>
      <alignment horizontal="left" vertical="top"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alignment horizontal="left" vertical="top"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Light"/>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0" formatCode="&quot;€&quot;\ #,##0;[Red]&quot;€&quot;\ \-#,##0"/>
      <alignment horizontal="left" vertical="top" textRotation="0" wrapText="1" indent="0" justifyLastLine="0" shrinkToFit="0" readingOrder="0"/>
    </dxf>
    <dxf>
      <numFmt numFmtId="10" formatCode="&quot;€&quot;\ #,##0;[Red]&quot;€&quot;\ \-#,##0"/>
      <alignment horizontal="left" vertical="top" textRotation="0" wrapText="1" indent="0" justifyLastLine="0" shrinkToFit="0" readingOrder="0"/>
    </dxf>
    <dxf>
      <numFmt numFmtId="19" formatCode="d/m/yyyy"/>
      <alignment horizontal="left" vertical="top" textRotation="0" wrapText="1" indent="0" justifyLastLine="0" shrinkToFit="0" readingOrder="0"/>
    </dxf>
    <dxf>
      <numFmt numFmtId="19" formatCode="d/m/yyyy"/>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1"/>
        <name val="Calibri Light"/>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F562180-50DD-4F9C-8135-D816B68D76D3}" name="Table4" displayName="Table4" ref="B4:AA9" totalsRowShown="0" headerRowDxfId="51" dataDxfId="50">
  <autoFilter ref="B4:AA9" xr:uid="{DF562180-50DD-4F9C-8135-D816B68D76D3}"/>
  <tableColumns count="26">
    <tableColumn id="1" xr3:uid="{A94AEDE0-FC69-431F-BE68-6E62210B8E20}" name="Factuurnummer" dataDxfId="49"/>
    <tableColumn id="24" xr3:uid="{F0D667F2-C1B0-456E-A10A-E7A04994269D}" name="Offerte nummer" dataDxfId="48"/>
    <tableColumn id="23" xr3:uid="{154B2CC7-47A0-4B13-8F0F-E91C439EB82D}" name="Datum facturatie" dataDxfId="47"/>
    <tableColumn id="25" xr3:uid="{37E96E7B-91C9-4ADD-9323-1FC5A5715458}" name="Betalingstermijn" dataDxfId="46"/>
    <tableColumn id="2" xr3:uid="{FB0C75AF-63B5-4790-B8E2-0C97ADAD5D06}" name="Behandelaar Opdrachtnemer" dataDxfId="45"/>
    <tableColumn id="3" xr3:uid="{1EAAF97C-6EFF-4220-BAE5-BCE57660D07E}" name="Aangevraagd door Teamleider" dataDxfId="44"/>
    <tableColumn id="4" xr3:uid="{1FF232EB-1EB8-42DD-8949-51FC20B0DDA0}" name="Ordernr Opdrachtnemer" dataDxfId="43"/>
    <tableColumn id="5" xr3:uid="{3C14C290-19CB-486B-B076-BC415D834A97}" name="Projectnummer Opdrachtnemer" dataDxfId="42"/>
    <tableColumn id="6" xr3:uid="{BBDC78CD-11C0-4108-8ADF-A485576DAA65}" name="Refnummer Opdrachtnemer" dataDxfId="41"/>
    <tableColumn id="7" xr3:uid="{9D3341AA-E695-43D1-A446-BB353CBAA904}" name="Locatie codering" dataDxfId="40"/>
    <tableColumn id="8" xr3:uid="{4D901D4A-6ECE-4AA8-8164-E2137B77DE36}" name="NL-SfB" dataDxfId="39"/>
    <tableColumn id="9" xr3:uid="{7E75F794-C520-4378-89B3-B631136F8906}" name="Offerte Onderwerp" dataDxfId="38"/>
    <tableColumn id="10" xr3:uid="{F195B015-F2A3-4212-BFD9-6F19AB7238C8}" name="Toelichting" dataDxfId="37"/>
    <tableColumn id="11" xr3:uid="{6FEE1174-E149-42C9-ABB6-227953798205}" name="Offerte aanvraagdatum" dataDxfId="36"/>
    <tableColumn id="12" xr3:uid="{4A880018-3890-4BC2-8664-2B5183150A6B}" name="Offerte aangeboden" dataDxfId="35"/>
    <tableColumn id="13" xr3:uid="{B5EC789C-9281-4B3E-85D1-FFBE85FFEE4E}" name="Offerte bedrag excl. BTW" dataDxfId="34"/>
    <tableColumn id="14" xr3:uid="{9A549F1C-1FB6-4BF4-8082-C20834382563}" name="Offerte bedrag incl. BTW" dataDxfId="33"/>
    <tableColumn id="15" xr3:uid="{A4F27951-709B-48E4-B473-D200855407E9}" name="Vaste prijs (J/N)" dataDxfId="32"/>
    <tableColumn id="16" xr3:uid="{1F9A5284-CDEF-4DF5-B438-8FC78D008316}" name="Offerte first time right (J/N)" dataDxfId="31"/>
    <tableColumn id="17" xr3:uid="{2DEF3337-6E03-4EF9-861F-DDB78A610E50}" name="Offerte status" dataDxfId="30"/>
    <tableColumn id="18" xr3:uid="{21F576A0-0DFB-4CBF-98B9-E1B97D5B1833}" name="Opmerkingen" dataDxfId="29"/>
    <tableColumn id="19" xr3:uid="{EAC8D6C2-5735-4B69-88EB-788B1268EBD2}" name="Reden afwijzing" dataDxfId="28"/>
    <tableColumn id="20" xr3:uid="{90A2091D-28CE-46A4-930C-347EF749EAFF}" name="Opdracht aan Opdrachtnemer" dataDxfId="27"/>
    <tableColumn id="26" xr3:uid="{C5AF70D3-35B4-401F-9CDA-F7F7DA81FD1B}" name="Opdracht verstrekt op" dataDxfId="26"/>
    <tableColumn id="21" xr3:uid="{AB8395DC-ACF7-4E7E-81FA-7C024A83E046}" name="Doorloop in dagen offerte aanvraag/ Opdrachtnemer" dataDxfId="25">
      <calculatedColumnFormula>Table4[[#This Row],[Offerte aangeboden]]-Table4[[#This Row],[Offerte aanvraagdatum]]</calculatedColumnFormula>
    </tableColumn>
    <tableColumn id="22" xr3:uid="{59BDFAD1-77C5-4EBB-A123-F47F890A25F3}" name="Doorloop in dagen opdrachtverstrekking/ Opdrachtgever" dataDxfId="24">
      <calculatedColumnFormula>Table4[[#This Row],[Opdracht verstrekt op]]-Table4[[#This Row],[Offerte aangeboden]]</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684BD1-6114-4176-B688-75F6DCE055FC}" name="Table104" displayName="Table104" ref="B4:M14" totalsRowShown="0" headerRowDxfId="23">
  <autoFilter ref="B4:M14" xr:uid="{48684BD1-6114-4176-B688-75F6DCE055FC}"/>
  <tableColumns count="12">
    <tableColumn id="1" xr3:uid="{633329E5-BDBE-4059-8BC9-E815552EB521}" name="Storingsmelding ID"/>
    <tableColumn id="11" xr3:uid="{32DF755A-C6D8-4166-848A-207B54643B84}" name="Storingsomschrijving" dataDxfId="22"/>
    <tableColumn id="12" xr3:uid="{0F1F9AE7-392E-4DFD-B61C-FC06CC67864B}" name="Gebouw/ Ruimte" dataDxfId="21"/>
    <tableColumn id="8" xr3:uid="{81D5E26E-023E-4967-AED2-0449E7EAA022}" name="Prioriteit"/>
    <tableColumn id="2" xr3:uid="{B513D134-0677-4A43-8F7C-07CCB8084E3D}" name="Datum Tijd Melding"/>
    <tableColumn id="3" xr3:uid="{6E258BD7-BD3F-4639-A3FF-4214116F39DD}" name="Datum Tijd Respons"/>
    <tableColumn id="4" xr3:uid="{85447134-A505-4766-81E0-1FA302DC9412}" name="Geplande Responstijd">
      <calculatedColumnFormula>VLOOKUP(Table104[[#This Row],[Prioriteit]],Table17[[Omschrijving ]:[Maximale reactietijd]],2,FALSE)</calculatedColumnFormula>
    </tableColumn>
    <tableColumn id="10" xr3:uid="{53BAD06C-6E3B-4F37-92C2-99DE91FE0925}" name="Datum Tijd Herstel"/>
    <tableColumn id="9" xr3:uid="{A6A14686-E79F-40CF-BA39-23CAA3A42B1A}" name="Geplande Hersteltijd">
      <calculatedColumnFormula>VLOOKUP(Table104[[#This Row],[Prioriteit]],Table17[[Omschrijving ]:[Maximale hersteltijd (100% functie herstel of noodoplossing) incl. 0,5 uur diagnose.]],3,FALSE)</calculatedColumnFormula>
    </tableColumn>
    <tableColumn id="5" xr3:uid="{305D300C-C8A8-4FB2-95AB-34E3637E74F4}" name="Status"/>
    <tableColumn id="6" xr3:uid="{50BF964B-C539-428C-9F66-73CDAD298105}" name="Oorzaak"/>
    <tableColumn id="7" xr3:uid="{5487BC89-2B10-44E4-B69A-CA1ACEE93E43}" name="Oplossing"/>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2C130CE-8A8C-41DA-AE0A-3E5D713BD7EA}" name="Table126" displayName="Table126" ref="A4:L14" totalsRowShown="0" headerRowDxfId="20">
  <autoFilter ref="A4:L14" xr:uid="{12C130CE-8A8C-41DA-AE0A-3E5D713BD7EA}"/>
  <tableColumns count="12">
    <tableColumn id="1" xr3:uid="{ED6E9CB2-C2E9-43BE-A830-F462A0660231}" name="Oude Installatie ID"/>
    <tableColumn id="8" xr3:uid="{E683ED5E-0E35-4879-A7F4-8A1DA7F3E163}" name="Nieuwe installatie ID"/>
    <tableColumn id="7" xr3:uid="{74137BD4-893D-4996-8826-A3687D093F97}" name="Type mutatie"/>
    <tableColumn id="2" xr3:uid="{E2D64DC3-CE60-41A1-8C93-AF29FE7D7E74}" name="Opleverdatum"/>
    <tableColumn id="3" xr3:uid="{6B95F157-F698-478D-A2DE-A1B97D4589B6}" name="Datum Verstrekking Mutatielijst"/>
    <tableColumn id="9" xr3:uid="{C080738E-A2B3-4627-A0FD-11628019E1AA}" name="Doorlooptijd in dagen indienen mutatie" dataDxfId="19">
      <calculatedColumnFormula>Table126[[#This Row],[Datum Verstrekking Mutatielijst]]-Table126[[#This Row],[Opleverdatum]]</calculatedColumnFormula>
    </tableColumn>
    <tableColumn id="4" xr3:uid="{B6F5DCD5-B8FC-4A97-95AA-6C980CE35E48}" name="Status"/>
    <tableColumn id="5" xr3:uid="{FB220E3C-98A6-42F7-91AD-E7D98D7959ED}" name="Installatie Type"/>
    <tableColumn id="11" xr3:uid="{7BF080B4-34E1-4323-9932-2E5BAD5C89D1}" name="NL-SfB 6 cijferig" dataDxfId="18"/>
    <tableColumn id="10" xr3:uid="{D2EE1A1B-78A8-4E9A-B306-9C0B762EDBEA}" name="Gebouw" dataDxfId="17"/>
    <tableColumn id="6" xr3:uid="{F4B6B94A-C29B-4F8E-836F-D8B417E0EB09}" name="Locatie/ ruimte"/>
    <tableColumn id="12" xr3:uid="{B140A4F6-29D4-4BC5-A8C2-338A596B93BC}" name="Goedkeur Opdrachtgev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627A834-FD68-4405-ACED-7C1550F148F6}" name="Table137" displayName="Table137" ref="A4:G14" totalsRowShown="0" headerRowDxfId="16">
  <autoFilter ref="A4:G14" xr:uid="{3627A834-FD68-4405-ACED-7C1550F148F6}"/>
  <tableColumns count="7">
    <tableColumn id="1" xr3:uid="{B09D2CC1-BF36-4642-BA3D-F1F48508B99A}" name="Voorstel ID"/>
    <tableColumn id="2" xr3:uid="{9C229534-A555-4758-AF34-84DC735209FD}" name="Datum Voorstel"/>
    <tableColumn id="3" xr3:uid="{1150698C-E13D-467C-99FC-FE8A577D01DE}" name="Type Voorstel"/>
    <tableColumn id="7" xr3:uid="{DABD0744-7EE4-49F6-9FE1-326DA7E73682}" name="Omschrijving"/>
    <tableColumn id="4" xr3:uid="{FBF3F68A-479D-47C5-A533-C8D593285156}" name="Status"/>
    <tableColumn id="5" xr3:uid="{F6D2EFA8-E2D0-4643-A112-8F6D7772166E}" name="Impact schatting"/>
    <tableColumn id="6" xr3:uid="{614EF925-5766-4457-A641-FE1238F0656E}" name="Implementatie datum"/>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2F00AA-A48D-4C84-919E-849D51522FCB}" name="Table1" displayName="Table1" ref="A4:I14" totalsRowShown="0" headerRowDxfId="15" dataDxfId="14">
  <autoFilter ref="A4:I14" xr:uid="{FB2F00AA-A48D-4C84-919E-849D51522FCB}"/>
  <tableColumns count="9">
    <tableColumn id="1" xr3:uid="{42297B04-BD1C-44EF-8DF9-0420687C1310}" name="Incident ID" dataDxfId="13"/>
    <tableColumn id="2" xr3:uid="{95EFBE7D-145A-4C57-B426-121CD7142594}" name="Meld Datum" dataDxfId="12"/>
    <tableColumn id="3" xr3:uid="{DFF4A0F5-AE85-4FE4-BE87-1E57043D8303}" name="Type Incident" dataDxfId="11"/>
    <tableColumn id="4" xr3:uid="{16D4074A-36F3-44F5-9B14-DDAB8A245F59}" name="Status" dataDxfId="10"/>
    <tableColumn id="7" xr3:uid="{A686097B-B630-4691-A689-022C14CDA754}" name="Gebouw"/>
    <tableColumn id="5" xr3:uid="{E0E35764-C4E5-475D-A2CC-E9182DBF3F7C}" name="Locatie/ Ruimte" dataDxfId="9"/>
    <tableColumn id="6" xr3:uid="{6BBF64AF-A23C-48EA-8082-1D952DCC232D}" name="Verantwoordelijke" dataDxfId="8"/>
    <tableColumn id="8" xr3:uid="{1DF0A01F-0319-4672-862E-E2CF1299A870}" name="Actie/ Oplossing" dataDxfId="7"/>
    <tableColumn id="9" xr3:uid="{0EE15576-1DCB-4FD2-9F6E-7C9A18F29661}" name="Datum opgelost" dataDxfId="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B00490-5B79-45A8-A7C8-DC8C07FB1138}" name="Table93" displayName="Table93" ref="A4:P14" totalsRowShown="0" headerRowDxfId="5">
  <autoFilter ref="A4:P14" xr:uid="{00B00490-5B79-45A8-A7C8-DC8C07FB1138}"/>
  <tableColumns count="16">
    <tableColumn id="1" xr3:uid="{95BC9443-1B9C-4EF1-93B4-8D4E51E6D454}" name="Controle ID"/>
    <tableColumn id="2" xr3:uid="{B1B44427-33ED-4E8D-9D52-FFDA687845FA}" name="Datum"/>
    <tableColumn id="3" xr3:uid="{89F550F7-0F10-4756-817A-840D21752BFF}" name="Resultaat"/>
    <tableColumn id="4" xr3:uid="{CE38E453-6F6E-4067-A3FB-71178961EF63}" name="Type Verplichting"/>
    <tableColumn id="5" xr3:uid="{73EC1852-5219-4D79-AEEB-7C98AD0DC2DC}" name="Aanwezige namens opdrachtgever"/>
    <tableColumn id="16" xr3:uid="{73BFB971-41DF-4C6F-B488-D0D29AEBFF18}" name="Aanwezige namens opdrachtnemer" dataDxfId="4"/>
    <tableColumn id="6" xr3:uid="{4702A3C7-6B02-40DD-8C74-6DCA04A7F7D8}" name="Opmerkingen"/>
    <tableColumn id="7" xr3:uid="{4CDAD342-7FAF-4163-8B04-A42B2E76C703}" name="Compliance volledig en aantoonbaar op orde"/>
    <tableColumn id="8" xr3:uid="{6E4650B8-8DC2-4704-BD6C-083AA7855184}" name="Verplichte KSF/ KPI-invulsheets conform planning aangeleverd"/>
    <tableColumn id="9" xr3:uid="{599A66EA-E784-430A-B838-815E99E738C3}" name="Onderbouwing bij KSF/ KPI-invulsheet aangeleverd"/>
    <tableColumn id="10" xr3:uid="{2E36FA81-0637-4941-B627-A1CFA0387CB3}" name="Preventief onderhoud conform planning en eisen uitgevoerd"/>
    <tableColumn id="11" xr3:uid="{7D78977D-2DF4-4198-A544-1E7449BCD9F1}" name="Vervolgacties (uit onderhoud) correct in behandeling genomen (opgenomen in integrale besluitenlijst)"/>
    <tableColumn id="12" xr3:uid="{24E5253B-030B-4192-9111-EA1E79EA567F}" name="Mogelijke(vereiste) mutaties opgenomen in de integrale besluitenlijst"/>
    <tableColumn id="13" xr3:uid="{B78598B9-B62C-4297-8824-0072DF1309C2}" name="Volledigheid prestatieafspraak" dataDxfId="3">
      <calculatedColumnFormula>COUNTIF(Table93[[#This Row],[Compliance volledig en aantoonbaar op orde]:[Mogelijke(vereiste) mutaties opgenomen in de integrale besluitenlijst]],"Ja") / 6</calculatedColumnFormula>
    </tableColumn>
    <tableColumn id="14" xr3:uid="{49AAD29A-D65C-4FF8-A572-064C3ECDF4E7}" name="Reden incompleetheid wettelijke verplichting" dataDxfId="2"/>
    <tableColumn id="15" xr3:uid="{BAEC6F3A-F835-4C89-9EBA-C0CE6BD016BA}" name="Goedkeuring"/>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73DAA8B-1342-4D07-97BB-8E1F84FCC4FA}" name="Table15" displayName="Table15" ref="B2:B10" totalsRowShown="0" dataDxfId="1">
  <autoFilter ref="B2:B10" xr:uid="{D73DAA8B-1342-4D07-97BB-8E1F84FCC4FA}"/>
  <tableColumns count="1">
    <tableColumn id="1" xr3:uid="{2240D346-EBCC-41E5-8E21-14CFB5604A4C}" name="Gebouw naam" dataDxfId="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F937F00-77E1-43CC-B383-3BA0DA7804B0}" name="Table17" displayName="Table17" ref="B14:E18" totalsRowShown="0">
  <autoFilter ref="B14:E18" xr:uid="{CF937F00-77E1-43CC-B383-3BA0DA7804B0}"/>
  <tableColumns count="4">
    <tableColumn id="1" xr3:uid="{80E8CC67-0A85-4FA4-90EC-14EAA9446FDF}" name="Omschrijving "/>
    <tableColumn id="2" xr3:uid="{670F1F43-5FA1-480F-86EF-7B3B4EB4F7B2}" name="Maximale reactietijd"/>
    <tableColumn id="3" xr3:uid="{32342FFA-B3E3-4734-B699-59BAF8FFB856}" name="Maximale hersteltijd (100% functie herstel of noodoplossing) incl. 0,5 uur diagnose."/>
    <tableColumn id="4" xr3:uid="{B4346A3C-5806-427F-822B-23442E070C0C}" name="Rapportage na Herstel "/>
  </tableColumns>
  <tableStyleInfo name="TableStyleMedium2" showFirstColumn="0" showLastColumn="0" showRowStripes="1" showColumnStripes="0"/>
</table>
</file>

<file path=xl/theme/theme1.xml><?xml version="1.0" encoding="utf-8"?>
<a:theme xmlns:a="http://schemas.openxmlformats.org/drawingml/2006/main" name="GBM">
  <a:themeElements>
    <a:clrScheme name="GBM">
      <a:dk1>
        <a:srgbClr val="000000"/>
      </a:dk1>
      <a:lt1>
        <a:srgbClr val="FFFFFF"/>
      </a:lt1>
      <a:dk2>
        <a:srgbClr val="014A77"/>
      </a:dk2>
      <a:lt2>
        <a:srgbClr val="81C3E8"/>
      </a:lt2>
      <a:accent1>
        <a:srgbClr val="3A7FBD"/>
      </a:accent1>
      <a:accent2>
        <a:srgbClr val="E29911"/>
      </a:accent2>
      <a:accent3>
        <a:srgbClr val="AFABAB"/>
      </a:accent3>
      <a:accent4>
        <a:srgbClr val="014A77"/>
      </a:accent4>
      <a:accent5>
        <a:srgbClr val="3A7FBD"/>
      </a:accent5>
      <a:accent6>
        <a:srgbClr val="81C3E8"/>
      </a:accent6>
      <a:hlink>
        <a:srgbClr val="E29911"/>
      </a:hlink>
      <a:folHlink>
        <a:srgbClr val="AFABAB"/>
      </a:folHlink>
    </a:clrScheme>
    <a:fontScheme name="GBM">
      <a:majorFont>
        <a:latin typeface="Calibri Light"/>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1A03-296C-49DD-9F47-35A3AC8D53A5}">
  <dimension ref="B2:AA9"/>
  <sheetViews>
    <sheetView topLeftCell="M1" zoomScale="80" zoomScaleNormal="80" workbookViewId="0">
      <pane xSplit="1" ySplit="4" topLeftCell="N5" activePane="bottomRight" state="frozen"/>
      <selection activeCell="M1" sqref="M1"/>
      <selection pane="topRight" activeCell="N1" sqref="N1"/>
      <selection pane="bottomLeft" activeCell="M5" sqref="M5"/>
      <selection pane="bottomRight" activeCell="M2" sqref="M2"/>
    </sheetView>
  </sheetViews>
  <sheetFormatPr defaultRowHeight="15" x14ac:dyDescent="0.25"/>
  <cols>
    <col min="2" max="2" width="14.5" customWidth="1"/>
    <col min="3" max="3" width="24" customWidth="1"/>
    <col min="4" max="4" width="22.625" customWidth="1"/>
    <col min="5" max="5" width="25.625" customWidth="1"/>
    <col min="6" max="6" width="32.375" customWidth="1"/>
    <col min="7" max="7" width="28.875" customWidth="1"/>
    <col min="8" max="8" width="25.5" customWidth="1"/>
    <col min="9" max="9" width="19.25" customWidth="1"/>
    <col min="10" max="10" width="21.375" customWidth="1"/>
    <col min="11" max="11" width="26.25" customWidth="1"/>
    <col min="12" max="12" width="24.625" customWidth="1"/>
    <col min="13" max="13" width="34.75" customWidth="1"/>
    <col min="14" max="14" width="50.25" customWidth="1"/>
    <col min="15" max="15" width="26.625" customWidth="1"/>
    <col min="16" max="16" width="18.625" customWidth="1"/>
    <col min="17" max="17" width="27.75" customWidth="1"/>
    <col min="18" max="18" width="16.625" customWidth="1"/>
    <col min="19" max="19" width="26.875" customWidth="1"/>
    <col min="20" max="20" width="21.625" customWidth="1"/>
    <col min="21" max="21" width="30.625" customWidth="1"/>
    <col min="22" max="22" width="34.25" customWidth="1"/>
    <col min="23" max="23" width="33.25" customWidth="1"/>
    <col min="24" max="25" width="19.625" customWidth="1"/>
    <col min="26" max="26" width="19.5" customWidth="1"/>
    <col min="27" max="27" width="28.875" customWidth="1"/>
  </cols>
  <sheetData>
    <row r="2" spans="2:27" ht="18" x14ac:dyDescent="0.25">
      <c r="B2" s="1" t="s">
        <v>31</v>
      </c>
      <c r="M2" s="1" t="s">
        <v>287</v>
      </c>
    </row>
    <row r="4" spans="2:27" s="8" customFormat="1" ht="68.25" customHeight="1" x14ac:dyDescent="0.25">
      <c r="B4" s="7" t="s">
        <v>285</v>
      </c>
      <c r="C4" s="7" t="s">
        <v>284</v>
      </c>
      <c r="D4" s="7" t="s">
        <v>283</v>
      </c>
      <c r="E4" s="7" t="s">
        <v>46</v>
      </c>
      <c r="F4" s="7" t="s">
        <v>226</v>
      </c>
      <c r="G4" s="7" t="s">
        <v>121</v>
      </c>
      <c r="H4" s="7" t="s">
        <v>227</v>
      </c>
      <c r="I4" s="7" t="s">
        <v>122</v>
      </c>
      <c r="J4" s="7" t="s">
        <v>123</v>
      </c>
      <c r="K4" s="7" t="s">
        <v>124</v>
      </c>
      <c r="L4" s="7" t="s">
        <v>125</v>
      </c>
      <c r="M4" s="7" t="s">
        <v>126</v>
      </c>
      <c r="N4" s="7" t="s">
        <v>74</v>
      </c>
      <c r="O4" s="7" t="s">
        <v>127</v>
      </c>
      <c r="P4" s="7" t="s">
        <v>128</v>
      </c>
      <c r="Q4" s="7" t="s">
        <v>228</v>
      </c>
      <c r="R4" s="7" t="s">
        <v>286</v>
      </c>
      <c r="S4" s="7" t="s">
        <v>229</v>
      </c>
      <c r="T4" s="7" t="s">
        <v>129</v>
      </c>
      <c r="U4" s="7" t="s">
        <v>230</v>
      </c>
      <c r="V4" s="7" t="s">
        <v>35</v>
      </c>
      <c r="W4" s="7" t="s">
        <v>130</v>
      </c>
      <c r="X4" s="7" t="s">
        <v>131</v>
      </c>
      <c r="Y4" s="7" t="s">
        <v>291</v>
      </c>
      <c r="Z4" s="7" t="s">
        <v>292</v>
      </c>
      <c r="AA4" s="7" t="s">
        <v>293</v>
      </c>
    </row>
    <row r="5" spans="2:27" s="8" customFormat="1" ht="23.45" customHeight="1" x14ac:dyDescent="0.25">
      <c r="B5" s="9" t="s">
        <v>32</v>
      </c>
      <c r="C5" s="9"/>
      <c r="D5" s="9"/>
      <c r="E5" s="9"/>
      <c r="F5" s="9" t="s">
        <v>231</v>
      </c>
      <c r="G5" s="9" t="s">
        <v>232</v>
      </c>
      <c r="H5" s="9">
        <v>4567</v>
      </c>
      <c r="I5" s="9" t="s">
        <v>233</v>
      </c>
      <c r="J5" s="9" t="s">
        <v>234</v>
      </c>
      <c r="K5" s="9" t="s">
        <v>235</v>
      </c>
      <c r="L5" s="9">
        <v>34</v>
      </c>
      <c r="M5" s="9" t="s">
        <v>236</v>
      </c>
      <c r="N5" s="9" t="s">
        <v>237</v>
      </c>
      <c r="O5" s="10">
        <v>45017</v>
      </c>
      <c r="P5" s="10">
        <v>45026</v>
      </c>
      <c r="Q5" s="11">
        <v>15000</v>
      </c>
      <c r="R5" s="11">
        <v>18150</v>
      </c>
      <c r="S5" s="9" t="s">
        <v>238</v>
      </c>
      <c r="T5" s="9" t="s">
        <v>238</v>
      </c>
      <c r="U5" s="9" t="s">
        <v>87</v>
      </c>
      <c r="V5" s="9" t="s">
        <v>239</v>
      </c>
      <c r="W5" s="9" t="s">
        <v>240</v>
      </c>
      <c r="X5" s="9" t="s">
        <v>238</v>
      </c>
      <c r="Y5" s="10">
        <v>45036</v>
      </c>
      <c r="Z5" s="9">
        <f>Table4[[#This Row],[Offerte aangeboden]]-Table4[[#This Row],[Offerte aanvraagdatum]]</f>
        <v>9</v>
      </c>
      <c r="AA5" s="9">
        <f>Table4[[#This Row],[Opdracht verstrekt op]]-Table4[[#This Row],[Offerte aangeboden]]</f>
        <v>10</v>
      </c>
    </row>
    <row r="6" spans="2:27" s="8" customFormat="1" ht="23.45" customHeight="1" x14ac:dyDescent="0.25">
      <c r="B6" s="9" t="s">
        <v>279</v>
      </c>
      <c r="C6" s="9"/>
      <c r="D6" s="9"/>
      <c r="E6" s="9"/>
      <c r="F6" s="9" t="s">
        <v>241</v>
      </c>
      <c r="G6" s="9" t="s">
        <v>242</v>
      </c>
      <c r="H6" s="9">
        <v>7654</v>
      </c>
      <c r="I6" s="9" t="s">
        <v>243</v>
      </c>
      <c r="J6" s="9" t="s">
        <v>244</v>
      </c>
      <c r="K6" s="9" t="s">
        <v>245</v>
      </c>
      <c r="L6" s="9">
        <v>45</v>
      </c>
      <c r="M6" s="9" t="s">
        <v>246</v>
      </c>
      <c r="N6" s="9" t="s">
        <v>247</v>
      </c>
      <c r="O6" s="10">
        <v>45031</v>
      </c>
      <c r="P6" s="10">
        <v>45036</v>
      </c>
      <c r="Q6" s="11">
        <v>8000</v>
      </c>
      <c r="R6" s="11">
        <v>9680</v>
      </c>
      <c r="S6" s="9" t="s">
        <v>248</v>
      </c>
      <c r="T6" s="9" t="s">
        <v>248</v>
      </c>
      <c r="U6" s="9" t="s">
        <v>30</v>
      </c>
      <c r="V6" s="9" t="s">
        <v>249</v>
      </c>
      <c r="W6" s="9" t="s">
        <v>250</v>
      </c>
      <c r="X6" s="9" t="s">
        <v>238</v>
      </c>
      <c r="Y6" s="10">
        <v>45113</v>
      </c>
      <c r="Z6" s="9">
        <f>Table4[[#This Row],[Offerte aangeboden]]-Table4[[#This Row],[Offerte aanvraagdatum]]</f>
        <v>5</v>
      </c>
      <c r="AA6" s="9">
        <f>Table4[[#This Row],[Opdracht verstrekt op]]-Table4[[#This Row],[Offerte aangeboden]]</f>
        <v>77</v>
      </c>
    </row>
    <row r="7" spans="2:27" s="8" customFormat="1" ht="23.45" customHeight="1" x14ac:dyDescent="0.25">
      <c r="B7" s="9" t="s">
        <v>280</v>
      </c>
      <c r="C7" s="9"/>
      <c r="D7" s="9"/>
      <c r="E7" s="9"/>
      <c r="F7" s="9" t="s">
        <v>61</v>
      </c>
      <c r="G7" s="9" t="s">
        <v>251</v>
      </c>
      <c r="H7" s="9">
        <v>8910</v>
      </c>
      <c r="I7" s="9" t="s">
        <v>252</v>
      </c>
      <c r="J7" s="9" t="s">
        <v>253</v>
      </c>
      <c r="K7" s="9" t="s">
        <v>254</v>
      </c>
      <c r="L7" s="9">
        <v>67</v>
      </c>
      <c r="M7" s="9" t="s">
        <v>255</v>
      </c>
      <c r="N7" s="9" t="s">
        <v>256</v>
      </c>
      <c r="O7" s="10">
        <v>45047</v>
      </c>
      <c r="P7" s="10">
        <v>45051</v>
      </c>
      <c r="Q7" s="11">
        <v>20000</v>
      </c>
      <c r="R7" s="11">
        <v>24200</v>
      </c>
      <c r="S7" s="9" t="s">
        <v>238</v>
      </c>
      <c r="T7" s="9" t="s">
        <v>238</v>
      </c>
      <c r="U7" s="9" t="s">
        <v>76</v>
      </c>
      <c r="V7" s="9" t="s">
        <v>257</v>
      </c>
      <c r="W7" s="9" t="s">
        <v>258</v>
      </c>
      <c r="X7" s="9" t="s">
        <v>248</v>
      </c>
      <c r="Y7" s="9"/>
      <c r="Z7" s="9">
        <f>Table4[[#This Row],[Offerte aangeboden]]-Table4[[#This Row],[Offerte aanvraagdatum]]</f>
        <v>4</v>
      </c>
      <c r="AA7" s="9">
        <f>Table4[[#This Row],[Opdracht verstrekt op]]-Table4[[#This Row],[Offerte aangeboden]]</f>
        <v>-45051</v>
      </c>
    </row>
    <row r="8" spans="2:27" s="8" customFormat="1" ht="23.45" customHeight="1" x14ac:dyDescent="0.25">
      <c r="B8" s="9" t="s">
        <v>281</v>
      </c>
      <c r="C8" s="9"/>
      <c r="D8" s="9"/>
      <c r="E8" s="9"/>
      <c r="F8" s="9" t="s">
        <v>259</v>
      </c>
      <c r="G8" s="9" t="s">
        <v>260</v>
      </c>
      <c r="H8" s="9">
        <v>2345</v>
      </c>
      <c r="I8" s="9" t="s">
        <v>261</v>
      </c>
      <c r="J8" s="9" t="s">
        <v>262</v>
      </c>
      <c r="K8" s="9" t="s">
        <v>263</v>
      </c>
      <c r="L8" s="9">
        <v>78</v>
      </c>
      <c r="M8" s="9" t="s">
        <v>264</v>
      </c>
      <c r="N8" s="9" t="s">
        <v>265</v>
      </c>
      <c r="O8" s="10">
        <v>45066</v>
      </c>
      <c r="P8" s="10">
        <v>45071</v>
      </c>
      <c r="Q8" s="11">
        <v>12000</v>
      </c>
      <c r="R8" s="11">
        <v>14520</v>
      </c>
      <c r="S8" s="9" t="s">
        <v>248</v>
      </c>
      <c r="T8" s="9" t="s">
        <v>238</v>
      </c>
      <c r="U8" s="9" t="s">
        <v>266</v>
      </c>
      <c r="V8" s="9" t="s">
        <v>267</v>
      </c>
      <c r="W8" s="9" t="s">
        <v>268</v>
      </c>
      <c r="X8" s="9" t="s">
        <v>238</v>
      </c>
      <c r="Y8" s="9"/>
      <c r="Z8" s="9">
        <f>Table4[[#This Row],[Offerte aangeboden]]-Table4[[#This Row],[Offerte aanvraagdatum]]</f>
        <v>5</v>
      </c>
      <c r="AA8" s="9">
        <f>Table4[[#This Row],[Opdracht verstrekt op]]-Table4[[#This Row],[Offerte aangeboden]]</f>
        <v>-45071</v>
      </c>
    </row>
    <row r="9" spans="2:27" s="8" customFormat="1" ht="23.45" customHeight="1" x14ac:dyDescent="0.25">
      <c r="B9" s="9" t="s">
        <v>282</v>
      </c>
      <c r="C9" s="9"/>
      <c r="D9" s="9"/>
      <c r="E9" s="9"/>
      <c r="F9" s="9" t="s">
        <v>269</v>
      </c>
      <c r="G9" s="9" t="s">
        <v>270</v>
      </c>
      <c r="H9" s="9">
        <v>6789</v>
      </c>
      <c r="I9" s="9" t="s">
        <v>271</v>
      </c>
      <c r="J9" s="9" t="s">
        <v>272</v>
      </c>
      <c r="K9" s="9" t="s">
        <v>273</v>
      </c>
      <c r="L9" s="9">
        <v>32</v>
      </c>
      <c r="M9" s="9" t="s">
        <v>274</v>
      </c>
      <c r="N9" s="9" t="s">
        <v>275</v>
      </c>
      <c r="O9" s="10">
        <v>45071</v>
      </c>
      <c r="P9" s="10">
        <v>45076</v>
      </c>
      <c r="Q9" s="11">
        <v>9500</v>
      </c>
      <c r="R9" s="11">
        <v>11495</v>
      </c>
      <c r="S9" s="9" t="s">
        <v>238</v>
      </c>
      <c r="T9" s="9" t="s">
        <v>248</v>
      </c>
      <c r="U9" s="9" t="s">
        <v>276</v>
      </c>
      <c r="V9" s="9" t="s">
        <v>277</v>
      </c>
      <c r="W9" s="9" t="s">
        <v>278</v>
      </c>
      <c r="X9" s="9" t="s">
        <v>248</v>
      </c>
      <c r="Y9" s="9"/>
      <c r="Z9" s="9">
        <f>Table4[[#This Row],[Offerte aangeboden]]-Table4[[#This Row],[Offerte aanvraagdatum]]</f>
        <v>5</v>
      </c>
      <c r="AA9" s="9">
        <f>Table4[[#This Row],[Opdracht verstrekt op]]-Table4[[#This Row],[Offerte aangeboden]]</f>
        <v>-45076</v>
      </c>
    </row>
  </sheetData>
  <phoneticPr fontId="4"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29B50-B70C-48C0-9821-CA834DCEF385}">
  <dimension ref="B1:M14"/>
  <sheetViews>
    <sheetView topLeftCell="B1" workbookViewId="0">
      <selection activeCell="C21" sqref="C21"/>
    </sheetView>
  </sheetViews>
  <sheetFormatPr defaultRowHeight="15" x14ac:dyDescent="0.25"/>
  <cols>
    <col min="2" max="2" width="18.5" customWidth="1"/>
    <col min="3" max="4" width="37.5" customWidth="1"/>
    <col min="5" max="5" width="16.375" customWidth="1"/>
    <col min="6" max="6" width="16.25" customWidth="1"/>
    <col min="7" max="7" width="19.25" customWidth="1"/>
    <col min="8" max="8" width="17.25" customWidth="1"/>
    <col min="9" max="9" width="16.25" customWidth="1"/>
    <col min="10" max="10" width="14.5" customWidth="1"/>
    <col min="11" max="11" width="17.25" customWidth="1"/>
    <col min="12" max="12" width="29.75" customWidth="1"/>
    <col min="13" max="13" width="21.375" customWidth="1"/>
  </cols>
  <sheetData>
    <row r="1" spans="2:13" ht="15.75" x14ac:dyDescent="0.25">
      <c r="B1" s="6" t="s">
        <v>77</v>
      </c>
      <c r="C1" s="6"/>
      <c r="D1" s="6"/>
    </row>
    <row r="2" spans="2:13" ht="18" x14ac:dyDescent="0.25">
      <c r="B2" s="1" t="s">
        <v>351</v>
      </c>
      <c r="C2" s="1"/>
      <c r="D2" s="1"/>
    </row>
    <row r="4" spans="2:13" s="8" customFormat="1" ht="30" x14ac:dyDescent="0.25">
      <c r="B4" s="7" t="s">
        <v>12</v>
      </c>
      <c r="C4" s="7" t="s">
        <v>288</v>
      </c>
      <c r="D4" s="7" t="s">
        <v>295</v>
      </c>
      <c r="E4" s="7" t="s">
        <v>47</v>
      </c>
      <c r="F4" s="7" t="s">
        <v>13</v>
      </c>
      <c r="G4" s="7" t="s">
        <v>14</v>
      </c>
      <c r="H4" s="7" t="s">
        <v>15</v>
      </c>
      <c r="I4" s="7" t="s">
        <v>17</v>
      </c>
      <c r="J4" s="7" t="s">
        <v>18</v>
      </c>
      <c r="K4" s="7" t="s">
        <v>3</v>
      </c>
      <c r="L4" s="7" t="s">
        <v>37</v>
      </c>
      <c r="M4" s="7" t="s">
        <v>38</v>
      </c>
    </row>
    <row r="5" spans="2:13" x14ac:dyDescent="0.25">
      <c r="B5" s="2" t="s">
        <v>16</v>
      </c>
      <c r="C5" s="2" t="s">
        <v>294</v>
      </c>
      <c r="D5" s="2" t="s">
        <v>310</v>
      </c>
      <c r="E5" s="2" t="s">
        <v>321</v>
      </c>
      <c r="F5" s="4">
        <v>44931.427083333336</v>
      </c>
      <c r="G5" s="4">
        <v>44931.447916666664</v>
      </c>
      <c r="H5" s="2" t="str">
        <f>VLOOKUP(Table104[[#This Row],[Prioriteit]],Table17[[Omschrijving ]:[Maximale reactietijd]],2,FALSE)</f>
        <v xml:space="preserve">4 uur </v>
      </c>
      <c r="I5" s="4">
        <v>44937.395833333336</v>
      </c>
      <c r="J5" s="2" t="str">
        <f>VLOOKUP(Table104[[#This Row],[Prioriteit]],Table17[[Omschrijving ]:[Maximale hersteltijd (100% functie herstel of noodoplossing) incl. 0,5 uur diagnose.]],3,FALSE)</f>
        <v xml:space="preserve">4 uren </v>
      </c>
      <c r="K5" s="2" t="s">
        <v>76</v>
      </c>
      <c r="L5" s="2" t="s">
        <v>39</v>
      </c>
      <c r="M5" s="2" t="s">
        <v>40</v>
      </c>
    </row>
    <row r="6" spans="2:13" x14ac:dyDescent="0.25">
      <c r="B6" s="2" t="s">
        <v>19</v>
      </c>
      <c r="C6" s="2"/>
      <c r="D6" s="2" t="s">
        <v>310</v>
      </c>
      <c r="E6" s="2" t="s">
        <v>321</v>
      </c>
      <c r="F6" s="4">
        <v>44932.479166666664</v>
      </c>
      <c r="G6" s="4">
        <v>44932.506944444445</v>
      </c>
      <c r="H6" s="2" t="str">
        <f>VLOOKUP(Table104[[#This Row],[Prioriteit]],Table17[[Omschrijving ]:[Maximale reactietijd]],2,FALSE)</f>
        <v xml:space="preserve">4 uur </v>
      </c>
      <c r="I6" s="4">
        <v>44938.416666666664</v>
      </c>
      <c r="J6" s="2" t="str">
        <f>VLOOKUP(Table104[[#This Row],[Prioriteit]],Table17[[Omschrijving ]:[Maximale hersteltijd (100% functie herstel of noodoplossing) incl. 0,5 uur diagnose.]],3,FALSE)</f>
        <v xml:space="preserve">4 uren </v>
      </c>
      <c r="K6" s="2" t="s">
        <v>79</v>
      </c>
      <c r="L6" s="2" t="s">
        <v>80</v>
      </c>
      <c r="M6" s="2" t="s">
        <v>81</v>
      </c>
    </row>
    <row r="7" spans="2:13" ht="30" x14ac:dyDescent="0.25">
      <c r="B7" s="2" t="s">
        <v>82</v>
      </c>
      <c r="C7" s="2"/>
      <c r="D7" s="2" t="s">
        <v>305</v>
      </c>
      <c r="E7" s="2" t="s">
        <v>324</v>
      </c>
      <c r="F7" s="4">
        <v>44933.388888888891</v>
      </c>
      <c r="G7" s="4">
        <v>44933.409722222219</v>
      </c>
      <c r="H7" s="2" t="str">
        <f>VLOOKUP(Table104[[#This Row],[Prioriteit]],Table17[[Omschrijving ]:[Maximale reactietijd]],2,FALSE)</f>
        <v>2 werkdagen</v>
      </c>
      <c r="I7" s="4">
        <v>44940.46875</v>
      </c>
      <c r="J7" s="2" t="str">
        <f>VLOOKUP(Table104[[#This Row],[Prioriteit]],Table17[[Omschrijving ]:[Maximale hersteltijd (100% functie herstel of noodoplossing) incl. 0,5 uur diagnose.]],3,FALSE)</f>
        <v>1 werkdag</v>
      </c>
      <c r="K7" s="2" t="s">
        <v>83</v>
      </c>
      <c r="L7" s="2" t="s">
        <v>84</v>
      </c>
      <c r="M7" s="2" t="s">
        <v>85</v>
      </c>
    </row>
    <row r="8" spans="2:13" ht="30" x14ac:dyDescent="0.25">
      <c r="B8" s="2" t="s">
        <v>86</v>
      </c>
      <c r="C8" s="2"/>
      <c r="D8" s="2" t="s">
        <v>313</v>
      </c>
      <c r="E8" s="2" t="s">
        <v>317</v>
      </c>
      <c r="F8" s="4">
        <v>44934.614583333336</v>
      </c>
      <c r="G8" s="4">
        <v>44934.645833333336</v>
      </c>
      <c r="H8" s="2" t="str">
        <f>VLOOKUP(Table104[[#This Row],[Prioriteit]],Table17[[Omschrijving ]:[Maximale reactietijd]],2,FALSE)</f>
        <v xml:space="preserve">1 uur  </v>
      </c>
      <c r="I8" s="4">
        <v>44941.597222222219</v>
      </c>
      <c r="J8" s="2" t="str">
        <f>VLOOKUP(Table104[[#This Row],[Prioriteit]],Table17[[Omschrijving ]:[Maximale hersteltijd (100% functie herstel of noodoplossing) incl. 0,5 uur diagnose.]],3,FALSE)</f>
        <v xml:space="preserve">4 uren </v>
      </c>
      <c r="K8" s="2" t="s">
        <v>87</v>
      </c>
      <c r="L8" s="2" t="s">
        <v>88</v>
      </c>
      <c r="M8" s="2" t="s">
        <v>89</v>
      </c>
    </row>
    <row r="9" spans="2:13" ht="30" x14ac:dyDescent="0.25">
      <c r="B9" s="2" t="s">
        <v>90</v>
      </c>
      <c r="C9" s="2"/>
      <c r="D9" s="2" t="s">
        <v>310</v>
      </c>
      <c r="E9" s="2" t="s">
        <v>317</v>
      </c>
      <c r="F9" s="4">
        <v>44935.666666666664</v>
      </c>
      <c r="G9" s="4">
        <v>44935.680555555555</v>
      </c>
      <c r="H9" s="2" t="str">
        <f>VLOOKUP(Table104[[#This Row],[Prioriteit]],Table17[[Omschrijving ]:[Maximale reactietijd]],2,FALSE)</f>
        <v xml:space="preserve">1 uur  </v>
      </c>
      <c r="I9" s="4">
        <v>44942.375</v>
      </c>
      <c r="J9" s="2" t="str">
        <f>VLOOKUP(Table104[[#This Row],[Prioriteit]],Table17[[Omschrijving ]:[Maximale hersteltijd (100% functie herstel of noodoplossing) incl. 0,5 uur diagnose.]],3,FALSE)</f>
        <v xml:space="preserve">4 uren </v>
      </c>
      <c r="K9" s="2" t="s">
        <v>76</v>
      </c>
      <c r="L9" s="2" t="s">
        <v>91</v>
      </c>
      <c r="M9" s="2" t="s">
        <v>92</v>
      </c>
    </row>
    <row r="10" spans="2:13" ht="45" x14ac:dyDescent="0.25">
      <c r="B10" s="2" t="s">
        <v>93</v>
      </c>
      <c r="C10" s="2"/>
      <c r="D10" s="2" t="s">
        <v>314</v>
      </c>
      <c r="E10" s="2" t="s">
        <v>326</v>
      </c>
      <c r="F10" s="4">
        <v>44936.451388888891</v>
      </c>
      <c r="G10" s="4">
        <v>44936.465277777781</v>
      </c>
      <c r="H10" s="2" t="str">
        <f>VLOOKUP(Table104[[#This Row],[Prioriteit]],Table17[[Omschrijving ]:[Maximale reactietijd]],2,FALSE)</f>
        <v xml:space="preserve">5 werkdagen </v>
      </c>
      <c r="I10" s="4">
        <v>44943.364583333336</v>
      </c>
      <c r="J10" s="2" t="str">
        <f>VLOOKUP(Table104[[#This Row],[Prioriteit]],Table17[[Omschrijving ]:[Maximale hersteltijd (100% functie herstel of noodoplossing) incl. 0,5 uur diagnose.]],3,FALSE)</f>
        <v xml:space="preserve">max. 2 werkdagen </v>
      </c>
      <c r="K10" s="2" t="s">
        <v>79</v>
      </c>
      <c r="L10" s="2" t="s">
        <v>94</v>
      </c>
      <c r="M10" s="2" t="s">
        <v>95</v>
      </c>
    </row>
    <row r="11" spans="2:13" x14ac:dyDescent="0.25">
      <c r="B11" s="2" t="s">
        <v>96</v>
      </c>
      <c r="C11" s="2"/>
      <c r="D11" s="2" t="s">
        <v>311</v>
      </c>
      <c r="E11" s="2" t="s">
        <v>324</v>
      </c>
      <c r="F11" s="4">
        <v>44937.569444444445</v>
      </c>
      <c r="G11" s="4">
        <v>44937.583333333336</v>
      </c>
      <c r="H11" s="2" t="str">
        <f>VLOOKUP(Table104[[#This Row],[Prioriteit]],Table17[[Omschrijving ]:[Maximale reactietijd]],2,FALSE)</f>
        <v>2 werkdagen</v>
      </c>
      <c r="I11" s="4">
        <v>44944.520833333336</v>
      </c>
      <c r="J11" s="2" t="str">
        <f>VLOOKUP(Table104[[#This Row],[Prioriteit]],Table17[[Omschrijving ]:[Maximale hersteltijd (100% functie herstel of noodoplossing) incl. 0,5 uur diagnose.]],3,FALSE)</f>
        <v>1 werkdag</v>
      </c>
      <c r="K11" s="2" t="s">
        <v>76</v>
      </c>
      <c r="L11" s="2" t="s">
        <v>97</v>
      </c>
      <c r="M11" s="2" t="s">
        <v>98</v>
      </c>
    </row>
    <row r="12" spans="2:13" x14ac:dyDescent="0.25">
      <c r="B12" s="2" t="s">
        <v>99</v>
      </c>
      <c r="C12" s="2"/>
      <c r="D12" s="2" t="s">
        <v>311</v>
      </c>
      <c r="E12" s="2" t="s">
        <v>321</v>
      </c>
      <c r="F12" s="4">
        <v>44938.663194444445</v>
      </c>
      <c r="G12" s="4">
        <v>44938.694444444445</v>
      </c>
      <c r="H12" s="2" t="str">
        <f>VLOOKUP(Table104[[#This Row],[Prioriteit]],Table17[[Omschrijving ]:[Maximale reactietijd]],2,FALSE)</f>
        <v xml:space="preserve">4 uur </v>
      </c>
      <c r="I12" s="4">
        <v>44945.638888888891</v>
      </c>
      <c r="J12" s="2" t="str">
        <f>VLOOKUP(Table104[[#This Row],[Prioriteit]],Table17[[Omschrijving ]:[Maximale hersteltijd (100% functie herstel of noodoplossing) incl. 0,5 uur diagnose.]],3,FALSE)</f>
        <v xml:space="preserve">4 uren </v>
      </c>
      <c r="K12" s="2" t="s">
        <v>83</v>
      </c>
      <c r="L12" s="2" t="s">
        <v>100</v>
      </c>
      <c r="M12" s="2" t="s">
        <v>101</v>
      </c>
    </row>
    <row r="13" spans="2:13" x14ac:dyDescent="0.25">
      <c r="B13" s="2" t="s">
        <v>102</v>
      </c>
      <c r="C13" s="2"/>
      <c r="D13" s="2" t="s">
        <v>312</v>
      </c>
      <c r="E13" s="2" t="s">
        <v>324</v>
      </c>
      <c r="F13" s="4">
        <v>44939.354166666664</v>
      </c>
      <c r="G13" s="4">
        <v>44939.375</v>
      </c>
      <c r="H13" s="2" t="str">
        <f>VLOOKUP(Table104[[#This Row],[Prioriteit]],Table17[[Omschrijving ]:[Maximale reactietijd]],2,FALSE)</f>
        <v>2 werkdagen</v>
      </c>
      <c r="I13" s="4">
        <v>44946.423611111109</v>
      </c>
      <c r="J13" s="2" t="str">
        <f>VLOOKUP(Table104[[#This Row],[Prioriteit]],Table17[[Omschrijving ]:[Maximale hersteltijd (100% functie herstel of noodoplossing) incl. 0,5 uur diagnose.]],3,FALSE)</f>
        <v>1 werkdag</v>
      </c>
      <c r="K13" s="2" t="s">
        <v>87</v>
      </c>
      <c r="L13" s="2" t="s">
        <v>103</v>
      </c>
      <c r="M13" s="2" t="s">
        <v>104</v>
      </c>
    </row>
    <row r="14" spans="2:13" x14ac:dyDescent="0.25">
      <c r="B14" s="2" t="s">
        <v>105</v>
      </c>
      <c r="C14" s="2"/>
      <c r="D14" s="2" t="s">
        <v>310</v>
      </c>
      <c r="E14" s="2" t="s">
        <v>324</v>
      </c>
      <c r="F14" s="4">
        <v>44940.711805555555</v>
      </c>
      <c r="G14" s="4">
        <v>44940.729166666664</v>
      </c>
      <c r="H14" s="2" t="str">
        <f>VLOOKUP(Table104[[#This Row],[Prioriteit]],Table17[[Omschrijving ]:[Maximale reactietijd]],2,FALSE)</f>
        <v>2 werkdagen</v>
      </c>
      <c r="I14" s="4">
        <v>44947.666666666664</v>
      </c>
      <c r="J14" s="2" t="str">
        <f>VLOOKUP(Table104[[#This Row],[Prioriteit]],Table17[[Omschrijving ]:[Maximale hersteltijd (100% functie herstel of noodoplossing) incl. 0,5 uur diagnose.]],3,FALSE)</f>
        <v>1 werkdag</v>
      </c>
      <c r="K14" s="2" t="s">
        <v>76</v>
      </c>
      <c r="L14" s="2" t="s">
        <v>106</v>
      </c>
      <c r="M14" s="2" t="s">
        <v>41</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F02243C3-0ED5-4D50-8288-B54B0F1EDAC9}">
          <x14:formula1>
            <xm:f>Celvalidatie!$B$3:$B$9</xm:f>
          </x14:formula1>
          <xm:sqref>D5:D14</xm:sqref>
        </x14:dataValidation>
        <x14:dataValidation type="list" allowBlank="1" showInputMessage="1" showErrorMessage="1" xr:uid="{9AD9CB69-F720-4E43-A391-ED364827AD25}">
          <x14:formula1>
            <xm:f>Celvalidatie!$B$15:$B$18</xm:f>
          </x14:formula1>
          <xm:sqref>E5:E14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D7F76-68C5-4286-8178-9908F8E5FA5E}">
  <dimension ref="A1:L16"/>
  <sheetViews>
    <sheetView workbookViewId="0">
      <selection activeCell="G22" sqref="G22"/>
    </sheetView>
  </sheetViews>
  <sheetFormatPr defaultRowHeight="15" x14ac:dyDescent="0.25"/>
  <cols>
    <col min="1" max="1" width="11.5" customWidth="1"/>
    <col min="2" max="2" width="11" customWidth="1"/>
    <col min="3" max="3" width="27.625" customWidth="1"/>
    <col min="4" max="4" width="25.75" customWidth="1"/>
    <col min="5" max="6" width="15.25" customWidth="1"/>
    <col min="7" max="7" width="28.5" customWidth="1"/>
    <col min="8" max="10" width="27.75" customWidth="1"/>
    <col min="11" max="11" width="20.625" customWidth="1"/>
    <col min="12" max="12" width="37.125" customWidth="1"/>
  </cols>
  <sheetData>
    <row r="1" spans="1:12" x14ac:dyDescent="0.25">
      <c r="A1" t="s">
        <v>353</v>
      </c>
    </row>
    <row r="2" spans="1:12" ht="18" x14ac:dyDescent="0.25">
      <c r="A2" s="1" t="s">
        <v>352</v>
      </c>
    </row>
    <row r="4" spans="1:12" s="8" customFormat="1" ht="47.25" customHeight="1" x14ac:dyDescent="0.25">
      <c r="A4" s="7" t="s">
        <v>112</v>
      </c>
      <c r="B4" s="7" t="s">
        <v>113</v>
      </c>
      <c r="C4" s="7" t="s">
        <v>107</v>
      </c>
      <c r="D4" s="7" t="s">
        <v>21</v>
      </c>
      <c r="E4" s="7" t="s">
        <v>22</v>
      </c>
      <c r="F4" s="7" t="s">
        <v>297</v>
      </c>
      <c r="G4" s="7" t="s">
        <v>3</v>
      </c>
      <c r="H4" s="7" t="s">
        <v>42</v>
      </c>
      <c r="I4" s="7" t="s">
        <v>300</v>
      </c>
      <c r="J4" s="7" t="s">
        <v>298</v>
      </c>
      <c r="K4" s="7" t="s">
        <v>299</v>
      </c>
      <c r="L4" s="8" t="s">
        <v>301</v>
      </c>
    </row>
    <row r="5" spans="1:12" ht="32.450000000000003" customHeight="1" x14ac:dyDescent="0.25">
      <c r="A5" s="2" t="s">
        <v>23</v>
      </c>
      <c r="B5" s="2" t="s">
        <v>114</v>
      </c>
      <c r="C5" s="2" t="s">
        <v>108</v>
      </c>
      <c r="D5" s="3">
        <v>44985</v>
      </c>
      <c r="E5" s="3">
        <v>45000</v>
      </c>
      <c r="F5" s="2">
        <f>Table126[[#This Row],[Datum Verstrekking Mutatielijst]]-Table126[[#This Row],[Opleverdatum]]</f>
        <v>15</v>
      </c>
      <c r="G5" s="2" t="s">
        <v>24</v>
      </c>
      <c r="H5" s="2" t="s">
        <v>43</v>
      </c>
      <c r="I5" s="2"/>
      <c r="J5" s="2" t="s">
        <v>305</v>
      </c>
      <c r="K5" s="2" t="s">
        <v>44</v>
      </c>
    </row>
    <row r="6" spans="1:12" x14ac:dyDescent="0.25">
      <c r="A6" s="2" t="s">
        <v>117</v>
      </c>
      <c r="B6" s="2" t="s">
        <v>132</v>
      </c>
      <c r="C6" s="2" t="s">
        <v>109</v>
      </c>
      <c r="D6" s="3">
        <v>44990</v>
      </c>
      <c r="E6" s="3">
        <v>45005</v>
      </c>
      <c r="F6" s="2">
        <f>Table126[[#This Row],[Datum Verstrekking Mutatielijst]]-Table126[[#This Row],[Opleverdatum]]</f>
        <v>15</v>
      </c>
      <c r="G6" s="2" t="s">
        <v>133</v>
      </c>
      <c r="H6" s="2" t="s">
        <v>134</v>
      </c>
      <c r="I6" s="2"/>
      <c r="J6" s="2" t="s">
        <v>305</v>
      </c>
      <c r="K6" s="2" t="s">
        <v>135</v>
      </c>
    </row>
    <row r="7" spans="1:12" x14ac:dyDescent="0.25">
      <c r="A7" s="2" t="s">
        <v>118</v>
      </c>
      <c r="B7" s="2" t="s">
        <v>136</v>
      </c>
      <c r="C7" s="2" t="s">
        <v>110</v>
      </c>
      <c r="D7" s="3">
        <v>44997</v>
      </c>
      <c r="E7" s="3">
        <v>45010</v>
      </c>
      <c r="F7" s="2">
        <f>Table126[[#This Row],[Datum Verstrekking Mutatielijst]]-Table126[[#This Row],[Opleverdatum]]</f>
        <v>13</v>
      </c>
      <c r="G7" s="2" t="s">
        <v>24</v>
      </c>
      <c r="H7" s="2" t="s">
        <v>137</v>
      </c>
      <c r="I7" s="2"/>
      <c r="J7" s="2" t="s">
        <v>305</v>
      </c>
      <c r="K7" s="2" t="s">
        <v>335</v>
      </c>
    </row>
    <row r="8" spans="1:12" x14ac:dyDescent="0.25">
      <c r="A8" s="2" t="s">
        <v>138</v>
      </c>
      <c r="B8" s="2" t="s">
        <v>139</v>
      </c>
      <c r="C8" s="2" t="s">
        <v>108</v>
      </c>
      <c r="D8" s="3">
        <v>45003</v>
      </c>
      <c r="E8" s="3">
        <v>45017</v>
      </c>
      <c r="F8" s="2">
        <f>Table126[[#This Row],[Datum Verstrekking Mutatielijst]]-Table126[[#This Row],[Opleverdatum]]</f>
        <v>14</v>
      </c>
      <c r="G8" s="2" t="s">
        <v>140</v>
      </c>
      <c r="H8" s="2" t="s">
        <v>141</v>
      </c>
      <c r="I8" s="2"/>
      <c r="J8" s="2" t="s">
        <v>315</v>
      </c>
      <c r="K8" s="2" t="s">
        <v>142</v>
      </c>
    </row>
    <row r="9" spans="1:12" x14ac:dyDescent="0.25">
      <c r="A9" s="2" t="s">
        <v>143</v>
      </c>
      <c r="B9" s="2" t="s">
        <v>115</v>
      </c>
      <c r="C9" s="2" t="s">
        <v>111</v>
      </c>
      <c r="D9" s="3">
        <v>45005</v>
      </c>
      <c r="E9" s="3">
        <v>45021</v>
      </c>
      <c r="F9" s="2">
        <f>Table126[[#This Row],[Datum Verstrekking Mutatielijst]]-Table126[[#This Row],[Opleverdatum]]</f>
        <v>16</v>
      </c>
      <c r="G9" s="2" t="s">
        <v>76</v>
      </c>
      <c r="H9" s="2" t="s">
        <v>144</v>
      </c>
      <c r="I9" s="2"/>
      <c r="J9" s="2" t="s">
        <v>313</v>
      </c>
      <c r="K9" s="2"/>
    </row>
    <row r="10" spans="1:12" x14ac:dyDescent="0.25">
      <c r="A10" s="2" t="s">
        <v>145</v>
      </c>
      <c r="B10" s="2" t="s">
        <v>146</v>
      </c>
      <c r="C10" s="2" t="s">
        <v>109</v>
      </c>
      <c r="D10" s="3">
        <v>45010</v>
      </c>
      <c r="E10" s="3">
        <v>45026</v>
      </c>
      <c r="F10" s="2">
        <f>Table126[[#This Row],[Datum Verstrekking Mutatielijst]]-Table126[[#This Row],[Opleverdatum]]</f>
        <v>16</v>
      </c>
      <c r="G10" s="2" t="s">
        <v>24</v>
      </c>
      <c r="H10" s="2" t="s">
        <v>147</v>
      </c>
      <c r="I10" s="2"/>
      <c r="J10" s="2" t="s">
        <v>312</v>
      </c>
      <c r="K10" s="2" t="s">
        <v>51</v>
      </c>
    </row>
    <row r="11" spans="1:12" x14ac:dyDescent="0.25">
      <c r="A11" s="2" t="s">
        <v>148</v>
      </c>
      <c r="B11" s="2" t="s">
        <v>149</v>
      </c>
      <c r="C11" s="2" t="s">
        <v>110</v>
      </c>
      <c r="D11" s="3">
        <v>45015</v>
      </c>
      <c r="E11" s="3">
        <v>45031</v>
      </c>
      <c r="F11" s="2">
        <f>Table126[[#This Row],[Datum Verstrekking Mutatielijst]]-Table126[[#This Row],[Opleverdatum]]</f>
        <v>16</v>
      </c>
      <c r="G11" s="2" t="s">
        <v>133</v>
      </c>
      <c r="H11" s="2" t="s">
        <v>150</v>
      </c>
      <c r="I11" s="2"/>
      <c r="J11" s="2" t="s">
        <v>296</v>
      </c>
      <c r="K11" s="2" t="s">
        <v>151</v>
      </c>
    </row>
    <row r="12" spans="1:12" x14ac:dyDescent="0.25">
      <c r="A12" s="2" t="s">
        <v>152</v>
      </c>
      <c r="B12" s="2" t="s">
        <v>153</v>
      </c>
      <c r="C12" s="2" t="s">
        <v>109</v>
      </c>
      <c r="D12" s="3">
        <v>45020</v>
      </c>
      <c r="E12" s="3">
        <v>45035</v>
      </c>
      <c r="F12" s="2">
        <f>Table126[[#This Row],[Datum Verstrekking Mutatielijst]]-Table126[[#This Row],[Opleverdatum]]</f>
        <v>15</v>
      </c>
      <c r="G12" s="2" t="s">
        <v>76</v>
      </c>
      <c r="H12" s="2" t="s">
        <v>154</v>
      </c>
      <c r="I12" s="2"/>
      <c r="J12" s="2" t="s">
        <v>314</v>
      </c>
      <c r="K12" s="2" t="s">
        <v>155</v>
      </c>
    </row>
    <row r="13" spans="1:12" x14ac:dyDescent="0.25">
      <c r="A13" s="2" t="s">
        <v>156</v>
      </c>
      <c r="B13" s="2" t="s">
        <v>157</v>
      </c>
      <c r="C13" s="2" t="s">
        <v>108</v>
      </c>
      <c r="D13" s="3">
        <v>45026</v>
      </c>
      <c r="E13" s="3">
        <v>45040</v>
      </c>
      <c r="F13" s="2">
        <f>Table126[[#This Row],[Datum Verstrekking Mutatielijst]]-Table126[[#This Row],[Opleverdatum]]</f>
        <v>14</v>
      </c>
      <c r="G13" s="2" t="s">
        <v>24</v>
      </c>
      <c r="H13" s="2" t="s">
        <v>158</v>
      </c>
      <c r="I13" s="2"/>
      <c r="J13" s="2" t="s">
        <v>310</v>
      </c>
      <c r="K13" s="2" t="s">
        <v>159</v>
      </c>
    </row>
    <row r="14" spans="1:12" x14ac:dyDescent="0.25">
      <c r="A14" s="2" t="s">
        <v>116</v>
      </c>
      <c r="B14" s="2" t="s">
        <v>115</v>
      </c>
      <c r="C14" s="2" t="s">
        <v>111</v>
      </c>
      <c r="D14" s="3">
        <v>45031</v>
      </c>
      <c r="E14" s="3">
        <v>45045</v>
      </c>
      <c r="F14" s="2">
        <f>Table126[[#This Row],[Datum Verstrekking Mutatielijst]]-Table126[[#This Row],[Opleverdatum]]</f>
        <v>14</v>
      </c>
      <c r="G14" s="2" t="s">
        <v>160</v>
      </c>
      <c r="H14" s="2" t="s">
        <v>161</v>
      </c>
      <c r="I14" s="2"/>
      <c r="J14" s="2" t="s">
        <v>305</v>
      </c>
      <c r="K14" s="2" t="s">
        <v>71</v>
      </c>
    </row>
    <row r="16" spans="1:12" ht="30" x14ac:dyDescent="0.25">
      <c r="L16" s="14" t="s">
        <v>350</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5D89A286-0BC5-4310-ACED-1CA2A5621483}">
          <x14:formula1>
            <xm:f>Celvalidatie!$B$3:$B$10</xm:f>
          </x14:formula1>
          <xm:sqref>J5:J14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2690B-64F8-4642-8776-6738676772E8}">
  <dimension ref="A2:G14"/>
  <sheetViews>
    <sheetView workbookViewId="0">
      <selection activeCell="A2" sqref="A2"/>
    </sheetView>
  </sheetViews>
  <sheetFormatPr defaultRowHeight="15" x14ac:dyDescent="0.25"/>
  <cols>
    <col min="1" max="1" width="19.25" customWidth="1"/>
    <col min="2" max="2" width="12.25" customWidth="1"/>
    <col min="3" max="3" width="16.5" customWidth="1"/>
    <col min="4" max="4" width="18" customWidth="1"/>
    <col min="5" max="5" width="20.75" customWidth="1"/>
    <col min="6" max="6" width="28.75" customWidth="1"/>
    <col min="7" max="7" width="16.25" customWidth="1"/>
  </cols>
  <sheetData>
    <row r="2" spans="1:7" ht="18" x14ac:dyDescent="0.25">
      <c r="A2" s="1" t="s">
        <v>354</v>
      </c>
    </row>
    <row r="4" spans="1:7" s="8" customFormat="1" ht="30" x14ac:dyDescent="0.25">
      <c r="A4" s="7" t="s">
        <v>25</v>
      </c>
      <c r="B4" s="7" t="s">
        <v>26</v>
      </c>
      <c r="C4" s="7" t="s">
        <v>27</v>
      </c>
      <c r="D4" s="7" t="s">
        <v>119</v>
      </c>
      <c r="E4" s="7" t="s">
        <v>3</v>
      </c>
      <c r="F4" s="7" t="s">
        <v>289</v>
      </c>
      <c r="G4" s="7" t="s">
        <v>290</v>
      </c>
    </row>
    <row r="5" spans="1:7" ht="32.450000000000003" customHeight="1" x14ac:dyDescent="0.25">
      <c r="A5" s="2" t="s">
        <v>28</v>
      </c>
      <c r="B5" s="3">
        <v>44995</v>
      </c>
      <c r="C5" s="2" t="s">
        <v>29</v>
      </c>
      <c r="D5" s="2" t="s">
        <v>120</v>
      </c>
      <c r="E5" s="2" t="s">
        <v>30</v>
      </c>
      <c r="F5" s="2" t="s">
        <v>45</v>
      </c>
      <c r="G5" s="3">
        <v>45078</v>
      </c>
    </row>
    <row r="6" spans="1:7" ht="30" x14ac:dyDescent="0.25">
      <c r="A6" s="2" t="s">
        <v>188</v>
      </c>
      <c r="B6" s="3">
        <v>45000</v>
      </c>
      <c r="C6" s="2" t="s">
        <v>189</v>
      </c>
      <c r="D6" s="2" t="s">
        <v>190</v>
      </c>
      <c r="E6" s="2" t="s">
        <v>191</v>
      </c>
      <c r="F6" s="2" t="s">
        <v>192</v>
      </c>
      <c r="G6" s="3">
        <v>45108</v>
      </c>
    </row>
    <row r="7" spans="1:7" ht="30" x14ac:dyDescent="0.25">
      <c r="A7" s="2" t="s">
        <v>193</v>
      </c>
      <c r="B7" s="3">
        <v>45005</v>
      </c>
      <c r="C7" s="2" t="s">
        <v>194</v>
      </c>
      <c r="D7" s="2" t="s">
        <v>195</v>
      </c>
      <c r="E7" s="2" t="s">
        <v>196</v>
      </c>
      <c r="F7" s="2" t="s">
        <v>197</v>
      </c>
      <c r="G7" s="2" t="s">
        <v>168</v>
      </c>
    </row>
    <row r="8" spans="1:7" ht="30" x14ac:dyDescent="0.25">
      <c r="A8" s="2" t="s">
        <v>198</v>
      </c>
      <c r="B8" s="3">
        <v>45010</v>
      </c>
      <c r="C8" s="2" t="s">
        <v>199</v>
      </c>
      <c r="D8" s="2" t="s">
        <v>200</v>
      </c>
      <c r="E8" s="2" t="s">
        <v>30</v>
      </c>
      <c r="F8" s="2" t="s">
        <v>201</v>
      </c>
      <c r="G8" s="3">
        <v>45139</v>
      </c>
    </row>
    <row r="9" spans="1:7" ht="30" x14ac:dyDescent="0.25">
      <c r="A9" s="2" t="s">
        <v>202</v>
      </c>
      <c r="B9" s="3">
        <v>45015</v>
      </c>
      <c r="C9" s="2" t="s">
        <v>203</v>
      </c>
      <c r="D9" s="2" t="s">
        <v>204</v>
      </c>
      <c r="E9" s="2" t="s">
        <v>191</v>
      </c>
      <c r="F9" s="2" t="s">
        <v>205</v>
      </c>
      <c r="G9" s="3">
        <v>45170</v>
      </c>
    </row>
    <row r="10" spans="1:7" ht="45" x14ac:dyDescent="0.25">
      <c r="A10" s="2" t="s">
        <v>206</v>
      </c>
      <c r="B10" s="3">
        <v>45020</v>
      </c>
      <c r="C10" s="2" t="s">
        <v>207</v>
      </c>
      <c r="D10" s="2" t="s">
        <v>208</v>
      </c>
      <c r="E10" s="2" t="s">
        <v>30</v>
      </c>
      <c r="F10" s="2" t="s">
        <v>209</v>
      </c>
      <c r="G10" s="3">
        <v>45200</v>
      </c>
    </row>
    <row r="11" spans="1:7" ht="45" x14ac:dyDescent="0.25">
      <c r="A11" s="2" t="s">
        <v>210</v>
      </c>
      <c r="B11" s="3">
        <v>45026</v>
      </c>
      <c r="C11" s="2" t="s">
        <v>211</v>
      </c>
      <c r="D11" s="2" t="s">
        <v>212</v>
      </c>
      <c r="E11" s="2" t="s">
        <v>30</v>
      </c>
      <c r="F11" s="2" t="s">
        <v>213</v>
      </c>
      <c r="G11" s="3">
        <v>45231</v>
      </c>
    </row>
    <row r="12" spans="1:7" ht="30" x14ac:dyDescent="0.25">
      <c r="A12" s="2" t="s">
        <v>214</v>
      </c>
      <c r="B12" s="3">
        <v>45031</v>
      </c>
      <c r="C12" s="2" t="s">
        <v>215</v>
      </c>
      <c r="D12" s="2" t="s">
        <v>216</v>
      </c>
      <c r="E12" s="2" t="s">
        <v>191</v>
      </c>
      <c r="F12" s="2" t="s">
        <v>217</v>
      </c>
      <c r="G12" s="3">
        <v>45261</v>
      </c>
    </row>
    <row r="13" spans="1:7" ht="45" x14ac:dyDescent="0.25">
      <c r="A13" s="2" t="s">
        <v>218</v>
      </c>
      <c r="B13" s="3">
        <v>45036</v>
      </c>
      <c r="C13" s="2" t="s">
        <v>219</v>
      </c>
      <c r="D13" s="2" t="s">
        <v>220</v>
      </c>
      <c r="E13" s="2" t="s">
        <v>30</v>
      </c>
      <c r="F13" s="2" t="s">
        <v>221</v>
      </c>
      <c r="G13" s="3">
        <v>45292</v>
      </c>
    </row>
    <row r="14" spans="1:7" ht="30" x14ac:dyDescent="0.25">
      <c r="A14" s="2" t="s">
        <v>222</v>
      </c>
      <c r="B14" s="3">
        <v>45041</v>
      </c>
      <c r="C14" s="2" t="s">
        <v>223</v>
      </c>
      <c r="D14" s="2" t="s">
        <v>224</v>
      </c>
      <c r="E14" s="2" t="s">
        <v>196</v>
      </c>
      <c r="F14" s="2" t="s">
        <v>225</v>
      </c>
      <c r="G14" s="2" t="s">
        <v>168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054C-1FDF-459B-A58D-8E4F3904EF8F}">
  <dimension ref="A2:I14"/>
  <sheetViews>
    <sheetView workbookViewId="0">
      <selection activeCell="A2" sqref="A2"/>
    </sheetView>
  </sheetViews>
  <sheetFormatPr defaultRowHeight="15" x14ac:dyDescent="0.25"/>
  <cols>
    <col min="1" max="1" width="11.75" customWidth="1"/>
    <col min="2" max="2" width="13.625" customWidth="1"/>
    <col min="3" max="3" width="22.75" customWidth="1"/>
    <col min="4" max="5" width="19" customWidth="1"/>
    <col min="6" max="6" width="15.875" customWidth="1"/>
    <col min="7" max="7" width="18" customWidth="1"/>
    <col min="8" max="8" width="27.25" customWidth="1"/>
    <col min="9" max="9" width="17.625" customWidth="1"/>
  </cols>
  <sheetData>
    <row r="2" spans="1:9" ht="18" x14ac:dyDescent="0.25">
      <c r="A2" s="1" t="s">
        <v>355</v>
      </c>
    </row>
    <row r="4" spans="1:9" s="8" customFormat="1" ht="30.75" customHeight="1" x14ac:dyDescent="0.25">
      <c r="A4" s="8" t="s">
        <v>0</v>
      </c>
      <c r="B4" s="8" t="s">
        <v>307</v>
      </c>
      <c r="C4" s="8" t="s">
        <v>2</v>
      </c>
      <c r="D4" s="8" t="s">
        <v>3</v>
      </c>
      <c r="E4" s="8" t="s">
        <v>298</v>
      </c>
      <c r="F4" s="8" t="s">
        <v>302</v>
      </c>
      <c r="G4" s="8" t="s">
        <v>33</v>
      </c>
      <c r="H4" s="8" t="s">
        <v>306</v>
      </c>
      <c r="I4" s="8" t="s">
        <v>308</v>
      </c>
    </row>
    <row r="5" spans="1:9" x14ac:dyDescent="0.25">
      <c r="A5" t="s">
        <v>4</v>
      </c>
      <c r="B5" s="5">
        <v>45000</v>
      </c>
      <c r="C5" t="s">
        <v>5</v>
      </c>
      <c r="D5" t="s">
        <v>6</v>
      </c>
      <c r="E5" t="s">
        <v>305</v>
      </c>
      <c r="F5" t="s">
        <v>34</v>
      </c>
      <c r="G5" t="s">
        <v>303</v>
      </c>
    </row>
    <row r="6" spans="1:9" x14ac:dyDescent="0.25">
      <c r="A6" t="s">
        <v>48</v>
      </c>
      <c r="B6" s="5">
        <v>45001</v>
      </c>
      <c r="C6" t="s">
        <v>49</v>
      </c>
      <c r="D6" t="s">
        <v>50</v>
      </c>
      <c r="E6" t="s">
        <v>313</v>
      </c>
      <c r="F6" t="s">
        <v>51</v>
      </c>
    </row>
    <row r="7" spans="1:9" x14ac:dyDescent="0.25">
      <c r="A7" t="s">
        <v>52</v>
      </c>
      <c r="B7" s="5">
        <v>45002</v>
      </c>
      <c r="C7" t="s">
        <v>53</v>
      </c>
      <c r="D7" t="s">
        <v>54</v>
      </c>
      <c r="E7" t="s">
        <v>311</v>
      </c>
      <c r="F7" t="s">
        <v>55</v>
      </c>
    </row>
    <row r="8" spans="1:9" x14ac:dyDescent="0.25">
      <c r="A8" t="s">
        <v>56</v>
      </c>
      <c r="B8" s="5">
        <v>45003</v>
      </c>
      <c r="C8" t="s">
        <v>5</v>
      </c>
      <c r="D8" t="s">
        <v>50</v>
      </c>
      <c r="E8" t="s">
        <v>312</v>
      </c>
      <c r="F8" t="s">
        <v>57</v>
      </c>
    </row>
    <row r="9" spans="1:9" x14ac:dyDescent="0.25">
      <c r="A9" t="s">
        <v>58</v>
      </c>
      <c r="B9" s="5">
        <v>45004</v>
      </c>
      <c r="C9" t="s">
        <v>59</v>
      </c>
      <c r="D9" t="s">
        <v>6</v>
      </c>
      <c r="E9" t="s">
        <v>305</v>
      </c>
      <c r="F9" t="s">
        <v>60</v>
      </c>
    </row>
    <row r="10" spans="1:9" x14ac:dyDescent="0.25">
      <c r="A10" t="s">
        <v>62</v>
      </c>
      <c r="B10" s="5">
        <v>45005</v>
      </c>
      <c r="C10" t="s">
        <v>49</v>
      </c>
      <c r="D10" t="s">
        <v>54</v>
      </c>
      <c r="E10" t="s">
        <v>305</v>
      </c>
      <c r="F10" t="s">
        <v>63</v>
      </c>
    </row>
    <row r="11" spans="1:9" x14ac:dyDescent="0.25">
      <c r="A11" t="s">
        <v>64</v>
      </c>
      <c r="B11" s="5">
        <v>45006</v>
      </c>
      <c r="C11" t="s">
        <v>65</v>
      </c>
      <c r="D11" t="s">
        <v>6</v>
      </c>
      <c r="E11" t="s">
        <v>296</v>
      </c>
      <c r="F11" t="s">
        <v>66</v>
      </c>
    </row>
    <row r="12" spans="1:9" x14ac:dyDescent="0.25">
      <c r="A12" t="s">
        <v>67</v>
      </c>
      <c r="B12" s="5">
        <v>45007</v>
      </c>
      <c r="C12" t="s">
        <v>5</v>
      </c>
      <c r="D12" t="s">
        <v>6</v>
      </c>
      <c r="E12" t="s">
        <v>313</v>
      </c>
      <c r="F12" t="s">
        <v>68</v>
      </c>
    </row>
    <row r="13" spans="1:9" x14ac:dyDescent="0.25">
      <c r="A13" t="s">
        <v>69</v>
      </c>
      <c r="B13" s="5">
        <v>45008</v>
      </c>
      <c r="C13" t="s">
        <v>70</v>
      </c>
      <c r="D13" t="s">
        <v>50</v>
      </c>
      <c r="E13" t="s">
        <v>314</v>
      </c>
      <c r="F13" t="s">
        <v>71</v>
      </c>
    </row>
    <row r="14" spans="1:9" x14ac:dyDescent="0.25">
      <c r="A14" t="s">
        <v>72</v>
      </c>
      <c r="B14" s="5">
        <v>45009</v>
      </c>
      <c r="C14" t="s">
        <v>73</v>
      </c>
      <c r="D14" t="s">
        <v>54</v>
      </c>
      <c r="E14" t="s">
        <v>305</v>
      </c>
      <c r="F14" t="s">
        <v>304</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331BFEF8-9BD1-4102-8D8C-BA4EDA204FA5}">
          <x14:formula1>
            <xm:f>Celvalidatie!$B$3:$B$10</xm:f>
          </x14:formula1>
          <xm:sqref>E5:E14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D2978-2520-4AE1-B1A4-F50A8F73FB02}">
  <dimension ref="A1:P26"/>
  <sheetViews>
    <sheetView tabSelected="1" zoomScaleNormal="100" workbookViewId="0">
      <selection activeCell="P5" sqref="P5"/>
    </sheetView>
  </sheetViews>
  <sheetFormatPr defaultRowHeight="15" x14ac:dyDescent="0.25"/>
  <cols>
    <col min="1" max="1" width="10.375" customWidth="1"/>
    <col min="2" max="2" width="14.5" customWidth="1"/>
    <col min="3" max="3" width="22.25" customWidth="1"/>
    <col min="4" max="4" width="17.25" customWidth="1"/>
    <col min="5" max="6" width="17.75" customWidth="1"/>
    <col min="7" max="7" width="23.5" customWidth="1"/>
    <col min="8" max="8" width="28.375" customWidth="1"/>
    <col min="9" max="9" width="19.5" customWidth="1"/>
    <col min="10" max="10" width="18.875" customWidth="1"/>
    <col min="11" max="11" width="21.75" customWidth="1"/>
    <col min="12" max="12" width="26.25" customWidth="1"/>
    <col min="13" max="13" width="25" customWidth="1"/>
    <col min="14" max="14" width="19.75" customWidth="1"/>
    <col min="15" max="15" width="14.25" customWidth="1"/>
    <col min="16" max="16" width="12.375" customWidth="1"/>
  </cols>
  <sheetData>
    <row r="1" spans="1:16" x14ac:dyDescent="0.25">
      <c r="A1" t="s">
        <v>357</v>
      </c>
    </row>
    <row r="2" spans="1:16" ht="18" x14ac:dyDescent="0.25">
      <c r="A2" s="1" t="s">
        <v>356</v>
      </c>
    </row>
    <row r="4" spans="1:16" s="8" customFormat="1" ht="61.15" customHeight="1" x14ac:dyDescent="0.25">
      <c r="A4" s="7" t="s">
        <v>7</v>
      </c>
      <c r="B4" s="7" t="s">
        <v>1</v>
      </c>
      <c r="C4" s="7" t="s">
        <v>8</v>
      </c>
      <c r="D4" s="7" t="s">
        <v>9</v>
      </c>
      <c r="E4" s="7" t="s">
        <v>346</v>
      </c>
      <c r="F4" s="7" t="s">
        <v>345</v>
      </c>
      <c r="G4" s="7" t="s">
        <v>35</v>
      </c>
      <c r="H4" s="9" t="s">
        <v>336</v>
      </c>
      <c r="I4" s="9" t="s">
        <v>337</v>
      </c>
      <c r="J4" s="9" t="s">
        <v>338</v>
      </c>
      <c r="K4" s="9" t="s">
        <v>339</v>
      </c>
      <c r="L4" s="9" t="s">
        <v>340</v>
      </c>
      <c r="M4" s="9" t="s">
        <v>341</v>
      </c>
      <c r="N4" s="9" t="s">
        <v>342</v>
      </c>
      <c r="O4" s="9" t="s">
        <v>343</v>
      </c>
      <c r="P4" s="9" t="s">
        <v>344</v>
      </c>
    </row>
    <row r="5" spans="1:16" ht="30.6" customHeight="1" x14ac:dyDescent="0.25">
      <c r="A5" s="2" t="s">
        <v>10</v>
      </c>
      <c r="B5" s="3">
        <v>44977</v>
      </c>
      <c r="C5" s="2" t="s">
        <v>75</v>
      </c>
      <c r="D5" s="2" t="s">
        <v>11</v>
      </c>
      <c r="E5" s="2" t="s">
        <v>347</v>
      </c>
      <c r="F5" s="2" t="s">
        <v>347</v>
      </c>
      <c r="G5" s="2" t="s">
        <v>36</v>
      </c>
      <c r="H5" t="s">
        <v>248</v>
      </c>
      <c r="I5" t="s">
        <v>238</v>
      </c>
      <c r="J5" t="s">
        <v>238</v>
      </c>
      <c r="K5" t="s">
        <v>238</v>
      </c>
      <c r="L5" t="s">
        <v>238</v>
      </c>
      <c r="M5" t="s">
        <v>238</v>
      </c>
      <c r="N5" s="15">
        <f>COUNTIF(Table93[[#This Row],[Compliance volledig en aantoonbaar op orde]:[Mogelijke(vereiste) mutaties opgenomen in de integrale besluitenlijst]],"Ja") / 6</f>
        <v>0.83333333333333337</v>
      </c>
      <c r="O5" s="14" t="s">
        <v>349</v>
      </c>
      <c r="P5" t="s">
        <v>348</v>
      </c>
    </row>
    <row r="6" spans="1:16" x14ac:dyDescent="0.25">
      <c r="A6" s="2" t="s">
        <v>162</v>
      </c>
      <c r="B6" s="3">
        <v>44984</v>
      </c>
      <c r="C6" s="2" t="s">
        <v>163</v>
      </c>
      <c r="D6" s="2" t="s">
        <v>164</v>
      </c>
      <c r="E6" s="2"/>
      <c r="F6" s="2"/>
      <c r="G6" s="2" t="s">
        <v>165</v>
      </c>
      <c r="H6" t="s">
        <v>248</v>
      </c>
      <c r="I6" t="s">
        <v>238</v>
      </c>
      <c r="J6" t="s">
        <v>248</v>
      </c>
      <c r="K6" t="s">
        <v>238</v>
      </c>
      <c r="L6" t="s">
        <v>238</v>
      </c>
      <c r="M6" t="s">
        <v>238</v>
      </c>
      <c r="N6" s="15">
        <f>COUNTIF(Table93[[#This Row],[Compliance volledig en aantoonbaar op orde]:[Mogelijke(vereiste) mutaties opgenomen in de integrale besluitenlijst]],"Ja") / 6</f>
        <v>0.66666666666666663</v>
      </c>
      <c r="O6" s="14"/>
      <c r="P6" t="s">
        <v>196</v>
      </c>
    </row>
    <row r="7" spans="1:16" x14ac:dyDescent="0.25">
      <c r="A7" s="2" t="s">
        <v>166</v>
      </c>
      <c r="B7" s="3">
        <v>44991</v>
      </c>
      <c r="C7" s="2" t="s">
        <v>75</v>
      </c>
      <c r="D7" s="2" t="s">
        <v>167</v>
      </c>
      <c r="E7" s="2"/>
      <c r="F7" s="2"/>
      <c r="G7" s="2" t="s">
        <v>168</v>
      </c>
      <c r="H7" t="s">
        <v>238</v>
      </c>
      <c r="I7" t="s">
        <v>238</v>
      </c>
      <c r="J7" t="s">
        <v>238</v>
      </c>
      <c r="K7" t="s">
        <v>238</v>
      </c>
      <c r="L7" t="s">
        <v>238</v>
      </c>
      <c r="M7" t="s">
        <v>238</v>
      </c>
      <c r="N7" s="15">
        <f>COUNTIF(Table93[[#This Row],[Compliance volledig en aantoonbaar op orde]:[Mogelijke(vereiste) mutaties opgenomen in de integrale besluitenlijst]],"Ja") / 6</f>
        <v>1</v>
      </c>
      <c r="O7" s="14"/>
      <c r="P7" t="s">
        <v>348</v>
      </c>
    </row>
    <row r="8" spans="1:16" x14ac:dyDescent="0.25">
      <c r="A8" s="2" t="s">
        <v>169</v>
      </c>
      <c r="B8" s="3">
        <v>44998</v>
      </c>
      <c r="C8" s="2" t="s">
        <v>170</v>
      </c>
      <c r="D8" s="2" t="s">
        <v>171</v>
      </c>
      <c r="E8" s="2"/>
      <c r="F8" s="2"/>
      <c r="G8" s="2" t="s">
        <v>172</v>
      </c>
      <c r="H8" t="s">
        <v>238</v>
      </c>
      <c r="I8" t="s">
        <v>238</v>
      </c>
      <c r="J8" t="s">
        <v>238</v>
      </c>
      <c r="K8" t="s">
        <v>238</v>
      </c>
      <c r="L8" t="s">
        <v>238</v>
      </c>
      <c r="M8" t="s">
        <v>238</v>
      </c>
      <c r="N8" s="15">
        <f>COUNTIF(Table93[[#This Row],[Compliance volledig en aantoonbaar op orde]:[Mogelijke(vereiste) mutaties opgenomen in de integrale besluitenlijst]],"Ja") / 6</f>
        <v>1</v>
      </c>
      <c r="O8" s="14"/>
      <c r="P8" t="s">
        <v>348</v>
      </c>
    </row>
    <row r="9" spans="1:16" x14ac:dyDescent="0.25">
      <c r="A9" s="2" t="s">
        <v>173</v>
      </c>
      <c r="B9" s="3">
        <v>45005</v>
      </c>
      <c r="C9" s="2" t="s">
        <v>75</v>
      </c>
      <c r="D9" s="2" t="s">
        <v>174</v>
      </c>
      <c r="E9" s="2"/>
      <c r="F9" s="2"/>
      <c r="G9" s="2" t="s">
        <v>168</v>
      </c>
      <c r="H9" t="s">
        <v>238</v>
      </c>
      <c r="I9" t="s">
        <v>238</v>
      </c>
      <c r="J9" t="s">
        <v>238</v>
      </c>
      <c r="K9" t="s">
        <v>238</v>
      </c>
      <c r="L9" t="s">
        <v>238</v>
      </c>
      <c r="M9" t="s">
        <v>238</v>
      </c>
      <c r="N9" s="15">
        <f>COUNTIF(Table93[[#This Row],[Compliance volledig en aantoonbaar op orde]:[Mogelijke(vereiste) mutaties opgenomen in de integrale besluitenlijst]],"Ja") / 6</f>
        <v>1</v>
      </c>
      <c r="O9" s="14"/>
      <c r="P9" t="s">
        <v>348</v>
      </c>
    </row>
    <row r="10" spans="1:16" x14ac:dyDescent="0.25">
      <c r="A10" s="2" t="s">
        <v>175</v>
      </c>
      <c r="B10" s="3">
        <v>45012</v>
      </c>
      <c r="C10" s="2" t="s">
        <v>75</v>
      </c>
      <c r="D10" s="2" t="s">
        <v>176</v>
      </c>
      <c r="E10" s="2"/>
      <c r="F10" s="2"/>
      <c r="G10" s="2" t="s">
        <v>177</v>
      </c>
      <c r="H10" t="s">
        <v>238</v>
      </c>
      <c r="I10" t="s">
        <v>238</v>
      </c>
      <c r="J10" t="s">
        <v>238</v>
      </c>
      <c r="K10" t="s">
        <v>238</v>
      </c>
      <c r="L10" t="s">
        <v>238</v>
      </c>
      <c r="M10" t="s">
        <v>238</v>
      </c>
      <c r="N10" s="15">
        <f>COUNTIF(Table93[[#This Row],[Compliance volledig en aantoonbaar op orde]:[Mogelijke(vereiste) mutaties opgenomen in de integrale besluitenlijst]],"Ja") / 6</f>
        <v>1</v>
      </c>
      <c r="O10" s="14"/>
      <c r="P10" t="s">
        <v>348</v>
      </c>
    </row>
    <row r="11" spans="1:16" x14ac:dyDescent="0.25">
      <c r="A11" s="2" t="s">
        <v>178</v>
      </c>
      <c r="B11" s="3">
        <v>45019</v>
      </c>
      <c r="C11" s="2" t="s">
        <v>163</v>
      </c>
      <c r="D11" s="2" t="s">
        <v>179</v>
      </c>
      <c r="E11" s="2"/>
      <c r="F11" s="2"/>
      <c r="G11" s="2" t="s">
        <v>180</v>
      </c>
      <c r="H11" t="s">
        <v>238</v>
      </c>
      <c r="I11" t="s">
        <v>238</v>
      </c>
      <c r="J11" t="s">
        <v>238</v>
      </c>
      <c r="K11" t="s">
        <v>238</v>
      </c>
      <c r="L11" t="s">
        <v>238</v>
      </c>
      <c r="M11" t="s">
        <v>238</v>
      </c>
      <c r="N11" s="15">
        <f>COUNTIF(Table93[[#This Row],[Compliance volledig en aantoonbaar op orde]:[Mogelijke(vereiste) mutaties opgenomen in de integrale besluitenlijst]],"Ja") / 6</f>
        <v>1</v>
      </c>
      <c r="O11" s="14"/>
      <c r="P11" t="s">
        <v>348</v>
      </c>
    </row>
    <row r="12" spans="1:16" x14ac:dyDescent="0.25">
      <c r="A12" s="2" t="s">
        <v>181</v>
      </c>
      <c r="B12" s="3">
        <v>45026</v>
      </c>
      <c r="C12" s="2" t="s">
        <v>75</v>
      </c>
      <c r="D12" s="2" t="s">
        <v>182</v>
      </c>
      <c r="E12" s="2"/>
      <c r="F12" s="2"/>
      <c r="G12" s="2" t="s">
        <v>168</v>
      </c>
      <c r="H12" t="s">
        <v>238</v>
      </c>
      <c r="I12" t="s">
        <v>238</v>
      </c>
      <c r="J12" t="s">
        <v>238</v>
      </c>
      <c r="K12" t="s">
        <v>238</v>
      </c>
      <c r="L12" t="s">
        <v>238</v>
      </c>
      <c r="M12" t="s">
        <v>238</v>
      </c>
      <c r="N12" s="15">
        <f>COUNTIF(Table93[[#This Row],[Compliance volledig en aantoonbaar op orde]:[Mogelijke(vereiste) mutaties opgenomen in de integrale besluitenlijst]],"Ja") / 6</f>
        <v>1</v>
      </c>
      <c r="O12" s="14"/>
      <c r="P12" t="s">
        <v>348</v>
      </c>
    </row>
    <row r="13" spans="1:16" ht="30" x14ac:dyDescent="0.25">
      <c r="A13" s="2" t="s">
        <v>183</v>
      </c>
      <c r="B13" s="3">
        <v>45033</v>
      </c>
      <c r="C13" s="2" t="s">
        <v>170</v>
      </c>
      <c r="D13" s="2" t="s">
        <v>184</v>
      </c>
      <c r="E13" s="2"/>
      <c r="F13" s="2"/>
      <c r="G13" s="2" t="s">
        <v>185</v>
      </c>
      <c r="H13" t="s">
        <v>238</v>
      </c>
      <c r="I13" t="s">
        <v>238</v>
      </c>
      <c r="J13" t="s">
        <v>238</v>
      </c>
      <c r="K13" t="s">
        <v>238</v>
      </c>
      <c r="L13" t="s">
        <v>238</v>
      </c>
      <c r="M13" t="s">
        <v>238</v>
      </c>
      <c r="N13" s="15">
        <f>COUNTIF(Table93[[#This Row],[Compliance volledig en aantoonbaar op orde]:[Mogelijke(vereiste) mutaties opgenomen in de integrale besluitenlijst]],"Ja") / 6</f>
        <v>1</v>
      </c>
      <c r="O13" s="14"/>
      <c r="P13" t="s">
        <v>348</v>
      </c>
    </row>
    <row r="14" spans="1:16" x14ac:dyDescent="0.25">
      <c r="A14" s="2" t="s">
        <v>186</v>
      </c>
      <c r="B14" s="3">
        <v>45040</v>
      </c>
      <c r="C14" s="2" t="s">
        <v>75</v>
      </c>
      <c r="D14" s="2" t="s">
        <v>187</v>
      </c>
      <c r="E14" s="2"/>
      <c r="F14" s="2"/>
      <c r="G14" s="2" t="s">
        <v>168</v>
      </c>
      <c r="H14" t="s">
        <v>238</v>
      </c>
      <c r="I14" t="s">
        <v>238</v>
      </c>
      <c r="J14" t="s">
        <v>238</v>
      </c>
      <c r="K14" t="s">
        <v>238</v>
      </c>
      <c r="L14" t="s">
        <v>238</v>
      </c>
      <c r="M14" t="s">
        <v>238</v>
      </c>
      <c r="N14" s="15">
        <f>COUNTIF(Table93[[#This Row],[Compliance volledig en aantoonbaar op orde]:[Mogelijke(vereiste) mutaties opgenomen in de integrale besluitenlijst]],"Ja") / 6</f>
        <v>1</v>
      </c>
      <c r="O14" s="14"/>
      <c r="P14" t="s">
        <v>348</v>
      </c>
    </row>
    <row r="26" spans="3:9" s="14" customFormat="1" ht="60" customHeight="1" x14ac:dyDescent="0.25">
      <c r="C26" s="9"/>
      <c r="D26" s="9"/>
      <c r="E26" s="9"/>
      <c r="F26" s="9"/>
      <c r="G26" s="9"/>
      <c r="H26" s="9"/>
      <c r="I26" s="9"/>
    </row>
  </sheetData>
  <dataValidations count="2">
    <dataValidation type="list" allowBlank="1" showInputMessage="1" showErrorMessage="1" sqref="H5:M14" xr:uid="{DA485C71-BC9F-4AF5-8A44-C52B8021EB0E}">
      <formula1>"Ja,Nee"</formula1>
    </dataValidation>
    <dataValidation type="list" allowBlank="1" showInputMessage="1" showErrorMessage="1" sqref="P5:P14" xr:uid="{7403DE2D-A82F-4003-A676-72FC8D2F1D69}">
      <formula1>"Goedgekeurd, Afgekeurd"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77951-62D2-4F28-B401-B7FDDD55839E}">
  <sheetPr>
    <tabColor theme="1" tint="0.249977111117893"/>
  </sheetPr>
  <dimension ref="B1:E18"/>
  <sheetViews>
    <sheetView workbookViewId="0">
      <selection activeCell="D23" sqref="D23"/>
    </sheetView>
  </sheetViews>
  <sheetFormatPr defaultRowHeight="15" x14ac:dyDescent="0.25"/>
  <cols>
    <col min="2" max="2" width="27.625" customWidth="1"/>
    <col min="3" max="3" width="24" customWidth="1"/>
    <col min="4" max="4" width="62.5" customWidth="1"/>
    <col min="5" max="5" width="21.625" customWidth="1"/>
  </cols>
  <sheetData>
    <row r="1" spans="2:5" ht="23.25" x14ac:dyDescent="0.35">
      <c r="B1" s="13" t="s">
        <v>316</v>
      </c>
    </row>
    <row r="2" spans="2:5" x14ac:dyDescent="0.25">
      <c r="B2" t="s">
        <v>309</v>
      </c>
    </row>
    <row r="3" spans="2:5" x14ac:dyDescent="0.25">
      <c r="B3" s="12" t="s">
        <v>305</v>
      </c>
    </row>
    <row r="4" spans="2:5" x14ac:dyDescent="0.25">
      <c r="B4" s="12" t="s">
        <v>310</v>
      </c>
    </row>
    <row r="5" spans="2:5" x14ac:dyDescent="0.25">
      <c r="B5" s="12" t="s">
        <v>311</v>
      </c>
    </row>
    <row r="6" spans="2:5" x14ac:dyDescent="0.25">
      <c r="B6" s="12" t="s">
        <v>312</v>
      </c>
    </row>
    <row r="7" spans="2:5" x14ac:dyDescent="0.25">
      <c r="B7" s="12" t="s">
        <v>313</v>
      </c>
    </row>
    <row r="8" spans="2:5" x14ac:dyDescent="0.25">
      <c r="B8" s="12" t="s">
        <v>314</v>
      </c>
    </row>
    <row r="9" spans="2:5" x14ac:dyDescent="0.25">
      <c r="B9" s="12" t="s">
        <v>315</v>
      </c>
    </row>
    <row r="10" spans="2:5" x14ac:dyDescent="0.25">
      <c r="B10" s="12" t="s">
        <v>296</v>
      </c>
    </row>
    <row r="12" spans="2:5" ht="23.25" x14ac:dyDescent="0.35">
      <c r="B12" s="13" t="s">
        <v>330</v>
      </c>
    </row>
    <row r="14" spans="2:5" ht="18" customHeight="1" x14ac:dyDescent="0.25">
      <c r="B14" t="s">
        <v>331</v>
      </c>
      <c r="C14" t="s">
        <v>334</v>
      </c>
      <c r="D14" t="s">
        <v>332</v>
      </c>
      <c r="E14" t="s">
        <v>333</v>
      </c>
    </row>
    <row r="15" spans="2:5" x14ac:dyDescent="0.25">
      <c r="B15" t="s">
        <v>317</v>
      </c>
      <c r="C15" t="s">
        <v>318</v>
      </c>
      <c r="D15" t="s">
        <v>319</v>
      </c>
      <c r="E15" t="s">
        <v>320</v>
      </c>
    </row>
    <row r="16" spans="2:5" x14ac:dyDescent="0.25">
      <c r="B16" t="s">
        <v>321</v>
      </c>
      <c r="C16" t="s">
        <v>322</v>
      </c>
      <c r="D16" t="s">
        <v>319</v>
      </c>
      <c r="E16" t="s">
        <v>323</v>
      </c>
    </row>
    <row r="17" spans="2:5" x14ac:dyDescent="0.25">
      <c r="B17" t="s">
        <v>324</v>
      </c>
      <c r="C17" t="s">
        <v>20</v>
      </c>
      <c r="D17" t="s">
        <v>78</v>
      </c>
      <c r="E17" t="s">
        <v>325</v>
      </c>
    </row>
    <row r="18" spans="2:5" x14ac:dyDescent="0.25">
      <c r="B18" t="s">
        <v>326</v>
      </c>
      <c r="C18" t="s">
        <v>327</v>
      </c>
      <c r="D18" t="s">
        <v>328</v>
      </c>
      <c r="E18" t="s">
        <v>329</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F4245A8D7C224C9FD15AD062E8A7FC" ma:contentTypeVersion="18" ma:contentTypeDescription="Een nieuw document maken." ma:contentTypeScope="" ma:versionID="f717d7bd847e21b890584b774f46dd0e">
  <xsd:schema xmlns:xsd="http://www.w3.org/2001/XMLSchema" xmlns:xs="http://www.w3.org/2001/XMLSchema" xmlns:p="http://schemas.microsoft.com/office/2006/metadata/properties" xmlns:ns2="b5062c00-fe9d-43a3-a317-8bbcf3167e11" xmlns:ns3="b89abb49-1b55-4006-b970-4b53ad3e197b" targetNamespace="http://schemas.microsoft.com/office/2006/metadata/properties" ma:root="true" ma:fieldsID="cbea117ba3bb37faaf29197044ca0f53" ns2:_="" ns3:_="">
    <xsd:import namespace="b5062c00-fe9d-43a3-a317-8bbcf3167e11"/>
    <xsd:import namespace="b89abb49-1b55-4006-b970-4b53ad3e19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62c00-fe9d-43a3-a317-8bbcf3167e11"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9ceb8a1-dc62-45ef-b82c-3edf4827646a}" ma:internalName="TaxCatchAll" ma:showField="CatchAllData" ma:web="b5062c00-fe9d-43a3-a317-8bbcf3167e1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9abb49-1b55-4006-b970-4b53ad3e197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0d10bf19-726e-46f5-8dba-b140756455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5062c00-fe9d-43a3-a317-8bbcf3167e11" xsi:nil="true"/>
    <lcf76f155ced4ddcb4097134ff3c332f xmlns="b89abb49-1b55-4006-b970-4b53ad3e197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75FFF-B6EF-4927-A1C1-17BB3DA886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62c00-fe9d-43a3-a317-8bbcf3167e11"/>
    <ds:schemaRef ds:uri="b89abb49-1b55-4006-b970-4b53ad3e19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558C8E-95A6-4750-BA2E-6F2AF286E6EF}">
  <ds:schemaRefs>
    <ds:schemaRef ds:uri="http://www.w3.org/XML/1998/namespace"/>
    <ds:schemaRef ds:uri="http://purl.org/dc/elements/1.1/"/>
    <ds:schemaRef ds:uri="http://schemas.microsoft.com/office/2006/documentManagement/types"/>
    <ds:schemaRef ds:uri="http://purl.org/dc/dcmitype/"/>
    <ds:schemaRef ds:uri="b89abb49-1b55-4006-b970-4b53ad3e197b"/>
    <ds:schemaRef ds:uri="b5062c00-fe9d-43a3-a317-8bbcf3167e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D58D642D-D065-4991-8253-295B79D551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Financieel</vt:lpstr>
      <vt:lpstr>Storingen</vt:lpstr>
      <vt:lpstr>Mutatielijst</vt:lpstr>
      <vt:lpstr>Duurzaamheid</vt:lpstr>
      <vt:lpstr>Veiligheid</vt:lpstr>
      <vt:lpstr>Wettelijke verplichtingen</vt:lpstr>
      <vt:lpstr>Celvalidatie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Wichers - GBM Advies</dc:creator>
  <cp:lastModifiedBy>Leon Rijnders - GBM Advies</cp:lastModifiedBy>
  <dcterms:created xsi:type="dcterms:W3CDTF">2024-04-10T13:12:23Z</dcterms:created>
  <dcterms:modified xsi:type="dcterms:W3CDTF">2024-05-29T12:34:52Z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0x010100B4F4245A8D7C224C9FD15AD062E8A7FC</vt:lpwstr>
  </property>
</Properties>
</file>