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5 Categoriemanagement\CM Uitzendkrachten\EZK LNV JenV\EA IFA EZK-LNV-JenV 2024\_5 NvI\NvI2\Aanbestedingsstukken gewijzigd\"/>
    </mc:Choice>
  </mc:AlternateContent>
  <bookViews>
    <workbookView xWindow="-4485" yWindow="-26025" windowWidth="27525" windowHeight="25410"/>
  </bookViews>
  <sheets>
    <sheet name="1. BRI-BRO" sheetId="4" r:id="rId1"/>
    <sheet name="2A. Kostenfactoren P1" sheetId="9" r:id="rId2"/>
    <sheet name="2B. Kostenfactoren P2" sheetId="12" r:id="rId3"/>
    <sheet name="2C. Kostenfactoren P3" sheetId="11" r:id="rId4"/>
    <sheet name="2D. Kostenfactoren P4" sheetId="10" r:id="rId5"/>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1" i="10" l="1"/>
  <c r="D51" i="10"/>
  <c r="I48" i="10"/>
  <c r="D48" i="10"/>
  <c r="I47" i="10"/>
  <c r="D47" i="10"/>
  <c r="I46" i="10"/>
  <c r="D46" i="10"/>
  <c r="I45" i="10"/>
  <c r="D45" i="10"/>
  <c r="I44" i="10"/>
  <c r="D44" i="10"/>
  <c r="I43" i="10"/>
  <c r="D43" i="10"/>
  <c r="D49" i="10" s="1"/>
  <c r="I42" i="10"/>
  <c r="I49" i="10" s="1"/>
  <c r="D42" i="10"/>
  <c r="D40" i="10"/>
  <c r="I39" i="10"/>
  <c r="I41" i="10" s="1"/>
  <c r="D39" i="10"/>
  <c r="D38" i="10"/>
  <c r="M37" i="10"/>
  <c r="J47" i="10" s="1"/>
  <c r="L47" i="10" s="1"/>
  <c r="L37" i="10"/>
  <c r="J37" i="10"/>
  <c r="I37" i="10"/>
  <c r="G37" i="10"/>
  <c r="H37" i="10" s="1"/>
  <c r="E37" i="10"/>
  <c r="D36" i="10"/>
  <c r="I51" i="11"/>
  <c r="D51" i="11"/>
  <c r="D49" i="11"/>
  <c r="I48" i="11"/>
  <c r="D48" i="11"/>
  <c r="I47" i="11"/>
  <c r="D47" i="11"/>
  <c r="I46" i="11"/>
  <c r="D46" i="11"/>
  <c r="I45" i="11"/>
  <c r="D45" i="11"/>
  <c r="I44" i="11"/>
  <c r="D44" i="11"/>
  <c r="I43" i="11"/>
  <c r="D43" i="11"/>
  <c r="I42" i="11"/>
  <c r="I49" i="11" s="1"/>
  <c r="D42" i="11"/>
  <c r="D40" i="11"/>
  <c r="I39" i="11"/>
  <c r="D39" i="11"/>
  <c r="D38" i="11"/>
  <c r="L37" i="11"/>
  <c r="M37" i="11" s="1"/>
  <c r="J37" i="11"/>
  <c r="I37" i="11"/>
  <c r="G37" i="11"/>
  <c r="H37" i="11" s="1"/>
  <c r="E37" i="11"/>
  <c r="D36" i="11"/>
  <c r="G44" i="10" l="1"/>
  <c r="G39" i="10"/>
  <c r="L44" i="10"/>
  <c r="E46" i="10"/>
  <c r="G46" i="10" s="1"/>
  <c r="E42" i="10"/>
  <c r="G42" i="10" s="1"/>
  <c r="E41" i="10"/>
  <c r="E45" i="10"/>
  <c r="G45" i="10" s="1"/>
  <c r="E39" i="10"/>
  <c r="E40" i="10"/>
  <c r="G40" i="10" s="1"/>
  <c r="E47" i="10"/>
  <c r="G47" i="10" s="1"/>
  <c r="E43" i="10"/>
  <c r="G43" i="10" s="1"/>
  <c r="E49" i="10"/>
  <c r="E48" i="10"/>
  <c r="G48" i="10" s="1"/>
  <c r="E44" i="10"/>
  <c r="E38" i="10"/>
  <c r="G38" i="10" s="1"/>
  <c r="G41" i="10" s="1"/>
  <c r="H41" i="10" s="1"/>
  <c r="J42" i="10"/>
  <c r="J46" i="10"/>
  <c r="L46" i="10" s="1"/>
  <c r="J41" i="10"/>
  <c r="L42" i="10"/>
  <c r="J45" i="10"/>
  <c r="L45" i="10" s="1"/>
  <c r="J49" i="10"/>
  <c r="D41" i="10"/>
  <c r="J44" i="10"/>
  <c r="J48" i="10"/>
  <c r="L48" i="10" s="1"/>
  <c r="J39" i="10"/>
  <c r="L39" i="10" s="1"/>
  <c r="L41" i="10" s="1"/>
  <c r="M41" i="10" s="1"/>
  <c r="J43" i="10"/>
  <c r="L43" i="10" s="1"/>
  <c r="G47" i="11"/>
  <c r="G39" i="11"/>
  <c r="G45" i="11"/>
  <c r="M41" i="11"/>
  <c r="J48" i="11"/>
  <c r="L48" i="11" s="1"/>
  <c r="J44" i="11"/>
  <c r="J45" i="11"/>
  <c r="L45" i="11" s="1"/>
  <c r="J49" i="11"/>
  <c r="J39" i="11"/>
  <c r="J41" i="11"/>
  <c r="J42" i="11"/>
  <c r="L42" i="11" s="1"/>
  <c r="J47" i="11"/>
  <c r="L47" i="11" s="1"/>
  <c r="J46" i="11"/>
  <c r="L46" i="11" s="1"/>
  <c r="J43" i="11"/>
  <c r="L43" i="11" s="1"/>
  <c r="L44" i="11"/>
  <c r="L39" i="11"/>
  <c r="L41" i="11" s="1"/>
  <c r="E46" i="11"/>
  <c r="G46" i="11" s="1"/>
  <c r="E42" i="11"/>
  <c r="G42" i="11" s="1"/>
  <c r="E41" i="11"/>
  <c r="E39" i="11"/>
  <c r="E47" i="11"/>
  <c r="E43" i="11"/>
  <c r="G43" i="11" s="1"/>
  <c r="E40" i="11"/>
  <c r="G40" i="11" s="1"/>
  <c r="E45" i="11"/>
  <c r="E48" i="11"/>
  <c r="G48" i="11" s="1"/>
  <c r="E44" i="11"/>
  <c r="G44" i="11" s="1"/>
  <c r="E38" i="11"/>
  <c r="G38" i="11" s="1"/>
  <c r="G41" i="11" s="1"/>
  <c r="H41" i="11" s="1"/>
  <c r="E49" i="11"/>
  <c r="I41" i="11"/>
  <c r="D41" i="11"/>
  <c r="I51" i="12"/>
  <c r="D51" i="12"/>
  <c r="I48" i="12"/>
  <c r="D48" i="12"/>
  <c r="I47" i="12"/>
  <c r="D47" i="12"/>
  <c r="I46" i="12"/>
  <c r="D46" i="12"/>
  <c r="I45" i="12"/>
  <c r="D45" i="12"/>
  <c r="I44" i="12"/>
  <c r="D44" i="12"/>
  <c r="I43" i="12"/>
  <c r="D43" i="12"/>
  <c r="I42" i="12"/>
  <c r="I49" i="12" s="1"/>
  <c r="D42" i="12"/>
  <c r="D40" i="12"/>
  <c r="I39" i="12"/>
  <c r="I41" i="12" s="1"/>
  <c r="D39" i="12"/>
  <c r="D38" i="12"/>
  <c r="D41" i="12" s="1"/>
  <c r="J37" i="12"/>
  <c r="L37" i="12" s="1"/>
  <c r="M37" i="12" s="1"/>
  <c r="I37" i="12"/>
  <c r="E37" i="12"/>
  <c r="G37" i="12" s="1"/>
  <c r="H37" i="12" s="1"/>
  <c r="D36" i="12"/>
  <c r="L49" i="10" l="1"/>
  <c r="M49" i="10" s="1"/>
  <c r="G49" i="10"/>
  <c r="H49" i="10" s="1"/>
  <c r="L49" i="11"/>
  <c r="G49" i="11"/>
  <c r="H49" i="11" s="1"/>
  <c r="M49" i="11"/>
  <c r="J48" i="12"/>
  <c r="L48" i="12" s="1"/>
  <c r="J44" i="12"/>
  <c r="L44" i="12" s="1"/>
  <c r="J46" i="12"/>
  <c r="J42" i="12"/>
  <c r="J43" i="12"/>
  <c r="J49" i="12"/>
  <c r="J45" i="12"/>
  <c r="L45" i="12" s="1"/>
  <c r="J41" i="12"/>
  <c r="J39" i="12"/>
  <c r="J47" i="12"/>
  <c r="L47" i="12"/>
  <c r="E39" i="12"/>
  <c r="G39" i="12" s="1"/>
  <c r="E47" i="12"/>
  <c r="G47" i="12" s="1"/>
  <c r="E43" i="12"/>
  <c r="E45" i="12"/>
  <c r="E46" i="12"/>
  <c r="G46" i="12" s="1"/>
  <c r="E42" i="12"/>
  <c r="G42" i="12" s="1"/>
  <c r="E40" i="12"/>
  <c r="G40" i="12" s="1"/>
  <c r="E48" i="12"/>
  <c r="G48" i="12" s="1"/>
  <c r="E44" i="12"/>
  <c r="G44" i="12" s="1"/>
  <c r="E38" i="12"/>
  <c r="G38" i="12" s="1"/>
  <c r="G41" i="12" s="1"/>
  <c r="H41" i="12" s="1"/>
  <c r="E49" i="12"/>
  <c r="E41" i="12"/>
  <c r="L46" i="12"/>
  <c r="G43" i="12"/>
  <c r="L43" i="12"/>
  <c r="G45" i="12"/>
  <c r="L39" i="12"/>
  <c r="L41" i="12" s="1"/>
  <c r="M41" i="12" s="1"/>
  <c r="L42" i="12"/>
  <c r="D49" i="12"/>
  <c r="E50" i="10" l="1"/>
  <c r="G50" i="10" s="1"/>
  <c r="G51" i="10" s="1"/>
  <c r="H51" i="10"/>
  <c r="H53" i="10" s="1"/>
  <c r="H55" i="10" s="1"/>
  <c r="E51" i="10"/>
  <c r="J51" i="10"/>
  <c r="J50" i="10"/>
  <c r="L50" i="10" s="1"/>
  <c r="L51" i="10" s="1"/>
  <c r="M51" i="10" s="1"/>
  <c r="M53" i="10" s="1"/>
  <c r="H56" i="10" s="1"/>
  <c r="E51" i="11"/>
  <c r="E50" i="11"/>
  <c r="G50" i="11" s="1"/>
  <c r="G51" i="11" s="1"/>
  <c r="H51" i="11" s="1"/>
  <c r="H53" i="11" s="1"/>
  <c r="H55" i="11" s="1"/>
  <c r="D58" i="11" s="1"/>
  <c r="J51" i="11"/>
  <c r="J50" i="11"/>
  <c r="L50" i="11" s="1"/>
  <c r="L51" i="11" s="1"/>
  <c r="M51" i="11" s="1"/>
  <c r="M53" i="11" s="1"/>
  <c r="H56" i="11" s="1"/>
  <c r="L49" i="12"/>
  <c r="M49" i="12" s="1"/>
  <c r="G49" i="12"/>
  <c r="H49" i="12" s="1"/>
  <c r="D58" i="10" l="1"/>
  <c r="E51" i="12"/>
  <c r="E50" i="12"/>
  <c r="G50" i="12" s="1"/>
  <c r="G51" i="12" s="1"/>
  <c r="H51" i="12" s="1"/>
  <c r="H53" i="12" s="1"/>
  <c r="H55" i="12" s="1"/>
  <c r="D58" i="12" s="1"/>
  <c r="J51" i="12"/>
  <c r="J50" i="12"/>
  <c r="L50" i="12" s="1"/>
  <c r="L51" i="12" s="1"/>
  <c r="M51" i="12" s="1"/>
  <c r="M53" i="12" s="1"/>
  <c r="H56" i="12" s="1"/>
  <c r="M51" i="9" l="1"/>
  <c r="L51" i="9"/>
  <c r="J51" i="9"/>
  <c r="I51" i="9"/>
  <c r="L50" i="9"/>
  <c r="J50" i="9"/>
  <c r="M49" i="9"/>
  <c r="L49" i="9"/>
  <c r="J49" i="9"/>
  <c r="I49" i="9"/>
  <c r="H51" i="9"/>
  <c r="G51" i="9"/>
  <c r="E51" i="9"/>
  <c r="D51" i="9"/>
  <c r="G50" i="9"/>
  <c r="E50" i="9"/>
  <c r="H49" i="9"/>
  <c r="G49" i="9"/>
  <c r="E49" i="9"/>
  <c r="D49" i="9"/>
  <c r="J77" i="12" l="1"/>
  <c r="E77" i="12"/>
  <c r="J76" i="12"/>
  <c r="I76" i="12"/>
  <c r="L76" i="12" s="1"/>
  <c r="E76" i="12"/>
  <c r="D76" i="12"/>
  <c r="L75" i="12"/>
  <c r="J75" i="12"/>
  <c r="I75" i="12"/>
  <c r="E75" i="12"/>
  <c r="D75" i="12"/>
  <c r="G75" i="12" s="1"/>
  <c r="J74" i="12"/>
  <c r="I74" i="12"/>
  <c r="L74" i="12" s="1"/>
  <c r="E74" i="12"/>
  <c r="D74" i="12"/>
  <c r="G74" i="12" s="1"/>
  <c r="J73" i="12"/>
  <c r="I73" i="12"/>
  <c r="L73" i="12" s="1"/>
  <c r="E73" i="12"/>
  <c r="D73" i="12"/>
  <c r="J72" i="12"/>
  <c r="I72" i="12"/>
  <c r="L72" i="12" s="1"/>
  <c r="E72" i="12"/>
  <c r="D72" i="12"/>
  <c r="J71" i="12"/>
  <c r="E71" i="12"/>
  <c r="D71" i="12"/>
  <c r="J70" i="12"/>
  <c r="E70" i="12"/>
  <c r="G69" i="12"/>
  <c r="E69" i="12"/>
  <c r="D69" i="12"/>
  <c r="J68" i="12"/>
  <c r="I68" i="12"/>
  <c r="I70" i="12" s="1"/>
  <c r="E68" i="12"/>
  <c r="D68" i="12"/>
  <c r="G68" i="12" s="1"/>
  <c r="E67" i="12"/>
  <c r="G67" i="12" s="1"/>
  <c r="G70" i="12" s="1"/>
  <c r="H70" i="12" s="1"/>
  <c r="D67" i="12"/>
  <c r="J22" i="12"/>
  <c r="I22" i="12"/>
  <c r="E22" i="12"/>
  <c r="D22" i="12"/>
  <c r="J21" i="12"/>
  <c r="L21" i="12" s="1"/>
  <c r="E21" i="12"/>
  <c r="G21" i="12" s="1"/>
  <c r="L20" i="12"/>
  <c r="J20" i="12"/>
  <c r="G20" i="12"/>
  <c r="E20" i="12"/>
  <c r="J19" i="12"/>
  <c r="L19" i="12" s="1"/>
  <c r="E19" i="12"/>
  <c r="G19" i="12" s="1"/>
  <c r="L18" i="12"/>
  <c r="J18" i="12"/>
  <c r="G18" i="12"/>
  <c r="E18" i="12"/>
  <c r="J17" i="12"/>
  <c r="L17" i="12" s="1"/>
  <c r="E17" i="12"/>
  <c r="G17" i="12" s="1"/>
  <c r="L16" i="12"/>
  <c r="J16" i="12"/>
  <c r="G16" i="12"/>
  <c r="E16" i="12"/>
  <c r="J15" i="12"/>
  <c r="I15" i="12"/>
  <c r="L15" i="12" s="1"/>
  <c r="E15" i="12"/>
  <c r="G15" i="12" s="1"/>
  <c r="J14" i="12"/>
  <c r="I14" i="12"/>
  <c r="E14" i="12"/>
  <c r="D14" i="12"/>
  <c r="E13" i="12"/>
  <c r="G13" i="12" s="1"/>
  <c r="J12" i="12"/>
  <c r="L12" i="12" s="1"/>
  <c r="L14" i="12" s="1"/>
  <c r="M14" i="12" s="1"/>
  <c r="E12" i="12"/>
  <c r="G12" i="12" s="1"/>
  <c r="E11" i="12"/>
  <c r="G11" i="12" s="1"/>
  <c r="J77" i="11"/>
  <c r="E77" i="11"/>
  <c r="J76" i="11"/>
  <c r="I76" i="11"/>
  <c r="L76" i="11" s="1"/>
  <c r="E76" i="11"/>
  <c r="D76" i="11"/>
  <c r="J75" i="11"/>
  <c r="I75" i="11"/>
  <c r="L75" i="11" s="1"/>
  <c r="E75" i="11"/>
  <c r="D75" i="11"/>
  <c r="G75" i="11" s="1"/>
  <c r="J74" i="11"/>
  <c r="I74" i="11"/>
  <c r="L74" i="11" s="1"/>
  <c r="E74" i="11"/>
  <c r="D74" i="11"/>
  <c r="G74" i="11" s="1"/>
  <c r="J73" i="11"/>
  <c r="I73" i="11"/>
  <c r="L73" i="11" s="1"/>
  <c r="G73" i="11"/>
  <c r="E73" i="11"/>
  <c r="D73" i="11"/>
  <c r="J72" i="11"/>
  <c r="I72" i="11"/>
  <c r="L72" i="11" s="1"/>
  <c r="E72" i="11"/>
  <c r="D72" i="11"/>
  <c r="J71" i="11"/>
  <c r="E71" i="11"/>
  <c r="D71" i="11"/>
  <c r="J70" i="11"/>
  <c r="E70" i="11"/>
  <c r="G69" i="11"/>
  <c r="E69" i="11"/>
  <c r="D69" i="11"/>
  <c r="J68" i="11"/>
  <c r="I68" i="11"/>
  <c r="I70" i="11" s="1"/>
  <c r="E68" i="11"/>
  <c r="D68" i="11"/>
  <c r="D70" i="11" s="1"/>
  <c r="G67" i="11"/>
  <c r="E67" i="11"/>
  <c r="D67" i="11"/>
  <c r="J22" i="11"/>
  <c r="I22" i="11"/>
  <c r="E22" i="11"/>
  <c r="D22" i="11"/>
  <c r="L21" i="11"/>
  <c r="J21" i="11"/>
  <c r="E21" i="11"/>
  <c r="G21" i="11" s="1"/>
  <c r="L20" i="11"/>
  <c r="J20" i="11"/>
  <c r="G20" i="11"/>
  <c r="E20" i="11"/>
  <c r="L19" i="11"/>
  <c r="J19" i="11"/>
  <c r="E19" i="11"/>
  <c r="G19" i="11" s="1"/>
  <c r="L18" i="11"/>
  <c r="J18" i="11"/>
  <c r="G18" i="11"/>
  <c r="E18" i="11"/>
  <c r="L17" i="11"/>
  <c r="J17" i="11"/>
  <c r="E17" i="11"/>
  <c r="G17" i="11" s="1"/>
  <c r="L16" i="11"/>
  <c r="J16" i="11"/>
  <c r="G16" i="11"/>
  <c r="E16" i="11"/>
  <c r="J15" i="11"/>
  <c r="I15" i="11"/>
  <c r="I71" i="11" s="1"/>
  <c r="E15" i="11"/>
  <c r="G15" i="11" s="1"/>
  <c r="J14" i="11"/>
  <c r="I14" i="11"/>
  <c r="E14" i="11"/>
  <c r="D14" i="11"/>
  <c r="G13" i="11"/>
  <c r="E13" i="11"/>
  <c r="J12" i="11"/>
  <c r="L12" i="11" s="1"/>
  <c r="L14" i="11" s="1"/>
  <c r="M14" i="11" s="1"/>
  <c r="E12" i="11"/>
  <c r="G12" i="11" s="1"/>
  <c r="E11" i="11"/>
  <c r="G11" i="11" s="1"/>
  <c r="J77" i="10"/>
  <c r="E77" i="10"/>
  <c r="J76" i="10"/>
  <c r="I76" i="10"/>
  <c r="L76" i="10" s="1"/>
  <c r="E76" i="10"/>
  <c r="D76" i="10"/>
  <c r="G76" i="10" s="1"/>
  <c r="L75" i="10"/>
  <c r="J75" i="10"/>
  <c r="I75" i="10"/>
  <c r="E75" i="10"/>
  <c r="D75" i="10"/>
  <c r="G75" i="10" s="1"/>
  <c r="J74" i="10"/>
  <c r="I74" i="10"/>
  <c r="L74" i="10" s="1"/>
  <c r="G74" i="10"/>
  <c r="E74" i="10"/>
  <c r="D74" i="10"/>
  <c r="J73" i="10"/>
  <c r="I73" i="10"/>
  <c r="L73" i="10" s="1"/>
  <c r="E73" i="10"/>
  <c r="D73" i="10"/>
  <c r="J72" i="10"/>
  <c r="I72" i="10"/>
  <c r="L72" i="10" s="1"/>
  <c r="E72" i="10"/>
  <c r="D72" i="10"/>
  <c r="G72" i="10" s="1"/>
  <c r="J71" i="10"/>
  <c r="E71" i="10"/>
  <c r="D71" i="10"/>
  <c r="G71" i="10" s="1"/>
  <c r="J70" i="10"/>
  <c r="I70" i="10"/>
  <c r="E70" i="10"/>
  <c r="E69" i="10"/>
  <c r="D69" i="10"/>
  <c r="G69" i="10" s="1"/>
  <c r="L68" i="10"/>
  <c r="L70" i="10" s="1"/>
  <c r="M70" i="10" s="1"/>
  <c r="J68" i="10"/>
  <c r="I68" i="10"/>
  <c r="E68" i="10"/>
  <c r="D68" i="10"/>
  <c r="G68" i="10" s="1"/>
  <c r="E67" i="10"/>
  <c r="D67" i="10"/>
  <c r="G67" i="10" s="1"/>
  <c r="J22" i="10"/>
  <c r="I22" i="10"/>
  <c r="E22" i="10"/>
  <c r="D22" i="10"/>
  <c r="L21" i="10"/>
  <c r="J21" i="10"/>
  <c r="E21" i="10"/>
  <c r="G21" i="10" s="1"/>
  <c r="J20" i="10"/>
  <c r="L20" i="10" s="1"/>
  <c r="E20" i="10"/>
  <c r="G20" i="10" s="1"/>
  <c r="L19" i="10"/>
  <c r="J19" i="10"/>
  <c r="E19" i="10"/>
  <c r="G19" i="10" s="1"/>
  <c r="J18" i="10"/>
  <c r="L18" i="10" s="1"/>
  <c r="E18" i="10"/>
  <c r="G18" i="10" s="1"/>
  <c r="L17" i="10"/>
  <c r="J17" i="10"/>
  <c r="E17" i="10"/>
  <c r="G17" i="10" s="1"/>
  <c r="J16" i="10"/>
  <c r="L16" i="10" s="1"/>
  <c r="E16" i="10"/>
  <c r="G16" i="10" s="1"/>
  <c r="L15" i="10"/>
  <c r="J15" i="10"/>
  <c r="I15" i="10"/>
  <c r="I71" i="10" s="1"/>
  <c r="E15" i="10"/>
  <c r="G15" i="10" s="1"/>
  <c r="J14" i="10"/>
  <c r="I14" i="10"/>
  <c r="E14" i="10"/>
  <c r="D14" i="10"/>
  <c r="E13" i="10"/>
  <c r="G13" i="10" s="1"/>
  <c r="L12" i="10"/>
  <c r="L14" i="10" s="1"/>
  <c r="M14" i="10" s="1"/>
  <c r="J12" i="10"/>
  <c r="E12" i="10"/>
  <c r="G12" i="10" s="1"/>
  <c r="E11" i="10"/>
  <c r="G11" i="10" s="1"/>
  <c r="G14" i="10" s="1"/>
  <c r="H14" i="10" s="1"/>
  <c r="D77" i="10" l="1"/>
  <c r="G72" i="11"/>
  <c r="G76" i="11"/>
  <c r="G14" i="11"/>
  <c r="H14" i="11" s="1"/>
  <c r="D77" i="11"/>
  <c r="G14" i="12"/>
  <c r="H14" i="12" s="1"/>
  <c r="G76" i="12"/>
  <c r="G72" i="12"/>
  <c r="D77" i="12"/>
  <c r="G73" i="12"/>
  <c r="G22" i="12"/>
  <c r="H22" i="12"/>
  <c r="H24" i="12" s="1"/>
  <c r="H26" i="12" s="1"/>
  <c r="L22" i="12"/>
  <c r="M22" i="12" s="1"/>
  <c r="M24" i="12" s="1"/>
  <c r="H27" i="12" s="1"/>
  <c r="I71" i="12"/>
  <c r="G71" i="12"/>
  <c r="L68" i="12"/>
  <c r="L70" i="12" s="1"/>
  <c r="M70" i="12" s="1"/>
  <c r="D70" i="12"/>
  <c r="L71" i="11"/>
  <c r="L77" i="11" s="1"/>
  <c r="I77" i="11"/>
  <c r="G22" i="11"/>
  <c r="H22" i="11" s="1"/>
  <c r="H24" i="11" s="1"/>
  <c r="H26" i="11" s="1"/>
  <c r="D29" i="11" s="1"/>
  <c r="G68" i="11"/>
  <c r="G70" i="11" s="1"/>
  <c r="H70" i="11" s="1"/>
  <c r="G71" i="11"/>
  <c r="G77" i="11" s="1"/>
  <c r="L15" i="11"/>
  <c r="L22" i="11" s="1"/>
  <c r="M22" i="11" s="1"/>
  <c r="M24" i="11" s="1"/>
  <c r="H27" i="11" s="1"/>
  <c r="L68" i="11"/>
  <c r="L70" i="11" s="1"/>
  <c r="M70" i="11" s="1"/>
  <c r="G70" i="10"/>
  <c r="H70" i="10" s="1"/>
  <c r="G22" i="10"/>
  <c r="H22" i="10" s="1"/>
  <c r="H24" i="10" s="1"/>
  <c r="H26" i="10" s="1"/>
  <c r="D29" i="10" s="1"/>
  <c r="L71" i="10"/>
  <c r="L77" i="10" s="1"/>
  <c r="M77" i="10" s="1"/>
  <c r="I77" i="10"/>
  <c r="L22" i="10"/>
  <c r="M22" i="10" s="1"/>
  <c r="M24" i="10" s="1"/>
  <c r="H27" i="10" s="1"/>
  <c r="D70" i="10"/>
  <c r="G73" i="10"/>
  <c r="G77" i="10" s="1"/>
  <c r="H77" i="11" l="1"/>
  <c r="G77" i="12"/>
  <c r="H77" i="12" s="1"/>
  <c r="E78" i="12"/>
  <c r="G78" i="12" s="1"/>
  <c r="H78" i="12" s="1"/>
  <c r="H80" i="12" s="1"/>
  <c r="D29" i="12"/>
  <c r="L71" i="12"/>
  <c r="L77" i="12" s="1"/>
  <c r="M77" i="12" s="1"/>
  <c r="I77" i="12"/>
  <c r="E78" i="11"/>
  <c r="G78" i="11" s="1"/>
  <c r="H78" i="11" s="1"/>
  <c r="H80" i="11" s="1"/>
  <c r="M77" i="11"/>
  <c r="J78" i="10"/>
  <c r="L78" i="10" s="1"/>
  <c r="M78" i="10" s="1"/>
  <c r="M80" i="10" s="1"/>
  <c r="H83" i="10" s="1"/>
  <c r="H77" i="10"/>
  <c r="H82" i="12" l="1"/>
  <c r="J78" i="12"/>
  <c r="L78" i="12" s="1"/>
  <c r="M78" i="12" s="1"/>
  <c r="M80" i="12" s="1"/>
  <c r="H82" i="11"/>
  <c r="J78" i="11"/>
  <c r="L78" i="11" s="1"/>
  <c r="M78" i="11" s="1"/>
  <c r="M80" i="11" s="1"/>
  <c r="E78" i="10"/>
  <c r="G78" i="10" s="1"/>
  <c r="H78" i="10"/>
  <c r="H80" i="10" s="1"/>
  <c r="H83" i="12" l="1"/>
  <c r="D85" i="12"/>
  <c r="H83" i="11"/>
  <c r="D85" i="11"/>
  <c r="D85" i="10"/>
  <c r="H82" i="10"/>
  <c r="I76" i="9" l="1"/>
  <c r="I75" i="9"/>
  <c r="I74" i="9"/>
  <c r="I73" i="9"/>
  <c r="I72" i="9"/>
  <c r="I71" i="9"/>
  <c r="I68" i="9"/>
  <c r="D76" i="9"/>
  <c r="D75" i="9"/>
  <c r="D74" i="9"/>
  <c r="D73" i="9"/>
  <c r="D72" i="9"/>
  <c r="D71" i="9"/>
  <c r="D69" i="9"/>
  <c r="D68" i="9"/>
  <c r="D67" i="9"/>
  <c r="D40" i="9"/>
  <c r="D36" i="9"/>
  <c r="E42" i="9"/>
  <c r="J22" i="9"/>
  <c r="J21" i="9"/>
  <c r="J20" i="9"/>
  <c r="J19" i="9"/>
  <c r="J18" i="9"/>
  <c r="J17" i="9"/>
  <c r="J16" i="9"/>
  <c r="J15" i="9"/>
  <c r="J14" i="9"/>
  <c r="J12" i="9"/>
  <c r="E22" i="9"/>
  <c r="E15" i="9"/>
  <c r="E14" i="9"/>
  <c r="J77" i="9" l="1"/>
  <c r="J76" i="9"/>
  <c r="J75" i="9"/>
  <c r="J74" i="9"/>
  <c r="J73" i="9"/>
  <c r="J72" i="9"/>
  <c r="J71" i="9"/>
  <c r="J70" i="9"/>
  <c r="J68" i="9"/>
  <c r="E77" i="9"/>
  <c r="E76" i="9"/>
  <c r="E75" i="9"/>
  <c r="E74" i="9"/>
  <c r="E73" i="9"/>
  <c r="E72" i="9"/>
  <c r="E71" i="9"/>
  <c r="E70" i="9"/>
  <c r="E69" i="9"/>
  <c r="E68" i="9"/>
  <c r="E67" i="9"/>
  <c r="I48" i="9"/>
  <c r="L48" i="9" s="1"/>
  <c r="J48" i="9"/>
  <c r="J47" i="9"/>
  <c r="J46" i="9"/>
  <c r="J45" i="9"/>
  <c r="J44" i="9"/>
  <c r="J43" i="9"/>
  <c r="J42" i="9"/>
  <c r="J39" i="9"/>
  <c r="E48" i="9"/>
  <c r="E47" i="9"/>
  <c r="E46" i="9"/>
  <c r="E45" i="9"/>
  <c r="E44" i="9"/>
  <c r="E43" i="9"/>
  <c r="E40" i="9"/>
  <c r="M41" i="9"/>
  <c r="J41" i="9"/>
  <c r="E41" i="9"/>
  <c r="E39" i="9"/>
  <c r="E38" i="9"/>
  <c r="M37" i="9"/>
  <c r="H37" i="9"/>
  <c r="G76" i="9" l="1"/>
  <c r="L76" i="9" l="1"/>
  <c r="L74" i="9" l="1"/>
  <c r="D48" i="9"/>
  <c r="G74" i="9" l="1"/>
  <c r="G48" i="9"/>
  <c r="E21" i="9"/>
  <c r="E20" i="9"/>
  <c r="E19" i="9"/>
  <c r="E18" i="9"/>
  <c r="E17" i="9"/>
  <c r="E16" i="9"/>
  <c r="E13" i="9"/>
  <c r="E12" i="9"/>
  <c r="E11" i="9"/>
  <c r="I47" i="9"/>
  <c r="L73" i="9" s="1"/>
  <c r="I46" i="9"/>
  <c r="L72" i="9" s="1"/>
  <c r="I45" i="9"/>
  <c r="I44" i="9"/>
  <c r="I43" i="9"/>
  <c r="I39" i="9"/>
  <c r="I41" i="9" s="1"/>
  <c r="D47" i="9"/>
  <c r="D46" i="9"/>
  <c r="G72" i="9" s="1"/>
  <c r="D45" i="9"/>
  <c r="G71" i="9" s="1"/>
  <c r="D44" i="9"/>
  <c r="D43" i="9"/>
  <c r="G69" i="9" s="1"/>
  <c r="D42" i="9"/>
  <c r="D39" i="9"/>
  <c r="D38" i="9"/>
  <c r="J37" i="9"/>
  <c r="I37" i="9"/>
  <c r="E37" i="9"/>
  <c r="G37" i="9" s="1"/>
  <c r="G68" i="9" l="1"/>
  <c r="L71" i="9"/>
  <c r="G73" i="9"/>
  <c r="D41" i="9"/>
  <c r="L37" i="9"/>
  <c r="D70" i="9" l="1"/>
  <c r="G67" i="9"/>
  <c r="G70" i="9" s="1"/>
  <c r="H70" i="9" s="1"/>
  <c r="G40" i="9"/>
  <c r="L46" i="9"/>
  <c r="L45" i="9"/>
  <c r="L39" i="9"/>
  <c r="L41" i="9" s="1"/>
  <c r="G45" i="9"/>
  <c r="G39" i="9"/>
  <c r="G46" i="9"/>
  <c r="G42" i="9"/>
  <c r="G38" i="9"/>
  <c r="L43" i="9" l="1"/>
  <c r="G43" i="9"/>
  <c r="G44" i="9"/>
  <c r="G47" i="9"/>
  <c r="L47" i="9"/>
  <c r="G41" i="9"/>
  <c r="H41" i="9" s="1"/>
  <c r="L44" i="9"/>
  <c r="H53" i="9" l="1"/>
  <c r="H55" i="9" s="1"/>
  <c r="I15" i="9" l="1"/>
  <c r="I42" i="9" s="1"/>
  <c r="I14" i="9"/>
  <c r="D22" i="9"/>
  <c r="D14" i="9"/>
  <c r="I70" i="9" l="1"/>
  <c r="L68" i="9"/>
  <c r="L70" i="9" s="1"/>
  <c r="M70" i="9" s="1"/>
  <c r="I22" i="9"/>
  <c r="L42" i="9"/>
  <c r="M53" i="9" l="1"/>
  <c r="H56" i="9" s="1"/>
  <c r="L75" i="9"/>
  <c r="L77" i="9" s="1"/>
  <c r="M77" i="9" s="1"/>
  <c r="I77" i="9"/>
  <c r="G20" i="9"/>
  <c r="G19" i="9"/>
  <c r="L20" i="9"/>
  <c r="L16" i="9"/>
  <c r="L19" i="9"/>
  <c r="L15" i="9"/>
  <c r="L12" i="9"/>
  <c r="L18" i="9"/>
  <c r="L21" i="9"/>
  <c r="L17" i="9"/>
  <c r="G21" i="9"/>
  <c r="G17" i="9"/>
  <c r="G16" i="9"/>
  <c r="G11" i="9"/>
  <c r="G15" i="9"/>
  <c r="G13" i="9"/>
  <c r="G18" i="9"/>
  <c r="G12" i="9"/>
  <c r="J78" i="9" l="1"/>
  <c r="L78" i="9" s="1"/>
  <c r="D58" i="9"/>
  <c r="L22" i="9"/>
  <c r="L14" i="9"/>
  <c r="M14" i="9" s="1"/>
  <c r="G14" i="9"/>
  <c r="H14" i="9" s="1"/>
  <c r="G22" i="9"/>
  <c r="M78" i="9" l="1"/>
  <c r="M80" i="9" s="1"/>
  <c r="H83" i="9" s="1"/>
  <c r="M22" i="9"/>
  <c r="M24" i="9" s="1"/>
  <c r="H27" i="9" s="1"/>
  <c r="H22" i="9"/>
  <c r="D77" i="9"/>
  <c r="G75" i="9"/>
  <c r="G77" i="9" s="1"/>
  <c r="H77" i="9" s="1"/>
  <c r="H24" i="9" l="1"/>
  <c r="H26" i="9" s="1"/>
  <c r="D29" i="9" s="1"/>
  <c r="E78" i="9"/>
  <c r="G78" i="9" s="1"/>
  <c r="H78" i="9" l="1"/>
  <c r="H80" i="9" s="1"/>
  <c r="D85" i="9" l="1"/>
  <c r="H82" i="9"/>
</calcChain>
</file>

<file path=xl/comments1.xml><?xml version="1.0" encoding="utf-8"?>
<comments xmlns="http://schemas.openxmlformats.org/spreadsheetml/2006/main">
  <authors>
    <author>Sluis, Mijke</author>
  </authors>
  <commentList>
    <comment ref="E8" authorId="0" shapeId="0">
      <text>
        <r>
          <rPr>
            <sz val="9"/>
            <color indexed="81"/>
            <rFont val="Tahoma"/>
            <family val="2"/>
          </rPr>
          <t xml:space="preserve">Indien hier 'ja' wordt ingevuld, zijn de volgende kolommen niet van toepassing. </t>
        </r>
      </text>
    </comment>
  </commentList>
</comments>
</file>

<file path=xl/sharedStrings.xml><?xml version="1.0" encoding="utf-8"?>
<sst xmlns="http://schemas.openxmlformats.org/spreadsheetml/2006/main" count="999" uniqueCount="191">
  <si>
    <t>Periodeloon in schaal, trede</t>
  </si>
  <si>
    <t>Ja</t>
  </si>
  <si>
    <t>Eis 10.4</t>
  </si>
  <si>
    <t>ADV</t>
  </si>
  <si>
    <t>Eis 10.5</t>
  </si>
  <si>
    <t>Eis 10.6</t>
  </si>
  <si>
    <t>Eis 10.7</t>
  </si>
  <si>
    <t>Eis 10.8 / 10.18</t>
  </si>
  <si>
    <t>Eis 10.8</t>
  </si>
  <si>
    <t>Thuiswerkvergoeding</t>
  </si>
  <si>
    <t>Periodieken</t>
  </si>
  <si>
    <t>Nee</t>
  </si>
  <si>
    <t>Eis 10.11</t>
  </si>
  <si>
    <t>Eenmalige uitkeringen</t>
  </si>
  <si>
    <t>Eis 10.12</t>
  </si>
  <si>
    <t>Vaste eindejaarsuitkering</t>
  </si>
  <si>
    <t>Eis 10.14</t>
  </si>
  <si>
    <t>VOG-kosten</t>
  </si>
  <si>
    <t>Belast/onbelast</t>
  </si>
  <si>
    <t>Vindplaats informatie cao Rijk</t>
  </si>
  <si>
    <t>Opmerking</t>
  </si>
  <si>
    <t>Onbelast</t>
  </si>
  <si>
    <t>Belast</t>
  </si>
  <si>
    <t>Element verwerkt in omrekenfactor 
ja/nee</t>
  </si>
  <si>
    <t>Loon</t>
  </si>
  <si>
    <t>Toeslagen</t>
  </si>
  <si>
    <t>Overwerk</t>
  </si>
  <si>
    <t>Onregelmatige dienst</t>
  </si>
  <si>
    <t>Vervoer</t>
  </si>
  <si>
    <t>(Thuis)werkplekvergoeding</t>
  </si>
  <si>
    <t>Overig</t>
  </si>
  <si>
    <t>Woon-werkverkeer</t>
  </si>
  <si>
    <t>3.1: Arbeidsduur
3.2: Werktijden (compensatie-uren: invulling afhankelijk van afspraken tussen inlener en uitzendbureau)</t>
  </si>
  <si>
    <t xml:space="preserve">Bereikbaarheids-/beschikbaarheidsdienst (Consignatiedienst) </t>
  </si>
  <si>
    <t>7.1: Toelage onregelmatige dienst
7.2: Vaste toelage onregelmatige dienst
7.3: Aanvullende vaste toelage onregelmatige dienst</t>
  </si>
  <si>
    <t>7.6: Toelage bereikbaarheids- en beschikbaarheidsdienst</t>
  </si>
  <si>
    <t>7.10: Overwerkvergoeding</t>
  </si>
  <si>
    <t>6.5: Eenmalige cao-uitkeringen 2022 en 2023</t>
  </si>
  <si>
    <t>11.2: Thuiswerkvergoeding en voorzieningen thuiswerkplek en verduurzaming woning: het onderdeel thuiswerkvergoeding</t>
  </si>
  <si>
    <t>9.1: Individueel Keuzebudget</t>
  </si>
  <si>
    <t xml:space="preserve"> Beeldschermbril</t>
  </si>
  <si>
    <t>11.6: Vergoeding beeldschermbril</t>
  </si>
  <si>
    <t>Kostenelementen</t>
  </si>
  <si>
    <t>Bezwarende omstandigheden</t>
  </si>
  <si>
    <t>7.7: Toelage bezwarende omstandigheden</t>
  </si>
  <si>
    <t>Bijzondere werktijden: werktijdverschuiving</t>
  </si>
  <si>
    <t>7.5: Toelage werktijdverschuiving</t>
  </si>
  <si>
    <t>10.1: Woon-werkverkeer</t>
  </si>
  <si>
    <t>Dienstreizen binnenland</t>
  </si>
  <si>
    <t>10.2: Dienstreizen binnenland</t>
  </si>
  <si>
    <t>Parkeerkosten, kosten van tolwegen of veerponten</t>
  </si>
  <si>
    <t>Arbovoorzieningen thuiswerkplek</t>
  </si>
  <si>
    <t>Beleidskader Extra Belonen sector Rijk</t>
  </si>
  <si>
    <t xml:space="preserve">N.v.t. </t>
  </si>
  <si>
    <t>Reistijd (binnenland)</t>
  </si>
  <si>
    <t>12.3 Voorzieningen bij studie en opleiding</t>
  </si>
  <si>
    <t>Akkoord over CAO Rijk 2022-2024
Bruto uurlonen</t>
  </si>
  <si>
    <t>6.2: Periodieke salarisverhoging
Bruto uurlonen</t>
  </si>
  <si>
    <t>BHV-er</t>
  </si>
  <si>
    <t>Extra belonen: Eenmalige beloning &amp; Toelage</t>
  </si>
  <si>
    <t>Inrichting thuiswerkplek en/of verduurzaming woning</t>
  </si>
  <si>
    <t>Uitleg cao-partijen: voorzieningen thuiswerkplek en/of verduurzaming woning | CAO Rijk Online | CAO Rijk</t>
  </si>
  <si>
    <t xml:space="preserve">Onder voorwaarden van Handboek Loonheffingen </t>
  </si>
  <si>
    <t xml:space="preserve">23.1.2 </t>
  </si>
  <si>
    <t>23.1 
23.2</t>
  </si>
  <si>
    <t>22.1.9</t>
  </si>
  <si>
    <t>Eenmalige uitkeringen cao uitkeringen</t>
  </si>
  <si>
    <t>22.1.2</t>
  </si>
  <si>
    <t>22.1.9 
22.1.12</t>
  </si>
  <si>
    <t>11.4 BHV-Vergoeding</t>
  </si>
  <si>
    <t>Maaltijd bij overwerk</t>
  </si>
  <si>
    <t>Studiekosten</t>
  </si>
  <si>
    <t>Initiële loonsverhoging bruto loon (i.v.m. verhoging cao Deelnemer) (inclusief loonsverhogingen met terugwerkende kracht)</t>
  </si>
  <si>
    <t xml:space="preserve">Onbelast </t>
  </si>
  <si>
    <t>Verblijfkostenvergoeding dienstreizen binnenland</t>
  </si>
  <si>
    <t>Berekeningsgrondslag (cao Rijk)</t>
  </si>
  <si>
    <t>Zie bruto uurlonen in Tariefstelling, tabblad 1. Gebaseerd op cao Rijk:
1.6: Enkele algemene uitgangspunten
6.1: Uw salarisschaal
6.3: De Salarisschalen en maandbedragen
Bijlage 1: Definitief uurloon</t>
  </si>
  <si>
    <t>Handling fee ja/nee</t>
  </si>
  <si>
    <t>Samenstelling Kostenfactor</t>
  </si>
  <si>
    <t>N.v.t.</t>
  </si>
  <si>
    <t>Eis 10.10</t>
  </si>
  <si>
    <t>Eis 10.13</t>
  </si>
  <si>
    <t>11.1 Maaltijdvergoeding bij overwerk</t>
  </si>
  <si>
    <t>29.8</t>
  </si>
  <si>
    <t>22.1.4</t>
  </si>
  <si>
    <t xml:space="preserve">Ja, reistijd is onderdeel van de inlenersbeloning. Echter, reistijd valt niet onder vergoedingen van cao Rijk en is daarom niet van toepassing. </t>
  </si>
  <si>
    <t>(2023) Conform cao Rijk gelden de volgende tarieven:
Wel praktische reizen: €0,09 /km
Niet praktische reizen: €0,37/km
Voor gebruik van het OV tweede klas worden de volledige kosten vergoed.
Conform Handboek Loonheffingen zijn dienstreizen binnenland met eigen vervoer t/m €0,21 onbelast en kunnen één-op-één worden doorbelast. 
Dienstreizen met het OV is t/m €0,21 onbelast óf de totale vergoeding van de daadwerkelijke gemaakte kosten worden één-op-één doorbelast. 
Reiskosten vallen onder het element kostenvergoeding van de inlenersbeloning. Volgens cao Rijk mogen enkel kosten doorbelast worden voor zover uitbetaling vrij van loonheffing en premies is.
 - btw</t>
  </si>
  <si>
    <t>23.10.1</t>
  </si>
  <si>
    <t>(2023) Conform cao Rijk geldt de maximale uitgaven voor een avondmaaltijd:
• Avondmaaltijd: € 28,84
Conform Handboek Loonheffingen  zijn enkele verblijfskosten  gericht vrijgesteld en kunnen  één-op-één worden doorbelast. M.b.t. het avondmaaltijd betreft dit: 
• Avondmaaltijd: € 27,97
 - btw</t>
  </si>
  <si>
    <t>Disclaimer: dit formulier BRI/BRO betreft een informatief document met specifieke aandachtspunten. De volledige tekst van de arbeidsvoorwaardenovereenkomst en/of andere bedrijfsregelingen blijft altijd leidend.</t>
  </si>
  <si>
    <r>
      <t xml:space="preserve">Transitievergoeding is geen onderdeel van de samenstelling kostenfactor: 
Voor de berekening van de </t>
    </r>
    <r>
      <rPr>
        <b/>
        <sz val="11"/>
        <color theme="1"/>
        <rFont val="Calibri"/>
        <family val="2"/>
        <scheme val="minor"/>
      </rPr>
      <t>transitievergoeding</t>
    </r>
    <r>
      <rPr>
        <sz val="11"/>
        <color theme="1"/>
        <rFont val="Calibri"/>
        <family val="2"/>
        <scheme val="minor"/>
      </rPr>
      <t xml:space="preserve"> (art. 7:673 lid 2 BW) moet volgens artikel 3 lid 1 aanhef en sub c van het Besluit het loon onder meer vermeerderd worden met de overeengekomen variabele looncomponenten die verschuldigd waren in de drie kalenderjaren voorafgaande aan het jaar waarin de arbeidsovereenkomst eindigt. In de bij het Besluit horende Nota van Toelichting staat dat niet overeengekomen maar wel toegekende variabele looncomponenten, </t>
    </r>
    <r>
      <rPr>
        <b/>
        <sz val="11"/>
        <color theme="1"/>
        <rFont val="Calibri"/>
        <family val="2"/>
        <scheme val="minor"/>
      </rPr>
      <t>niet mogen worden meegerekend bij het loon</t>
    </r>
    <r>
      <rPr>
        <sz val="11"/>
        <color theme="1"/>
        <rFont val="Calibri"/>
        <family val="2"/>
        <scheme val="minor"/>
      </rPr>
      <t xml:space="preserve">.
Deze variabele looncomponenten zijn terug te vinden in artikel 5: https://wetten.overheid.nl/BWBR0035984/2020-07-01
Volgens de Toelichting op de Regeling wordt de hoogte van de variabele looncomponenten bepaald door het functioneren van de werknemer of de resultaten van de onderneming, of een combinatie van beide.
De eenmalige uitkering staat qua hoogte los van het functioneren van iemand en/of de 'resultaten van de onderneming'.
</t>
    </r>
  </si>
  <si>
    <t xml:space="preserve">Geen vakantiedagen in samenstelling kostenfactor want dit kostenelement is niet structureel </t>
  </si>
  <si>
    <t>Link met PvE
EZK</t>
  </si>
  <si>
    <t>Valt het onder inlenersbeloning? (Uitgangspunt 01-07-2023)
Ja/nee</t>
  </si>
  <si>
    <t xml:space="preserve"> (2023)
€0,16 (niet praktisch reizen = €0,37 - €0,21 onbelast) </t>
  </si>
  <si>
    <t>(2023) De volgende kosten zijn conform Handboek Loonheffingen niet gericht vrijgesteld (vergoeding cao Rijk - gericht vrijgestelde bedrage) 
• Kleine uitgaven overdag: € 0,68
• Kleine uitgaven ’s avonds: € 7,59
• Ontbijt: € 0,00
• Lunch: € 7,92
• Avondmaaltijd: € 0,87
• Logies: € 1,55</t>
  </si>
  <si>
    <t xml:space="preserve">(2023) Thuiswerkvergoeding is (conform cao Rijk) €2,15 /dag en kunnen één-op-één worden doorbelast.  </t>
  </si>
  <si>
    <t>(2023) Conform cao Rijk kan de uitzendkracht de 
volgende arbomiddelen aanschaffen na akkoord van Deelnemer en één-op-één doorbelasten tot het 
maximale bedrag:
• bureau:
 - verstelbaar bureau (€ 375) of 
 - verstelbaar zit-/stabureau (€ 450) 
• los toetsenbord (€ 32)
• losse muis (€ 28)
• beeldscherm (€ 182)
• voetensteun (€ 60)</t>
  </si>
  <si>
    <t xml:space="preserve">Nee, alleen kosten worden vergoed die samenhangen met het dienstverband en/of het vervullen van de functie. Dit betreft een tegemoetkoming. Een tegemoetkoming valt niet onder de inlenersbeloning. </t>
  </si>
  <si>
    <t>(2023) Conform cao Rijk kan, na akkoord van Deelnemer, een beeldschermbril tot €250,- één-op-één doorbelast worden.
Indien aanwezigheid van bewijsstuk van een oogarts m.b.t. medische noodzakelijkheid kunnen de gehele kosten één-op-één worden doorbelast.</t>
  </si>
  <si>
    <r>
      <t xml:space="preserve">(2023) Conform cao Rijk:
• basishulpverlener - €277,46 per jaar
• allround BHV-er - €554,90 per jaar
•  BHV-er met leidinggevende taken - €832,36 per jaar
Bedragen worden naar rato uitgekeerd. 
</t>
    </r>
    <r>
      <rPr>
        <sz val="11"/>
        <color rgb="FFFF0000"/>
        <rFont val="Calibri"/>
        <family val="2"/>
        <scheme val="minor"/>
      </rPr>
      <t/>
    </r>
  </si>
  <si>
    <t>Na (voorafgaande) goedkeuring van een leidinggevende worden de kosten, voor zover redelijk/gebruikelijk (geen 'sterrenmaaltijd') aan de uitzendkrachten vergoed zoals ook geldt voor een eigen medewerker.</t>
  </si>
  <si>
    <r>
      <t xml:space="preserve">Een percentage over het bruto uurloon conform cao Rijk </t>
    </r>
    <r>
      <rPr>
        <sz val="11"/>
        <color theme="1"/>
        <rFont val="Calibri"/>
        <family val="2"/>
        <scheme val="minor"/>
      </rPr>
      <t xml:space="preserve">
</t>
    </r>
  </si>
  <si>
    <t xml:space="preserve"> Een percentage over het bruto uurloon conform cao Rijk 
 - Mogelijk onder bepaalde voorwaarden is ook een nominale vergoeding van € 50/dag conform cao Rijk van toepassing</t>
  </si>
  <si>
    <r>
      <t xml:space="preserve">Een percentage over het bruto uurloon conform cao Rijk 
</t>
    </r>
    <r>
      <rPr>
        <sz val="11"/>
        <color rgb="FFFF0000"/>
        <rFont val="Calibri"/>
        <family val="2"/>
        <scheme val="minor"/>
      </rPr>
      <t/>
    </r>
  </si>
  <si>
    <r>
      <t xml:space="preserve">Vaste bruto toelage conform cao Rijk
</t>
    </r>
    <r>
      <rPr>
        <sz val="11"/>
        <color rgb="FFFF0000"/>
        <rFont val="Calibri"/>
        <family val="2"/>
        <scheme val="minor"/>
      </rPr>
      <t/>
    </r>
  </si>
  <si>
    <t xml:space="preserve">Een percentage over het bruto uurloon conform cao Rijk 
</t>
  </si>
  <si>
    <r>
      <rPr>
        <sz val="11"/>
        <rFont val="Calibri"/>
        <family val="2"/>
        <scheme val="minor"/>
      </rPr>
      <t xml:space="preserve">Vastgestelde uitkering conform cao Rijk </t>
    </r>
    <r>
      <rPr>
        <sz val="11"/>
        <color rgb="FFFF0000"/>
        <rFont val="Calibri"/>
        <family val="2"/>
        <scheme val="minor"/>
      </rPr>
      <t xml:space="preserve">
</t>
    </r>
    <r>
      <rPr>
        <sz val="11"/>
        <color rgb="FFFF0000"/>
        <rFont val="Calibri"/>
        <family val="2"/>
        <scheme val="minor"/>
      </rPr>
      <t xml:space="preserve">
</t>
    </r>
  </si>
  <si>
    <r>
      <rPr>
        <sz val="11"/>
        <rFont val="Calibri"/>
        <family val="2"/>
        <scheme val="minor"/>
      </rPr>
      <t xml:space="preserve"> Vastgestelde bruto vergoeding</t>
    </r>
    <r>
      <rPr>
        <sz val="11"/>
        <color rgb="FFFF0000"/>
        <rFont val="Calibri"/>
        <family val="2"/>
        <scheme val="minor"/>
      </rPr>
      <t xml:space="preserve">
</t>
    </r>
  </si>
  <si>
    <t xml:space="preserve">(2023) Conform cao Rijk gelden de volgende tarieven voor eigen vervoer:
Lage reiskostenvergoeding: €0,07
Hoge reiskostenvergoeding: €0,21
Voor gebruik van het OV worden de volledige kosten vergoed.
Conform Handboek Loonheffingen is woon-werk verkeer met eigen vervoer  t/m €0,21 onbelast en kunnen één-op-één worden doorbelast. 
&amp;
Woon-werk verkeer met het OV is t/m €0,21 onbelast óf de totale vergoeding van de daadwerkelijke gemaakte kosten worden één-op-één doorbelast. </t>
  </si>
  <si>
    <t>(2023) Conform cao Rijk gelden de volgende tarieven:
• Kleine uitgaven overdag: € 6,34
• Kleine uitgaven ’s avonds: € 18,91
• Ontbijt: € 14,06
• Lunch: € 19,06
• Avondmaaltijd: € 28,84
• Logies: € 143,97
Conform Handboek Loonheffingen  zijn de volgende verblijfskosten  gericht vrijgesteld en kunnen deze één-op-één worden doorbelast: 
• Kleine uitgaven overdag: € 5,66
• Kleine uitgaven ’s avonds: € 11,32
• Ontbijt: € 14,06
• Lunch: € 11,14
• Avondmaaltijd: € 27,97
• Logies: € 142,42</t>
  </si>
  <si>
    <t xml:space="preserve">Ja, mits onbelast. Echter, deze kosten worden conform cao Rijk niet apart vergoed en worden betaald uit de kilometervergoeding. </t>
  </si>
  <si>
    <t xml:space="preserve">
In bijzondere gevallen kan hiervan worden afgeweken. Een Deelnemer kan in die gevallen besluiten (een deel van) deze kosten toch apart te vergoeden of als dat mogelijk is een voorziening te treffen (bijvoorbeeld een parkeerkaart of vervoerbewijs voor de veerpont te verstrekken).
Indien de bijzondere gevallen van toepassing zijn dient de onbelaste vergoeding overeeen te komen met art. 23.10.1 van het  Handboek Loonheffing 'Parkeren bij het werk: parkeren op of bij de werkplek'
</t>
  </si>
  <si>
    <r>
      <t xml:space="preserve">
In bijzondere gevallen kan hiervan worden afgeweken. Een Deelnemer kan in die gevallen besluiten (een deel van) deze kosten toch apart te vergoeden of als dat mogelijk is een voorziening te treffen (bijvoorbeeld een parkeerkaart of vervoerbewijs voor de veerpont te verstrekken).
Indien de bijzondere gevallen van toepassing zijn dient de onbelaste vergoeding overeeen te komen met art. 23.10.1 van het Handboek Loonheffing 'Parkeren bij het werk: parkeren op andere plekken'
</t>
    </r>
    <r>
      <rPr>
        <sz val="11"/>
        <color rgb="FFFF0000"/>
        <rFont val="Calibri"/>
        <family val="2"/>
        <scheme val="minor"/>
      </rPr>
      <t/>
    </r>
  </si>
  <si>
    <t xml:space="preserve">Conform Programma van Eisen. Indien er sprake is van doorbelasting aan Deelnemer, dan worden de kosten één-op-één doorbelast. </t>
  </si>
  <si>
    <t>EA IFA EZK, LNV, JenV 2024</t>
  </si>
  <si>
    <t xml:space="preserve">Kenmerk IUC DJI/INEA/CV/2023-1 </t>
  </si>
  <si>
    <t>Uitgangspunt is de ABU- en NBBU-uitzendcao per 1 juli 2023</t>
  </si>
  <si>
    <t>Vergoeding fiets en accessoires</t>
  </si>
  <si>
    <t>BIJLAGE S  Beloningsregeling Inlener/Opdrachtgever (BRI/BRO)</t>
  </si>
  <si>
    <t>PAWW</t>
  </si>
  <si>
    <t>EA IFA EZK, LNV, JenV</t>
  </si>
  <si>
    <t>Perceel 1  JenV-overig</t>
  </si>
  <si>
    <t>Blok</t>
  </si>
  <si>
    <t>Kostprijsvariabele</t>
  </si>
  <si>
    <t>Percentage</t>
  </si>
  <si>
    <t>Grondslag</t>
  </si>
  <si>
    <t>Bijdrage</t>
  </si>
  <si>
    <t>Totaal</t>
  </si>
  <si>
    <t>Blok 1</t>
  </si>
  <si>
    <t xml:space="preserve">Basis (bruto Uurloon o.b.v. 
inlenersbeloning) </t>
  </si>
  <si>
    <t>basis</t>
  </si>
  <si>
    <t>Blok 2</t>
  </si>
  <si>
    <t>reserveringen</t>
  </si>
  <si>
    <t xml:space="preserve">basis </t>
  </si>
  <si>
    <t>totaal</t>
  </si>
  <si>
    <t>Blok 4</t>
  </si>
  <si>
    <t>werkgeverslasten (cao) en pensioen</t>
  </si>
  <si>
    <t>Zw-aanvullend (ZW-A premie t.b.v. aanvulling uitkering UWV in het eerste en tweede ziektejaar, risicopremiegroep 1)</t>
  </si>
  <si>
    <t>basis + res</t>
  </si>
  <si>
    <t>pensioen</t>
  </si>
  <si>
    <t xml:space="preserve">SFU/sociaal fonds </t>
  </si>
  <si>
    <t>werkgeverslasten (o.a. sociale verzekeringspremies)</t>
  </si>
  <si>
    <t>Aof inclusief kinderopvang</t>
  </si>
  <si>
    <t>Zvw (zorgverzekeringswet)</t>
  </si>
  <si>
    <t xml:space="preserve">Awf werkloosheidswet  </t>
  </si>
  <si>
    <t xml:space="preserve">vakantiedagen </t>
  </si>
  <si>
    <t xml:space="preserve">Transitievergoeding </t>
  </si>
  <si>
    <t>Kostenfactor 2024</t>
  </si>
  <si>
    <t>Werkhervattingskas - WGA</t>
  </si>
  <si>
    <t>Werkhervattingskas - ZW-Flex</t>
  </si>
  <si>
    <t>Fase A</t>
  </si>
  <si>
    <t>Fase B/C</t>
  </si>
  <si>
    <t>totaal kostenfactor per fase</t>
  </si>
  <si>
    <t>Handling fee</t>
  </si>
  <si>
    <t>Aanvullend</t>
  </si>
  <si>
    <t>Gemiddelde kostenfactor*</t>
  </si>
  <si>
    <t>Kenmerk IUC DJI/INEA/CV/2023-1</t>
  </si>
  <si>
    <t xml:space="preserve">*Voor de procentuele verhouding van de Omrekenfactoren fase A en fase B/C in het gemiddelde, houden we gedurende de looptijd van de Raamovereenkomst de verdeling zoals vastgesteld in tabblad 3 van de Tariefstelling, bijlagen 5, aan. </t>
  </si>
  <si>
    <t>3) Kostenfactor t.b.v. eenmalige uitkeringen &amp; bewust belonen</t>
  </si>
  <si>
    <t>Handling fee (vastgesteld door 
Opdrachtgever)</t>
  </si>
  <si>
    <t>* Wanneer de toeslag niet structureel is</t>
  </si>
  <si>
    <r>
      <t>AZW-premie (bedrijfsspecifiek)
Aof-premie incl. kinderopvangtoeslag
AWF-premie (hoog)
ZvW-premie
WGA-premie (bedrijfsspecifiek)
ZW-Flex premie (bedrijfsspecifiek)
PAWW 
Pensioenp</t>
    </r>
    <r>
      <rPr>
        <sz val="11"/>
        <rFont val="Calibri"/>
        <family val="2"/>
        <scheme val="minor"/>
      </rPr>
      <t>remie (zonder aftrek franchise)</t>
    </r>
    <r>
      <rPr>
        <sz val="11"/>
        <color theme="1"/>
        <rFont val="Calibri"/>
        <family val="2"/>
        <scheme val="minor"/>
      </rPr>
      <t xml:space="preserve">
Sociaal fonds (SFU)
Transitievergoeding (bedrijfsspecifiek)</t>
    </r>
  </si>
  <si>
    <r>
      <t>AZW-premie (bedrijfsspecifiek)
Aof-premie incl. kinderopvangtoeslag
AWF-premie (hoog)
ZvW-premie
WGA-premie (bedrijfsspecifiek)
ZW-Flex premie (bedrijfsspecifiek)
PAWW 
Pensioenpr</t>
    </r>
    <r>
      <rPr>
        <sz val="11"/>
        <rFont val="Calibri"/>
        <family val="2"/>
        <scheme val="minor"/>
      </rPr>
      <t>emie (zonder aftrek franchise)</t>
    </r>
    <r>
      <rPr>
        <sz val="11"/>
        <color theme="1"/>
        <rFont val="Calibri"/>
        <family val="2"/>
        <scheme val="minor"/>
      </rPr>
      <t xml:space="preserve">
Sociaal fonds (SFU)
Transitievergoeding (bedrijfsspecifiek)
Vakantiedagen (als de toeslag structureel is)</t>
    </r>
  </si>
  <si>
    <r>
      <t xml:space="preserve">AZW-premie (bedrijfsspecifiek)
Aof-premie incl. kinderopvangtoeslag
AWF-premie (hoog)
ZvW-premie
WGA-premie (bedrijfsspecifiek)
ZW-Flex premie (bedrijfsspecifiek)
PAWW </t>
    </r>
    <r>
      <rPr>
        <sz val="11"/>
        <rFont val="Calibri"/>
        <family val="2"/>
        <scheme val="minor"/>
      </rPr>
      <t xml:space="preserve">
Pensioenpremie (zonder aftrek franchise)</t>
    </r>
    <r>
      <rPr>
        <sz val="11"/>
        <color theme="1"/>
        <rFont val="Calibri"/>
        <family val="2"/>
        <scheme val="minor"/>
      </rPr>
      <t xml:space="preserve">
Sociaal fonds (SFU)
Transitievergoeding (bedrijfsspecifiek)
Vakantiedagen (als de toelage structureel is)</t>
    </r>
  </si>
  <si>
    <r>
      <t>AZW-premie (bedrijfsspecifiek)
Aof-premie incl. kinderopvangtoeslag
AWF-premie (hoog)
ZvW-premie
WGA-premie (bedrijfsspecifiek)
ZW-Flex premie (bedrijfsspecifiek)
PAWW 
Pensioenpremie (zonder aftrek franchise)
Sociaal fonds (SFU)
Transitievergoeding</t>
    </r>
    <r>
      <rPr>
        <sz val="11"/>
        <rFont val="Calibri"/>
        <family val="2"/>
        <scheme val="minor"/>
      </rPr>
      <t xml:space="preserve"> (bedrijfsspecifiek)</t>
    </r>
    <r>
      <rPr>
        <sz val="11"/>
        <color theme="1"/>
        <rFont val="Calibri"/>
        <family val="2"/>
        <scheme val="minor"/>
      </rPr>
      <t xml:space="preserve">
Vakantiedagen (als de toelage structureel is)</t>
    </r>
  </si>
  <si>
    <r>
      <t>AZW-premie (bedrijfsspecifiek)
Aof-premie incl. kinderopvangtoeslag
AWF-premie (hoog)
ZvW-premie
WGA-premie (bedrijfsspecifiek)
ZW-Flex premie (bedrijfsspecifiek)
PAWW 
Pensioenprem</t>
    </r>
    <r>
      <rPr>
        <sz val="11"/>
        <rFont val="Calibri"/>
        <family val="2"/>
        <scheme val="minor"/>
      </rPr>
      <t>ie (zonder aftrek franchise)</t>
    </r>
    <r>
      <rPr>
        <sz val="11"/>
        <color theme="1"/>
        <rFont val="Calibri"/>
        <family val="2"/>
        <scheme val="minor"/>
      </rPr>
      <t xml:space="preserve">
Sociaal fonds (SFU)
Transitievergoeding (bedrijfsspecifiek)
Vakantiedagen (als de toelage structureel is)</t>
    </r>
  </si>
  <si>
    <t>AZW-premie (bedrijfsspecifiek)
Aof-premie incl. kinderopvangtoeslag
AWF-premie (hoog)
ZvW-premie
WGA-premie (bedrijfsspecifiek)
ZW-Flex premie (bedrijfsspecifiek)
PAWW 
Pensioenpremie (zonder aftrek franchise)
Sociaal fonds (SFU)</t>
  </si>
  <si>
    <t>Als het als bruto vergoeding wordt verloond, dan geldt de volgende opbouw
AZW-premie (bedrijfsspecifiek)
Aof-premie incl. kinderopvangtoeslag
AWF-premie (hoog)
ZvW-premie
WGA-premie (bedrijfsspecifiek)
ZW-Flex premie (bedrijfsspecifiek)
PAWW 
Pensioenpremie (zonder aftrek franchise)
Sociaal fonds (SFU)</t>
  </si>
  <si>
    <t>AZW-premie (bedrijfsspecifiek)
Aof-premie incl. kinderopvangtoeslag
AWF-premie (hoog)
ZvW-premie
WGA-premie (bedrijfsspecifiek)
ZW-Flex premie (bedrijfsspecifiek)
PAWW 
Pensioenpremie (zonder aftrek franchise)
Sociaal fonds (SFU)
Transitievergoeding (bedrijfsspecifiek)
Vakantiedagen (als de toeslag structureel is)</t>
  </si>
  <si>
    <r>
      <t>AZW-premie (bedrijfsspecifiek)
Aof-premie incl. kinderopvangtoeslag
AWF-premie (hoog)
ZvW-premie
WGA-premie (bedrijfsspecifiek)
ZW-Flex premie (bedrijfsspecifiek)
PAWW 
Pensioenprem</t>
    </r>
    <r>
      <rPr>
        <sz val="11"/>
        <rFont val="Calibri"/>
        <family val="2"/>
        <scheme val="minor"/>
      </rPr>
      <t>ie (zonder aftrek franchise)</t>
    </r>
    <r>
      <rPr>
        <sz val="11"/>
        <color theme="1"/>
        <rFont val="Calibri"/>
        <family val="2"/>
        <scheme val="minor"/>
      </rPr>
      <t xml:space="preserve">
Sociaal fonds (SFU)</t>
    </r>
  </si>
  <si>
    <t>Het BRI/BRO document wordt in de implementatieperiode verder uitgewerkt (o.a. met toevoeging van de samenstelling Kostenfactor, tabbladen 2A t/m 2D o.b.v. Tariefstelling bijlage 5A t/m 5D)</t>
  </si>
  <si>
    <r>
      <t>De reserveringen en premies zoals vastgelegd in de</t>
    </r>
    <r>
      <rPr>
        <b/>
        <i/>
        <u/>
        <sz val="11"/>
        <rFont val="Verdana"/>
        <family val="2"/>
      </rPr>
      <t>Tariefstelling Bijlage 5A</t>
    </r>
    <r>
      <rPr>
        <b/>
        <i/>
        <sz val="11"/>
        <rFont val="Verdana"/>
        <family val="2"/>
      </rPr>
      <t xml:space="preserve"> dienen één-op-één te worden overgenomen in dit overzicht*, alleen het pensioen is afwijkend (zonder aftrek franchise).
Zie ook tabblad 1 voor meer informatie, waaronder over de doorbelasting van onbelaste vergoedingen.
</t>
    </r>
    <r>
      <rPr>
        <i/>
        <sz val="10"/>
        <color rgb="FFFF0000"/>
        <rFont val="Verdana"/>
        <family val="2"/>
      </rPr>
      <t>*Dit tabblad geen onderdeel van de Inschrijving en hoeft niet te worden worden ingediend. In de implementatieperiode wordt deze ingevuld op basis van de overeengekomen Tariefstelling (bijlage 5A).</t>
    </r>
  </si>
  <si>
    <r>
      <t xml:space="preserve">1) Kostenfactor t.b.v. niet-structurele bruto vergoedingen en niet-structurele toeslagen 
</t>
    </r>
    <r>
      <rPr>
        <i/>
        <sz val="11"/>
        <rFont val="Verdana"/>
        <family val="2"/>
      </rPr>
      <t>(Waaronder momenteel</t>
    </r>
    <r>
      <rPr>
        <i/>
        <sz val="11"/>
        <color rgb="FF7030A0"/>
        <rFont val="Verdana"/>
        <family val="2"/>
      </rPr>
      <t xml:space="preserve"> </t>
    </r>
    <r>
      <rPr>
        <i/>
        <sz val="11"/>
        <rFont val="Verdana"/>
        <family val="2"/>
      </rPr>
      <t xml:space="preserve">overwerk, onregelmatige dienst*, bereikbaarheids-/beschikbaarheidsdienst (Consignatiedienst)*, bezwarende omstandigheden*, bijzondere werktijden: werktijdverschuiving*, dienstreizen binnenland, verblijfkostenvergoeding dienstreizen binnenland, parkeerkosten, kosten van tolwegen of veerponten, BHV-er*, maaltijd bij overwerk)   </t>
    </r>
  </si>
  <si>
    <r>
      <t>De reserveringen en premies zoals vastgelegd in de</t>
    </r>
    <r>
      <rPr>
        <b/>
        <i/>
        <u/>
        <sz val="11"/>
        <rFont val="Verdana"/>
        <family val="2"/>
      </rPr>
      <t>Tariefstelling Bijlage 5B</t>
    </r>
    <r>
      <rPr>
        <b/>
        <i/>
        <sz val="11"/>
        <rFont val="Verdana"/>
        <family val="2"/>
      </rPr>
      <t xml:space="preserve"> dienen één-op-één te worden overgenomen in dit overzicht*, alleen het pensioen is afwijkend (zonder aftrek franchise).
Zie ook tabblad 1 voor meer informatie, waaronder over de doorbelasting van onbelaste vergoedingen.
</t>
    </r>
    <r>
      <rPr>
        <i/>
        <sz val="10"/>
        <color rgb="FFFF0000"/>
        <rFont val="Verdana"/>
        <family val="2"/>
      </rPr>
      <t>*Dit tabblad geen onderdeel van de Inschrijving en hoeft niet te worden worden ingediend. In de implementatieperiode wordt deze ingevuld op basis van de overeengekomen Tariefstelling (bijlage 5B).</t>
    </r>
  </si>
  <si>
    <t>Perceel 2  IND</t>
  </si>
  <si>
    <t>Perceel 3 EZK LNV</t>
  </si>
  <si>
    <r>
      <t>De reserveringen en premies zoals vastgelegd in de</t>
    </r>
    <r>
      <rPr>
        <b/>
        <i/>
        <u/>
        <sz val="11"/>
        <rFont val="Verdana"/>
        <family val="2"/>
      </rPr>
      <t>Tariefstelling Bijlage 5C</t>
    </r>
    <r>
      <rPr>
        <b/>
        <i/>
        <sz val="11"/>
        <rFont val="Verdana"/>
        <family val="2"/>
      </rPr>
      <t xml:space="preserve"> dienen één-op-één te worden overgenomen in dit overzicht*, alleen het pensioen is afwijkend (zonder aftrek franchise).
Zie ook tabblad 1 voor meer informatie, waaronder over de doorbelasting van onbelaste vergoedingen.
</t>
    </r>
    <r>
      <rPr>
        <i/>
        <sz val="10"/>
        <color rgb="FFFF0000"/>
        <rFont val="Verdana"/>
        <family val="2"/>
      </rPr>
      <t>*Dit tabblad geen onderdeel van de Inschrijving en hoeft niet te worden worden ingediend. In de implementatieperiode wordt deze ingevuld op basis van de overeengekomen Tariefstelling (bijlage 5C).</t>
    </r>
  </si>
  <si>
    <t>Perceel 4 CJIB</t>
  </si>
  <si>
    <r>
      <t>De reserveringen en premies zoals vastgelegd in de</t>
    </r>
    <r>
      <rPr>
        <b/>
        <i/>
        <u/>
        <sz val="11"/>
        <rFont val="Verdana"/>
        <family val="2"/>
      </rPr>
      <t>Tariefstelling Bijlage 5D</t>
    </r>
    <r>
      <rPr>
        <b/>
        <i/>
        <sz val="11"/>
        <rFont val="Verdana"/>
        <family val="2"/>
      </rPr>
      <t xml:space="preserve"> dienen één-op-één te worden overgenomen in dit overzicht*, alleen het pensioen is afwijkend (zonder aftrek franchise).
Zie ook tabblad 1 voor meer informatie, waaronder over de doorbelasting van onbelaste vergoedingen.
</t>
    </r>
    <r>
      <rPr>
        <i/>
        <sz val="10"/>
        <color rgb="FFFF0000"/>
        <rFont val="Verdana"/>
        <family val="2"/>
      </rPr>
      <t>*Dit tabblad geen onderdeel van de Inschrijving en hoeft niet te worden worden ingediend. In de implementatieperiode wordt deze ingevuld op basis van de overeengekomen Tariefstelling (bijlage 5D).</t>
    </r>
  </si>
  <si>
    <r>
      <t xml:space="preserve">2) Kostenfactor t.b.v. structurele bruto vergoedingen en structurele toeslagen
</t>
    </r>
    <r>
      <rPr>
        <i/>
        <sz val="11"/>
        <rFont val="Verdana"/>
        <family val="2"/>
      </rPr>
      <t xml:space="preserve">(Waaronder momenteel onregelmatige dienst, bereikbaarheids-/beschikbaarheidsdienst (Consignatiedienst), bezwarende omstandigheden, bijzondere werktijden: werktijdverschuiving en BHV-er) </t>
    </r>
  </si>
  <si>
    <t>Blok 5</t>
  </si>
  <si>
    <t>Administratieve verplichtingen</t>
  </si>
  <si>
    <t>Ziekte tijdens dienstverband (vast gedurende looptijd ROK)</t>
  </si>
  <si>
    <t>versie: Nota van Inlichtingen 2</t>
  </si>
  <si>
    <t>Versie Nota van Inlichtingen 2</t>
  </si>
  <si>
    <r>
      <t>basis</t>
    </r>
    <r>
      <rPr>
        <sz val="10"/>
        <color rgb="FFFF0000"/>
        <rFont val="Verdana"/>
        <family val="2"/>
      </rPr>
      <t xml:space="preserve"> </t>
    </r>
    <r>
      <rPr>
        <sz val="10"/>
        <rFont val="Verdana"/>
        <family val="2"/>
      </rPr>
      <t>+ res</t>
    </r>
  </si>
  <si>
    <t>basis + res + soc.verz.</t>
  </si>
  <si>
    <r>
      <t xml:space="preserve">basis </t>
    </r>
    <r>
      <rPr>
        <b/>
        <sz val="10"/>
        <rFont val="Verdana"/>
        <family val="2"/>
      </rPr>
      <t>+ res</t>
    </r>
  </si>
  <si>
    <r>
      <t>basis</t>
    </r>
    <r>
      <rPr>
        <sz val="10"/>
        <rFont val="Verdana"/>
        <family val="2"/>
      </rPr>
      <t xml:space="preserve"> + res</t>
    </r>
  </si>
  <si>
    <r>
      <t>basis</t>
    </r>
    <r>
      <rPr>
        <b/>
        <sz val="10"/>
        <rFont val="Verdana"/>
        <family val="2"/>
      </rPr>
      <t xml:space="preserve"> + 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</si>
</sst>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
    <numFmt numFmtId="165" formatCode="0.0000"/>
  </numFmts>
  <fonts count="41"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u/>
      <sz val="11"/>
      <color theme="10"/>
      <name val="Calibri"/>
      <family val="2"/>
      <scheme val="minor"/>
    </font>
    <font>
      <sz val="9"/>
      <color indexed="81"/>
      <name val="Tahoma"/>
      <family val="2"/>
    </font>
    <font>
      <b/>
      <sz val="12"/>
      <color rgb="FF1F497D"/>
      <name val="Verdana"/>
      <family val="2"/>
    </font>
    <font>
      <b/>
      <sz val="18"/>
      <color rgb="FF1F497D"/>
      <name val="Verdana"/>
      <family val="2"/>
    </font>
    <font>
      <sz val="12"/>
      <color theme="1"/>
      <name val="Calibri"/>
      <family val="2"/>
      <scheme val="minor"/>
    </font>
    <font>
      <i/>
      <sz val="12"/>
      <color rgb="FFFF0000"/>
      <name val="Calibri"/>
      <family val="2"/>
      <scheme val="minor"/>
    </font>
    <font>
      <b/>
      <sz val="14"/>
      <color theme="0"/>
      <name val="Calibri"/>
      <family val="2"/>
      <scheme val="minor"/>
    </font>
    <font>
      <sz val="11"/>
      <color rgb="FF7030A0"/>
      <name val="Calibri"/>
      <family val="2"/>
      <scheme val="minor"/>
    </font>
    <font>
      <sz val="18"/>
      <color rgb="FF002060"/>
      <name val="Verdana"/>
      <family val="2"/>
    </font>
    <font>
      <sz val="11"/>
      <color theme="1"/>
      <name val="Verdana"/>
      <family val="2"/>
    </font>
    <font>
      <b/>
      <sz val="12"/>
      <color rgb="FFFF0000"/>
      <name val="Verdana"/>
      <family val="2"/>
    </font>
    <font>
      <sz val="11"/>
      <color theme="1"/>
      <name val="Calibri"/>
      <family val="2"/>
      <scheme val="minor"/>
    </font>
    <font>
      <sz val="10"/>
      <name val="Verdana"/>
      <family val="2"/>
    </font>
    <font>
      <b/>
      <sz val="11"/>
      <color theme="3"/>
      <name val="Verdana"/>
      <family val="2"/>
    </font>
    <font>
      <sz val="11"/>
      <color theme="3"/>
      <name val="Verdana"/>
      <family val="2"/>
    </font>
    <font>
      <b/>
      <sz val="14"/>
      <color rgb="FF0070C0"/>
      <name val="Verdana"/>
      <family val="2"/>
    </font>
    <font>
      <b/>
      <sz val="12"/>
      <color theme="3"/>
      <name val="Verdana"/>
      <family val="2"/>
    </font>
    <font>
      <sz val="11"/>
      <name val="Verdana"/>
      <family val="2"/>
    </font>
    <font>
      <b/>
      <sz val="11"/>
      <name val="Verdana"/>
      <family val="2"/>
    </font>
    <font>
      <b/>
      <sz val="11"/>
      <color rgb="FF0070C0"/>
      <name val="Verdana"/>
      <family val="2"/>
    </font>
    <font>
      <b/>
      <sz val="10"/>
      <name val="Verdana"/>
      <family val="2"/>
    </font>
    <font>
      <sz val="10"/>
      <color rgb="FFFF0000"/>
      <name val="Verdana"/>
      <family val="2"/>
    </font>
    <font>
      <sz val="10"/>
      <name val="Arial"/>
      <family val="2"/>
    </font>
    <font>
      <b/>
      <i/>
      <sz val="10"/>
      <name val="Verdana"/>
      <family val="2"/>
    </font>
    <font>
      <b/>
      <u/>
      <sz val="11"/>
      <name val="Verdana"/>
      <family val="2"/>
    </font>
    <font>
      <sz val="11"/>
      <color rgb="FFFF0000"/>
      <name val="Verdana"/>
      <family val="2"/>
    </font>
    <font>
      <b/>
      <sz val="12"/>
      <color rgb="FF7030A0"/>
      <name val="Verdana"/>
      <family val="2"/>
    </font>
    <font>
      <sz val="10"/>
      <color rgb="FF7030A0"/>
      <name val="Verdana"/>
      <family val="2"/>
    </font>
    <font>
      <b/>
      <sz val="10"/>
      <color rgb="FF7030A0"/>
      <name val="Verdana"/>
      <family val="2"/>
    </font>
    <font>
      <b/>
      <i/>
      <sz val="11"/>
      <name val="Verdana"/>
      <family val="2"/>
    </font>
    <font>
      <b/>
      <i/>
      <u/>
      <sz val="11"/>
      <name val="Verdana"/>
      <family val="2"/>
    </font>
    <font>
      <b/>
      <sz val="11"/>
      <name val="Calibri"/>
      <family val="2"/>
      <scheme val="minor"/>
    </font>
    <font>
      <i/>
      <sz val="11"/>
      <name val="Verdana"/>
      <family val="2"/>
    </font>
    <font>
      <i/>
      <sz val="11"/>
      <color rgb="FF7030A0"/>
      <name val="Verdana"/>
      <family val="2"/>
    </font>
    <font>
      <sz val="12"/>
      <color rgb="FF7030A0"/>
      <name val="Calibri"/>
      <family val="2"/>
      <scheme val="minor"/>
    </font>
    <font>
      <i/>
      <sz val="10"/>
      <color rgb="FFFF0000"/>
      <name val="Verdana"/>
      <family val="2"/>
    </font>
    <font>
      <b/>
      <sz val="10"/>
      <color rgb="FFFF0000"/>
      <name val="Verdana"/>
      <family val="2"/>
    </font>
  </fonts>
  <fills count="14">
    <fill>
      <patternFill patternType="none"/>
    </fill>
    <fill>
      <patternFill patternType="gray125"/>
    </fill>
    <fill>
      <patternFill patternType="solid">
        <fgColor rgb="FFDEEAF6"/>
        <bgColor indexed="64"/>
      </patternFill>
    </fill>
    <fill>
      <patternFill patternType="lightDown"/>
    </fill>
    <fill>
      <patternFill patternType="solid">
        <fgColor theme="9"/>
        <bgColor indexed="64"/>
      </patternFill>
    </fill>
    <fill>
      <patternFill patternType="solid">
        <fgColor rgb="FFFF0000"/>
        <bgColor indexed="64"/>
      </patternFill>
    </fill>
    <fill>
      <patternFill patternType="solid">
        <fgColor theme="0"/>
        <bgColor indexed="64"/>
      </patternFill>
    </fill>
    <fill>
      <patternFill patternType="solid">
        <fgColor theme="8" tint="0.59999389629810485"/>
        <bgColor indexed="64"/>
      </patternFill>
    </fill>
    <fill>
      <patternFill patternType="solid">
        <fgColor theme="5"/>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lightGray">
        <bgColor theme="9" tint="0.79995117038483843"/>
      </patternFill>
    </fill>
  </fills>
  <borders count="14">
    <border>
      <left/>
      <right/>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s>
  <cellStyleXfs count="4">
    <xf numFmtId="0" fontId="0" fillId="0" borderId="0"/>
    <xf numFmtId="0" fontId="4" fillId="0" borderId="0" applyNumberFormat="0" applyFill="0" applyBorder="0" applyAlignment="0" applyProtection="0"/>
    <xf numFmtId="0" fontId="15" fillId="0" borderId="0"/>
    <xf numFmtId="0" fontId="26" fillId="0" borderId="0"/>
  </cellStyleXfs>
  <cellXfs count="202">
    <xf numFmtId="0" fontId="0" fillId="0" borderId="0" xfId="0"/>
    <xf numFmtId="0" fontId="4" fillId="0" borderId="0" xfId="1"/>
    <xf numFmtId="0" fontId="3" fillId="0" borderId="2" xfId="0" applyFont="1" applyBorder="1" applyAlignment="1">
      <alignment vertical="center" wrapText="1"/>
    </xf>
    <xf numFmtId="0" fontId="0" fillId="0" borderId="2" xfId="0" applyBorder="1" applyAlignment="1">
      <alignment vertical="center" wrapText="1"/>
    </xf>
    <xf numFmtId="0" fontId="0" fillId="3" borderId="2" xfId="0" applyFill="1" applyBorder="1" applyAlignment="1">
      <alignment vertical="center" wrapText="1"/>
    </xf>
    <xf numFmtId="0" fontId="2" fillId="4" borderId="2" xfId="0" applyFont="1" applyFill="1" applyBorder="1" applyAlignment="1">
      <alignment vertical="center" wrapText="1"/>
    </xf>
    <xf numFmtId="0" fontId="0" fillId="0" borderId="2" xfId="0" applyBorder="1" applyAlignment="1">
      <alignment vertical="center"/>
    </xf>
    <xf numFmtId="0" fontId="0" fillId="0" borderId="2" xfId="0" applyBorder="1"/>
    <xf numFmtId="0" fontId="1" fillId="0" borderId="2" xfId="0" applyFont="1" applyBorder="1" applyAlignment="1">
      <alignment vertical="center" wrapText="1"/>
    </xf>
    <xf numFmtId="0" fontId="0" fillId="0" borderId="2" xfId="0"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wrapText="1"/>
    </xf>
    <xf numFmtId="0" fontId="2" fillId="2" borderId="1" xfId="0" applyFont="1" applyFill="1" applyBorder="1" applyAlignment="1">
      <alignment vertical="center" wrapText="1"/>
    </xf>
    <xf numFmtId="0" fontId="0" fillId="0" borderId="3" xfId="0" applyBorder="1" applyAlignment="1">
      <alignment vertical="center" wrapText="1"/>
    </xf>
    <xf numFmtId="0" fontId="3" fillId="0" borderId="3" xfId="0" applyFont="1" applyBorder="1" applyAlignment="1">
      <alignment vertical="center" wrapText="1"/>
    </xf>
    <xf numFmtId="0" fontId="0" fillId="3" borderId="3" xfId="0" applyFill="1" applyBorder="1" applyAlignment="1">
      <alignment vertical="center" wrapText="1"/>
    </xf>
    <xf numFmtId="0" fontId="6" fillId="0" borderId="0" xfId="0" applyFont="1" applyAlignment="1">
      <alignment vertical="center"/>
    </xf>
    <xf numFmtId="0" fontId="8" fillId="0" borderId="0" xfId="0" applyFont="1"/>
    <xf numFmtId="0" fontId="9" fillId="0" borderId="0" xfId="0" applyFont="1"/>
    <xf numFmtId="0" fontId="4" fillId="0" borderId="2" xfId="1" applyBorder="1"/>
    <xf numFmtId="0" fontId="11" fillId="3" borderId="3" xfId="0" applyFont="1" applyFill="1" applyBorder="1" applyAlignment="1">
      <alignment vertical="center" wrapText="1"/>
    </xf>
    <xf numFmtId="0" fontId="11" fillId="3" borderId="2" xfId="0" applyFont="1" applyFill="1" applyBorder="1" applyAlignment="1">
      <alignment vertical="center" wrapText="1"/>
    </xf>
    <xf numFmtId="0" fontId="0" fillId="0" borderId="0" xfId="0" applyAlignment="1">
      <alignment wrapText="1"/>
    </xf>
    <xf numFmtId="0" fontId="3" fillId="0" borderId="2" xfId="0" applyFont="1" applyBorder="1" applyAlignment="1">
      <alignment horizontal="left" vertical="center" wrapText="1"/>
    </xf>
    <xf numFmtId="0" fontId="3" fillId="0" borderId="2" xfId="0" applyFont="1" applyBorder="1" applyAlignment="1">
      <alignment wrapText="1"/>
    </xf>
    <xf numFmtId="0" fontId="0" fillId="0" borderId="2" xfId="0" applyBorder="1" applyAlignment="1">
      <alignment horizontal="left" vertical="center"/>
    </xf>
    <xf numFmtId="0" fontId="0" fillId="0" borderId="4" xfId="0" applyBorder="1" applyAlignment="1">
      <alignment horizontal="left" vertical="center" wrapText="1"/>
    </xf>
    <xf numFmtId="0" fontId="0" fillId="0" borderId="2" xfId="0"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0" fillId="0" borderId="5" xfId="0" applyBorder="1" applyAlignment="1">
      <alignment horizontal="left" vertical="center" wrapText="1"/>
    </xf>
    <xf numFmtId="0" fontId="3" fillId="0" borderId="2" xfId="0" applyFont="1" applyBorder="1" applyAlignment="1">
      <alignment horizontal="left" vertical="center" wrapText="1"/>
    </xf>
    <xf numFmtId="0" fontId="0" fillId="0" borderId="0" xfId="0" applyAlignment="1">
      <alignment wrapText="1"/>
    </xf>
    <xf numFmtId="0" fontId="2" fillId="4" borderId="6" xfId="0" applyFont="1" applyFill="1" applyBorder="1" applyAlignment="1">
      <alignment vertical="center" wrapText="1"/>
    </xf>
    <xf numFmtId="0" fontId="0" fillId="0" borderId="6" xfId="0" applyBorder="1" applyAlignment="1">
      <alignment vertical="center" wrapText="1"/>
    </xf>
    <xf numFmtId="0" fontId="3" fillId="0" borderId="6" xfId="0" applyFont="1" applyBorder="1" applyAlignment="1">
      <alignment vertical="center" wrapText="1"/>
    </xf>
    <xf numFmtId="0" fontId="0" fillId="0" borderId="7" xfId="0" applyBorder="1" applyAlignment="1">
      <alignment vertical="center" wrapText="1"/>
    </xf>
    <xf numFmtId="0" fontId="0" fillId="0" borderId="8" xfId="0" applyBorder="1"/>
    <xf numFmtId="0" fontId="12" fillId="0" borderId="0" xfId="0" applyFont="1"/>
    <xf numFmtId="0" fontId="13" fillId="0" borderId="0" xfId="0" applyFont="1"/>
    <xf numFmtId="0" fontId="13" fillId="0" borderId="0" xfId="0" applyFont="1" applyFill="1"/>
    <xf numFmtId="0" fontId="3" fillId="6" borderId="5" xfId="0" applyFont="1" applyFill="1" applyBorder="1" applyAlignment="1">
      <alignment horizontal="left" vertical="center" wrapText="1"/>
    </xf>
    <xf numFmtId="0" fontId="2" fillId="0" borderId="0" xfId="0" applyFont="1" applyAlignment="1"/>
    <xf numFmtId="0" fontId="0" fillId="0" borderId="4" xfId="0" applyBorder="1" applyAlignment="1">
      <alignment horizontal="left" vertical="center" wrapText="1"/>
    </xf>
    <xf numFmtId="0" fontId="0" fillId="3" borderId="4" xfId="0" applyFill="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left" vertical="center"/>
    </xf>
    <xf numFmtId="0" fontId="0" fillId="0" borderId="5" xfId="0" applyBorder="1" applyAlignment="1">
      <alignment horizontal="left" vertical="center" wrapText="1"/>
    </xf>
    <xf numFmtId="0" fontId="0" fillId="3" borderId="4" xfId="0" applyFill="1" applyBorder="1" applyAlignment="1">
      <alignment horizontal="center" vertical="center" wrapText="1"/>
    </xf>
    <xf numFmtId="0" fontId="0" fillId="0" borderId="2" xfId="0" applyFill="1" applyBorder="1" applyAlignment="1">
      <alignment vertical="center" wrapTex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0" fillId="0" borderId="2" xfId="0" applyFill="1" applyBorder="1" applyAlignment="1">
      <alignment vertical="center"/>
    </xf>
    <xf numFmtId="0" fontId="0" fillId="0" borderId="4" xfId="0" applyFill="1" applyBorder="1" applyAlignment="1">
      <alignment horizontal="left" vertical="center"/>
    </xf>
    <xf numFmtId="0" fontId="3" fillId="0" borderId="5" xfId="0" applyFont="1" applyFill="1" applyBorder="1" applyAlignment="1">
      <alignment horizontal="left" vertical="center" wrapText="1"/>
    </xf>
    <xf numFmtId="0" fontId="0" fillId="0" borderId="2" xfId="0" applyFill="1" applyBorder="1" applyAlignment="1">
      <alignment horizontal="left" vertical="center" wrapText="1"/>
    </xf>
    <xf numFmtId="0" fontId="2" fillId="4" borderId="3" xfId="0" applyFont="1" applyFill="1" applyBorder="1" applyAlignment="1">
      <alignment vertical="center" wrapText="1"/>
    </xf>
    <xf numFmtId="0" fontId="2" fillId="2" borderId="9" xfId="0" applyFont="1" applyFill="1" applyBorder="1" applyAlignment="1">
      <alignment vertical="center" wrapText="1"/>
    </xf>
    <xf numFmtId="0" fontId="2" fillId="2" borderId="10" xfId="0" applyFont="1" applyFill="1" applyBorder="1" applyAlignment="1">
      <alignment vertical="center" wrapText="1"/>
    </xf>
    <xf numFmtId="0" fontId="0" fillId="0" borderId="3" xfId="0" applyFill="1" applyBorder="1" applyAlignment="1">
      <alignment vertical="center" wrapText="1"/>
    </xf>
    <xf numFmtId="0" fontId="7" fillId="0" borderId="0" xfId="0" applyFont="1" applyFill="1" applyAlignment="1">
      <alignment vertical="center"/>
    </xf>
    <xf numFmtId="0" fontId="14" fillId="0" borderId="0" xfId="0" applyFont="1" applyFill="1"/>
    <xf numFmtId="0" fontId="0" fillId="0" borderId="0" xfId="0" applyAlignment="1">
      <alignment wrapText="1"/>
    </xf>
    <xf numFmtId="0" fontId="16" fillId="0" borderId="0" xfId="0" applyFont="1"/>
    <xf numFmtId="0" fontId="17" fillId="0" borderId="0" xfId="0" applyFont="1"/>
    <xf numFmtId="0" fontId="18" fillId="0" borderId="0" xfId="0" applyFont="1"/>
    <xf numFmtId="0" fontId="19" fillId="0" borderId="0" xfId="0" applyFont="1" applyAlignment="1">
      <alignment vertical="top"/>
    </xf>
    <xf numFmtId="0" fontId="20" fillId="0" borderId="0" xfId="0" applyFont="1" applyAlignment="1">
      <alignment vertical="top"/>
    </xf>
    <xf numFmtId="0" fontId="21" fillId="0" borderId="0" xfId="0" applyFont="1" applyAlignment="1">
      <alignment wrapText="1"/>
    </xf>
    <xf numFmtId="0" fontId="14" fillId="0" borderId="0" xfId="0" applyFont="1" applyAlignment="1">
      <alignment vertical="top" wrapText="1"/>
    </xf>
    <xf numFmtId="0" fontId="16" fillId="0" borderId="0" xfId="0" applyFont="1" applyAlignment="1">
      <alignment vertical="top"/>
    </xf>
    <xf numFmtId="0" fontId="23" fillId="0" borderId="2" xfId="0" applyFont="1" applyBorder="1" applyAlignment="1">
      <alignment vertical="center"/>
    </xf>
    <xf numFmtId="0" fontId="24" fillId="0" borderId="2" xfId="0" applyFont="1" applyBorder="1" applyAlignment="1">
      <alignment vertical="top"/>
    </xf>
    <xf numFmtId="0" fontId="24" fillId="0" borderId="2" xfId="0" applyFont="1" applyBorder="1" applyAlignment="1">
      <alignment vertical="top" wrapText="1"/>
    </xf>
    <xf numFmtId="0" fontId="16" fillId="0" borderId="2" xfId="0" applyFont="1" applyBorder="1"/>
    <xf numFmtId="0" fontId="16" fillId="0" borderId="2" xfId="0" applyFont="1" applyBorder="1" applyAlignment="1">
      <alignment vertical="top" wrapText="1"/>
    </xf>
    <xf numFmtId="0" fontId="24" fillId="0" borderId="2" xfId="0" applyFont="1" applyBorder="1"/>
    <xf numFmtId="2" fontId="16" fillId="0" borderId="0" xfId="0" applyNumberFormat="1" applyFont="1"/>
    <xf numFmtId="0" fontId="25" fillId="0" borderId="2" xfId="0" applyFont="1" applyBorder="1"/>
    <xf numFmtId="0" fontId="25" fillId="0" borderId="2" xfId="0" applyFont="1" applyBorder="1" applyAlignment="1">
      <alignment vertical="top" wrapText="1"/>
    </xf>
    <xf numFmtId="0" fontId="24" fillId="0" borderId="2" xfId="2" applyFont="1" applyBorder="1" applyAlignment="1">
      <alignment vertical="top"/>
    </xf>
    <xf numFmtId="0" fontId="16" fillId="0" borderId="2" xfId="2" applyFont="1" applyBorder="1"/>
    <xf numFmtId="0" fontId="22" fillId="0" borderId="2" xfId="2" applyFont="1" applyBorder="1" applyAlignment="1">
      <alignment vertical="top"/>
    </xf>
    <xf numFmtId="0" fontId="22" fillId="7" borderId="11" xfId="0" applyFont="1" applyFill="1" applyBorder="1" applyAlignment="1">
      <alignment vertical="center" wrapText="1"/>
    </xf>
    <xf numFmtId="164" fontId="16" fillId="0" borderId="2" xfId="0" applyNumberFormat="1" applyFont="1" applyFill="1" applyBorder="1" applyAlignment="1">
      <alignment vertical="top" wrapText="1"/>
    </xf>
    <xf numFmtId="0" fontId="16" fillId="0" borderId="2" xfId="0" applyFont="1" applyFill="1" applyBorder="1" applyAlignment="1">
      <alignment vertical="top" wrapText="1"/>
    </xf>
    <xf numFmtId="0" fontId="22" fillId="8" borderId="12" xfId="0" applyFont="1" applyFill="1" applyBorder="1" applyAlignment="1">
      <alignment vertical="center" wrapText="1"/>
    </xf>
    <xf numFmtId="0" fontId="23" fillId="9" borderId="2" xfId="0" applyFont="1" applyFill="1" applyBorder="1" applyAlignment="1">
      <alignment vertical="center"/>
    </xf>
    <xf numFmtId="164" fontId="16" fillId="9" borderId="2" xfId="0" applyNumberFormat="1" applyFont="1" applyFill="1" applyBorder="1" applyAlignment="1">
      <alignment vertical="top"/>
    </xf>
    <xf numFmtId="165" fontId="16" fillId="9" borderId="2" xfId="0" applyNumberFormat="1" applyFont="1" applyFill="1" applyBorder="1" applyAlignment="1">
      <alignment vertical="top"/>
    </xf>
    <xf numFmtId="0" fontId="16" fillId="9" borderId="2" xfId="0" applyFont="1" applyFill="1" applyBorder="1" applyAlignment="1">
      <alignment vertical="top"/>
    </xf>
    <xf numFmtId="164" fontId="24" fillId="9" borderId="2" xfId="0" applyNumberFormat="1" applyFont="1" applyFill="1" applyBorder="1"/>
    <xf numFmtId="165" fontId="24" fillId="9" borderId="2" xfId="0" applyNumberFormat="1" applyFont="1" applyFill="1" applyBorder="1"/>
    <xf numFmtId="0" fontId="24" fillId="9" borderId="2" xfId="0" applyFont="1" applyFill="1" applyBorder="1"/>
    <xf numFmtId="165" fontId="16" fillId="9" borderId="2" xfId="0" applyNumberFormat="1" applyFont="1" applyFill="1" applyBorder="1"/>
    <xf numFmtId="165" fontId="16" fillId="9" borderId="2" xfId="0" applyNumberFormat="1" applyFont="1" applyFill="1" applyBorder="1" applyAlignment="1">
      <alignment vertical="top" wrapText="1"/>
    </xf>
    <xf numFmtId="164" fontId="16" fillId="9" borderId="2" xfId="0" applyNumberFormat="1" applyFont="1" applyFill="1" applyBorder="1" applyAlignment="1" applyProtection="1">
      <alignment vertical="top" wrapText="1"/>
    </xf>
    <xf numFmtId="164" fontId="16" fillId="9" borderId="2" xfId="2" applyNumberFormat="1" applyFont="1" applyFill="1" applyBorder="1" applyAlignment="1">
      <alignment vertical="top"/>
    </xf>
    <xf numFmtId="165" fontId="24" fillId="9" borderId="2" xfId="2" applyNumberFormat="1" applyFont="1" applyFill="1" applyBorder="1" applyAlignment="1">
      <alignment vertical="top"/>
    </xf>
    <xf numFmtId="0" fontId="16" fillId="9" borderId="2" xfId="2" applyFont="1" applyFill="1" applyBorder="1" applyAlignment="1">
      <alignment vertical="top" wrapText="1"/>
    </xf>
    <xf numFmtId="164" fontId="16" fillId="10" borderId="2" xfId="0" applyNumberFormat="1" applyFont="1" applyFill="1" applyBorder="1" applyAlignment="1" applyProtection="1">
      <alignment vertical="top"/>
      <protection locked="0"/>
    </xf>
    <xf numFmtId="164" fontId="16" fillId="10" borderId="2" xfId="0" applyNumberFormat="1" applyFont="1" applyFill="1" applyBorder="1" applyAlignment="1" applyProtection="1">
      <alignment vertical="top" wrapText="1"/>
      <protection locked="0"/>
    </xf>
    <xf numFmtId="0" fontId="23" fillId="12" borderId="2" xfId="0" applyFont="1" applyFill="1" applyBorder="1" applyAlignment="1">
      <alignment vertical="center"/>
    </xf>
    <xf numFmtId="164" fontId="16" fillId="12" borderId="2" xfId="0" applyNumberFormat="1" applyFont="1" applyFill="1" applyBorder="1" applyAlignment="1">
      <alignment vertical="top"/>
    </xf>
    <xf numFmtId="165" fontId="16" fillId="12" borderId="2" xfId="0" applyNumberFormat="1" applyFont="1" applyFill="1" applyBorder="1" applyAlignment="1">
      <alignment vertical="top"/>
    </xf>
    <xf numFmtId="0" fontId="16" fillId="12" borderId="2" xfId="0" applyFont="1" applyFill="1" applyBorder="1" applyAlignment="1">
      <alignment vertical="top"/>
    </xf>
    <xf numFmtId="164" fontId="24" fillId="12" borderId="2" xfId="0" applyNumberFormat="1" applyFont="1" applyFill="1" applyBorder="1"/>
    <xf numFmtId="165" fontId="24" fillId="12" borderId="2" xfId="0" applyNumberFormat="1" applyFont="1" applyFill="1" applyBorder="1"/>
    <xf numFmtId="0" fontId="24" fillId="12" borderId="2" xfId="0" applyFont="1" applyFill="1" applyBorder="1"/>
    <xf numFmtId="165" fontId="16" fillId="12" borderId="2" xfId="0" applyNumberFormat="1" applyFont="1" applyFill="1" applyBorder="1"/>
    <xf numFmtId="165" fontId="16" fillId="12" borderId="2" xfId="0" applyNumberFormat="1" applyFont="1" applyFill="1" applyBorder="1" applyAlignment="1">
      <alignment vertical="top" wrapText="1"/>
    </xf>
    <xf numFmtId="164" fontId="16" fillId="12" borderId="2" xfId="0" applyNumberFormat="1" applyFont="1" applyFill="1" applyBorder="1" applyAlignment="1" applyProtection="1">
      <alignment vertical="top" wrapText="1"/>
    </xf>
    <xf numFmtId="164" fontId="16" fillId="12" borderId="2" xfId="2" applyNumberFormat="1" applyFont="1" applyFill="1" applyBorder="1" applyAlignment="1">
      <alignment vertical="top"/>
    </xf>
    <xf numFmtId="165" fontId="24" fillId="12" borderId="2" xfId="2" applyNumberFormat="1" applyFont="1" applyFill="1" applyBorder="1" applyAlignment="1">
      <alignment vertical="top"/>
    </xf>
    <xf numFmtId="0" fontId="16" fillId="12" borderId="2" xfId="2" applyFont="1" applyFill="1" applyBorder="1" applyAlignment="1">
      <alignment vertical="top" wrapText="1"/>
    </xf>
    <xf numFmtId="164" fontId="16" fillId="13" borderId="2" xfId="0" applyNumberFormat="1" applyFont="1" applyFill="1" applyBorder="1" applyAlignment="1" applyProtection="1">
      <alignment vertical="top"/>
    </xf>
    <xf numFmtId="0" fontId="27" fillId="0" borderId="0" xfId="0" applyFont="1" applyAlignment="1">
      <alignment vertical="top" wrapText="1"/>
    </xf>
    <xf numFmtId="164" fontId="16" fillId="9" borderId="2" xfId="0" applyNumberFormat="1" applyFont="1" applyFill="1" applyBorder="1"/>
    <xf numFmtId="164" fontId="16" fillId="12" borderId="2" xfId="0" applyNumberFormat="1" applyFont="1" applyFill="1" applyBorder="1"/>
    <xf numFmtId="0" fontId="22" fillId="7" borderId="11" xfId="0" applyFont="1" applyFill="1" applyBorder="1" applyAlignment="1">
      <alignment vertical="center" wrapText="1"/>
    </xf>
    <xf numFmtId="0" fontId="22" fillId="7" borderId="12" xfId="0" applyFont="1" applyFill="1" applyBorder="1" applyAlignment="1">
      <alignment vertical="center" wrapText="1"/>
    </xf>
    <xf numFmtId="0" fontId="0" fillId="0" borderId="0" xfId="0" applyAlignment="1">
      <alignment wrapText="1"/>
    </xf>
    <xf numFmtId="0" fontId="16" fillId="0" borderId="2" xfId="0" applyFont="1" applyBorder="1" applyAlignment="1">
      <alignment wrapText="1"/>
    </xf>
    <xf numFmtId="0" fontId="29" fillId="0" borderId="0" xfId="0" applyFont="1" applyAlignment="1">
      <alignment wrapText="1"/>
    </xf>
    <xf numFmtId="0" fontId="30" fillId="0" borderId="0" xfId="0" applyFont="1" applyAlignment="1">
      <alignment vertical="top"/>
    </xf>
    <xf numFmtId="0" fontId="31" fillId="0" borderId="0" xfId="0" applyFont="1"/>
    <xf numFmtId="0" fontId="31" fillId="0" borderId="0" xfId="0" applyFont="1" applyAlignment="1">
      <alignment vertical="top" wrapText="1"/>
    </xf>
    <xf numFmtId="0" fontId="11" fillId="0" borderId="0" xfId="0" applyFont="1" applyAlignment="1">
      <alignment wrapText="1"/>
    </xf>
    <xf numFmtId="165" fontId="22" fillId="7" borderId="6" xfId="0" applyNumberFormat="1" applyFont="1" applyFill="1" applyBorder="1" applyAlignment="1">
      <alignment vertical="center" wrapText="1"/>
    </xf>
    <xf numFmtId="0" fontId="0" fillId="0" borderId="0" xfId="0" applyAlignment="1">
      <alignment wrapText="1"/>
    </xf>
    <xf numFmtId="0" fontId="31" fillId="0" borderId="0" xfId="0" applyFont="1" applyAlignment="1">
      <alignment vertical="top" wrapText="1"/>
    </xf>
    <xf numFmtId="0" fontId="22" fillId="7" borderId="0" xfId="0" applyFont="1" applyFill="1" applyBorder="1" applyAlignment="1">
      <alignment horizontal="left" vertical="center" wrapText="1"/>
    </xf>
    <xf numFmtId="165" fontId="16" fillId="0" borderId="0" xfId="0" applyNumberFormat="1" applyFont="1"/>
    <xf numFmtId="164" fontId="16" fillId="9" borderId="2" xfId="0" applyNumberFormat="1" applyFont="1" applyFill="1" applyBorder="1" applyAlignment="1" applyProtection="1">
      <alignment vertical="top"/>
    </xf>
    <xf numFmtId="164" fontId="16" fillId="12" borderId="2" xfId="0" applyNumberFormat="1" applyFont="1" applyFill="1" applyBorder="1" applyAlignment="1" applyProtection="1">
      <alignment vertical="top"/>
    </xf>
    <xf numFmtId="0" fontId="31" fillId="0" borderId="0" xfId="0" applyFont="1" applyAlignment="1">
      <alignment wrapText="1"/>
    </xf>
    <xf numFmtId="0" fontId="11" fillId="0" borderId="0" xfId="0" applyFont="1" applyAlignment="1">
      <alignment wrapText="1"/>
    </xf>
    <xf numFmtId="0" fontId="31" fillId="0" borderId="0" xfId="0" applyFont="1" applyAlignment="1">
      <alignment vertical="top" wrapText="1"/>
    </xf>
    <xf numFmtId="0" fontId="0" fillId="0" borderId="0" xfId="0" applyAlignment="1">
      <alignment wrapText="1"/>
    </xf>
    <xf numFmtId="0" fontId="32" fillId="0" borderId="0" xfId="0" applyFont="1" applyAlignment="1">
      <alignment wrapText="1"/>
    </xf>
    <xf numFmtId="0" fontId="14" fillId="0" borderId="0" xfId="0" applyFont="1" applyAlignment="1">
      <alignment vertical="top" wrapText="1"/>
    </xf>
    <xf numFmtId="0" fontId="22" fillId="7" borderId="0" xfId="0" applyFont="1" applyFill="1" applyBorder="1" applyAlignment="1">
      <alignment horizontal="left" vertical="center" wrapText="1"/>
    </xf>
    <xf numFmtId="0" fontId="0" fillId="0" borderId="0" xfId="0" applyAlignment="1">
      <alignment vertical="top" wrapText="1"/>
    </xf>
    <xf numFmtId="0" fontId="38" fillId="0" borderId="0" xfId="0" applyFont="1" applyAlignment="1">
      <alignment wrapText="1"/>
    </xf>
    <xf numFmtId="0" fontId="31" fillId="0" borderId="0" xfId="0" quotePrefix="1" applyFont="1" applyAlignment="1">
      <alignment wrapText="1"/>
    </xf>
    <xf numFmtId="0" fontId="16" fillId="0" borderId="0" xfId="0" applyFont="1" applyBorder="1" applyAlignment="1">
      <alignment wrapText="1"/>
    </xf>
    <xf numFmtId="0" fontId="3" fillId="0" borderId="0" xfId="0" applyFont="1" applyBorder="1" applyAlignment="1">
      <alignment wrapText="1"/>
    </xf>
    <xf numFmtId="0" fontId="0" fillId="0" borderId="0" xfId="0" applyAlignment="1">
      <alignment wrapText="1"/>
    </xf>
    <xf numFmtId="0" fontId="31" fillId="0" borderId="0" xfId="0" applyFont="1" applyAlignment="1">
      <alignment wrapText="1"/>
    </xf>
    <xf numFmtId="0" fontId="11" fillId="0" borderId="0" xfId="0" applyFont="1" applyAlignment="1">
      <alignment wrapText="1"/>
    </xf>
    <xf numFmtId="0" fontId="40" fillId="0" borderId="2" xfId="0" applyFont="1" applyBorder="1" applyAlignment="1">
      <alignment vertical="top"/>
    </xf>
    <xf numFmtId="0" fontId="40" fillId="0" borderId="2" xfId="0" applyFont="1" applyBorder="1" applyAlignment="1">
      <alignment vertical="top" wrapText="1"/>
    </xf>
    <xf numFmtId="0" fontId="25" fillId="0" borderId="2" xfId="0" applyFont="1" applyFill="1" applyBorder="1" applyAlignment="1">
      <alignment vertical="top" wrapText="1"/>
    </xf>
    <xf numFmtId="164" fontId="25" fillId="10" borderId="2" xfId="0" applyNumberFormat="1" applyFont="1" applyFill="1" applyBorder="1" applyAlignment="1" applyProtection="1">
      <alignment vertical="top" wrapText="1"/>
      <protection locked="0"/>
    </xf>
    <xf numFmtId="165" fontId="25" fillId="9" borderId="2" xfId="0" applyNumberFormat="1" applyFont="1" applyFill="1" applyBorder="1" applyAlignment="1">
      <alignment vertical="top" wrapText="1"/>
    </xf>
    <xf numFmtId="0" fontId="25" fillId="9" borderId="2" xfId="0" applyFont="1" applyFill="1" applyBorder="1" applyAlignment="1">
      <alignment vertical="top"/>
    </xf>
    <xf numFmtId="165" fontId="25" fillId="12" borderId="2" xfId="0" applyNumberFormat="1" applyFont="1" applyFill="1" applyBorder="1" applyAlignment="1">
      <alignment vertical="top" wrapText="1"/>
    </xf>
    <xf numFmtId="0" fontId="40" fillId="0" borderId="2" xfId="0" applyFont="1" applyBorder="1"/>
    <xf numFmtId="164" fontId="40" fillId="9" borderId="2" xfId="0" applyNumberFormat="1" applyFont="1" applyFill="1" applyBorder="1"/>
    <xf numFmtId="165" fontId="40" fillId="9" borderId="2" xfId="0" applyNumberFormat="1" applyFont="1" applyFill="1" applyBorder="1"/>
    <xf numFmtId="164" fontId="40" fillId="12" borderId="2" xfId="0" applyNumberFormat="1" applyFont="1" applyFill="1" applyBorder="1"/>
    <xf numFmtId="165" fontId="40" fillId="12" borderId="2" xfId="0" applyNumberFormat="1" applyFont="1" applyFill="1" applyBorder="1"/>
    <xf numFmtId="0" fontId="40" fillId="12" borderId="2" xfId="0" applyFont="1" applyFill="1" applyBorder="1"/>
    <xf numFmtId="0" fontId="40" fillId="9" borderId="2" xfId="0" applyFont="1" applyFill="1" applyBorder="1" applyAlignment="1">
      <alignment horizontal="left"/>
    </xf>
    <xf numFmtId="0" fontId="16" fillId="9" borderId="2" xfId="0" applyFont="1" applyFill="1" applyBorder="1" applyAlignment="1"/>
    <xf numFmtId="0" fontId="16" fillId="12" borderId="2" xfId="0" applyFont="1" applyFill="1" applyBorder="1" applyAlignment="1"/>
    <xf numFmtId="0" fontId="25" fillId="12" borderId="2" xfId="0" applyFont="1" applyFill="1" applyBorder="1" applyAlignment="1">
      <alignment vertical="top"/>
    </xf>
    <xf numFmtId="0" fontId="0" fillId="0" borderId="4" xfId="0"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left" vertical="center"/>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4" xfId="0" applyFill="1" applyBorder="1" applyAlignment="1">
      <alignment horizontal="left" vertical="center"/>
    </xf>
    <xf numFmtId="0" fontId="0" fillId="0" borderId="3" xfId="0" applyFill="1"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left" vertical="center"/>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0" fillId="0" borderId="4" xfId="0" applyFill="1" applyBorder="1" applyAlignment="1">
      <alignment horizontal="left" vertical="center" wrapText="1"/>
    </xf>
    <xf numFmtId="0" fontId="0" fillId="0" borderId="3" xfId="0" applyFill="1" applyBorder="1" applyAlignment="1">
      <alignment horizontal="left" vertical="center" wrapText="1"/>
    </xf>
    <xf numFmtId="0" fontId="9" fillId="0" borderId="0" xfId="0" applyFont="1" applyAlignment="1">
      <alignment horizontal="left" wrapText="1"/>
    </xf>
    <xf numFmtId="0" fontId="10" fillId="5" borderId="0" xfId="0" applyFont="1" applyFill="1" applyAlignment="1">
      <alignment horizontal="left" wrapText="1"/>
    </xf>
    <xf numFmtId="0" fontId="3" fillId="0" borderId="4" xfId="0" applyFont="1" applyFill="1" applyBorder="1" applyAlignment="1">
      <alignment horizontal="left" vertical="center" wrapText="1"/>
    </xf>
    <xf numFmtId="0" fontId="3" fillId="0" borderId="3" xfId="0" applyFont="1" applyFill="1" applyBorder="1" applyAlignment="1">
      <alignment horizontal="left" vertical="center" wrapText="1"/>
    </xf>
    <xf numFmtId="0" fontId="0" fillId="3" borderId="4" xfId="0" applyFill="1" applyBorder="1" applyAlignment="1">
      <alignment horizontal="left" vertical="center" wrapText="1"/>
    </xf>
    <xf numFmtId="0" fontId="0" fillId="3" borderId="3" xfId="0" applyFill="1" applyBorder="1" applyAlignment="1">
      <alignment horizontal="left" vertical="center" wrapText="1"/>
    </xf>
    <xf numFmtId="0" fontId="14" fillId="0" borderId="0" xfId="0" applyFont="1" applyAlignment="1">
      <alignment vertical="top" wrapText="1"/>
    </xf>
    <xf numFmtId="0" fontId="0" fillId="0" borderId="0" xfId="0" applyAlignment="1">
      <alignment wrapText="1"/>
    </xf>
    <xf numFmtId="0" fontId="28" fillId="7" borderId="13" xfId="0" applyFont="1" applyFill="1" applyBorder="1" applyAlignment="1">
      <alignment horizontal="left" vertical="center" wrapText="1"/>
    </xf>
    <xf numFmtId="0" fontId="22" fillId="7" borderId="0" xfId="0" applyFont="1" applyFill="1" applyBorder="1" applyAlignment="1">
      <alignment horizontal="left" vertical="center" wrapText="1"/>
    </xf>
    <xf numFmtId="0" fontId="33" fillId="0" borderId="0" xfId="0" applyFont="1" applyAlignment="1">
      <alignment horizontal="left" vertical="top" wrapText="1"/>
    </xf>
    <xf numFmtId="0" fontId="35" fillId="0" borderId="0" xfId="0" applyFont="1" applyAlignment="1">
      <alignment wrapText="1"/>
    </xf>
    <xf numFmtId="0" fontId="16" fillId="7" borderId="13" xfId="0" applyFont="1" applyFill="1" applyBorder="1" applyAlignment="1">
      <alignment horizontal="left" vertical="center" wrapText="1"/>
    </xf>
    <xf numFmtId="0" fontId="21" fillId="7" borderId="0" xfId="0" applyFont="1" applyFill="1" applyBorder="1" applyAlignment="1">
      <alignment horizontal="left" vertical="center" wrapText="1"/>
    </xf>
    <xf numFmtId="0" fontId="16" fillId="0" borderId="0" xfId="0" applyFont="1" applyBorder="1" applyAlignment="1">
      <alignment wrapText="1"/>
    </xf>
    <xf numFmtId="0" fontId="3" fillId="0" borderId="0" xfId="0" applyFont="1" applyBorder="1" applyAlignment="1">
      <alignment wrapText="1"/>
    </xf>
    <xf numFmtId="0" fontId="11" fillId="0" borderId="0" xfId="0" applyFont="1" applyAlignment="1">
      <alignment wrapText="1"/>
    </xf>
    <xf numFmtId="0" fontId="31" fillId="0" borderId="0" xfId="0" applyFont="1" applyAlignment="1">
      <alignment wrapText="1"/>
    </xf>
    <xf numFmtId="0" fontId="28" fillId="7" borderId="0" xfId="0" applyFont="1" applyFill="1" applyBorder="1" applyAlignment="1">
      <alignment horizontal="left" vertical="center" wrapText="1"/>
    </xf>
    <xf numFmtId="0" fontId="22" fillId="11" borderId="12" xfId="0" applyFont="1" applyFill="1" applyBorder="1" applyAlignment="1">
      <alignment horizontal="left" vertical="center" wrapText="1"/>
    </xf>
    <xf numFmtId="0" fontId="22" fillId="11" borderId="6" xfId="0" applyFont="1" applyFill="1" applyBorder="1" applyAlignment="1">
      <alignment horizontal="left" vertical="center" wrapText="1"/>
    </xf>
  </cellXfs>
  <cellStyles count="4">
    <cellStyle name="Hyperlink" xfId="1" builtinId="8"/>
    <cellStyle name="Standaard" xfId="0" builtinId="0"/>
    <cellStyle name="Standaard 3" xfId="3"/>
    <cellStyle name="Standaard 6"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caorijk.nl/cao-rijk/uitleg-voorzieningen-thuiswerkplek-en-of-verduurzaming-woning"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48"/>
  <sheetViews>
    <sheetView tabSelected="1" zoomScale="85" zoomScaleNormal="85" workbookViewId="0">
      <pane xSplit="2" topLeftCell="C1" activePane="topRight" state="frozen"/>
      <selection activeCell="A13" sqref="A13"/>
      <selection pane="topRight" activeCell="E1" sqref="E1"/>
    </sheetView>
  </sheetViews>
  <sheetFormatPr defaultRowHeight="15" x14ac:dyDescent="0.25"/>
  <cols>
    <col min="2" max="3" width="60.42578125" customWidth="1"/>
    <col min="4" max="4" width="14.7109375" customWidth="1"/>
    <col min="5" max="5" width="27.85546875" customWidth="1"/>
    <col min="6" max="6" width="54.5703125" customWidth="1"/>
    <col min="7" max="7" width="16.7109375" customWidth="1"/>
    <col min="8" max="8" width="61.5703125" customWidth="1"/>
    <col min="9" max="9" width="65.28515625" customWidth="1"/>
    <col min="10" max="10" width="24.85546875" bestFit="1" customWidth="1"/>
    <col min="11" max="11" width="27.85546875" customWidth="1"/>
    <col min="12" max="12" width="62.85546875" customWidth="1"/>
    <col min="13" max="13" width="44.5703125" customWidth="1"/>
    <col min="14" max="14" width="26" customWidth="1"/>
  </cols>
  <sheetData>
    <row r="1" spans="1:12" s="40" customFormat="1" ht="41.25" customHeight="1" x14ac:dyDescent="0.3">
      <c r="A1" s="61" t="s">
        <v>119</v>
      </c>
      <c r="B1" s="39"/>
      <c r="C1" s="39"/>
    </row>
    <row r="2" spans="1:12" s="40" customFormat="1" ht="27.75" customHeight="1" x14ac:dyDescent="0.2">
      <c r="A2" s="61" t="s">
        <v>115</v>
      </c>
      <c r="C2" s="62" t="s">
        <v>184</v>
      </c>
      <c r="D2" s="41"/>
    </row>
    <row r="3" spans="1:12" s="40" customFormat="1" ht="22.5" x14ac:dyDescent="0.2">
      <c r="A3" s="61" t="s">
        <v>116</v>
      </c>
    </row>
    <row r="4" spans="1:12" x14ac:dyDescent="0.25">
      <c r="A4" s="16"/>
    </row>
    <row r="5" spans="1:12" ht="15" customHeight="1" x14ac:dyDescent="0.25">
      <c r="A5" s="16"/>
      <c r="B5" s="181" t="s">
        <v>171</v>
      </c>
      <c r="C5" s="181"/>
      <c r="D5" s="181"/>
      <c r="E5" s="181"/>
      <c r="F5" s="181"/>
      <c r="G5" s="144"/>
      <c r="H5" s="144"/>
      <c r="I5" s="144"/>
    </row>
    <row r="6" spans="1:12" ht="22.5" customHeight="1" x14ac:dyDescent="0.25">
      <c r="A6" s="16"/>
      <c r="B6" s="18" t="s">
        <v>117</v>
      </c>
      <c r="C6" s="17"/>
      <c r="F6" s="144"/>
      <c r="G6" s="144"/>
      <c r="H6" s="144"/>
      <c r="I6" s="144"/>
    </row>
    <row r="7" spans="1:12" ht="15.75" thickBot="1" x14ac:dyDescent="0.3">
      <c r="A7" s="16"/>
      <c r="C7" s="1"/>
      <c r="D7" s="1"/>
    </row>
    <row r="8" spans="1:12" ht="45.75" thickBot="1" x14ac:dyDescent="0.3">
      <c r="A8" s="38"/>
      <c r="B8" s="12" t="s">
        <v>42</v>
      </c>
      <c r="C8" s="12" t="s">
        <v>19</v>
      </c>
      <c r="D8" s="12" t="s">
        <v>92</v>
      </c>
      <c r="E8" s="58" t="s">
        <v>23</v>
      </c>
      <c r="F8" s="58" t="s">
        <v>93</v>
      </c>
      <c r="G8" s="58" t="s">
        <v>18</v>
      </c>
      <c r="H8" s="59" t="s">
        <v>75</v>
      </c>
      <c r="I8" s="59" t="s">
        <v>78</v>
      </c>
      <c r="J8" s="59" t="s">
        <v>77</v>
      </c>
      <c r="K8" s="59" t="s">
        <v>62</v>
      </c>
      <c r="L8" s="59" t="s">
        <v>20</v>
      </c>
    </row>
    <row r="9" spans="1:12" x14ac:dyDescent="0.25">
      <c r="A9" s="38"/>
      <c r="B9" s="34" t="s">
        <v>24</v>
      </c>
      <c r="C9" s="5"/>
      <c r="D9" s="5"/>
      <c r="E9" s="57"/>
      <c r="F9" s="57"/>
      <c r="G9" s="57"/>
      <c r="H9" s="57"/>
      <c r="I9" s="57"/>
      <c r="J9" s="57"/>
      <c r="K9" s="57"/>
      <c r="L9" s="57"/>
    </row>
    <row r="10" spans="1:12" ht="90" x14ac:dyDescent="0.25">
      <c r="A10" s="38"/>
      <c r="B10" s="35" t="s">
        <v>0</v>
      </c>
      <c r="C10" s="3" t="s">
        <v>76</v>
      </c>
      <c r="D10" s="50" t="s">
        <v>2</v>
      </c>
      <c r="E10" s="3" t="s">
        <v>1</v>
      </c>
      <c r="F10" s="4"/>
      <c r="G10" s="4"/>
      <c r="H10" s="4"/>
      <c r="I10" s="4"/>
      <c r="J10" s="4"/>
      <c r="K10" s="4"/>
      <c r="L10" s="3"/>
    </row>
    <row r="11" spans="1:12" ht="60" x14ac:dyDescent="0.25">
      <c r="A11" s="38"/>
      <c r="B11" s="35" t="s">
        <v>3</v>
      </c>
      <c r="C11" s="2" t="s">
        <v>32</v>
      </c>
      <c r="D11" s="51" t="s">
        <v>4</v>
      </c>
      <c r="E11" s="3" t="s">
        <v>1</v>
      </c>
      <c r="F11" s="4"/>
      <c r="G11" s="4"/>
      <c r="H11" s="4"/>
      <c r="I11" s="4"/>
      <c r="J11" s="4"/>
      <c r="K11" s="4"/>
      <c r="L11" s="3"/>
    </row>
    <row r="12" spans="1:12" ht="45" x14ac:dyDescent="0.25">
      <c r="A12" s="38"/>
      <c r="B12" s="36" t="s">
        <v>72</v>
      </c>
      <c r="C12" s="2" t="s">
        <v>56</v>
      </c>
      <c r="D12" s="51" t="s">
        <v>6</v>
      </c>
      <c r="E12" s="3" t="s">
        <v>1</v>
      </c>
      <c r="F12" s="4"/>
      <c r="G12" s="4"/>
      <c r="H12" s="4"/>
      <c r="I12" s="4"/>
      <c r="J12" s="4"/>
      <c r="K12" s="4"/>
      <c r="L12" s="3"/>
    </row>
    <row r="13" spans="1:12" ht="30" x14ac:dyDescent="0.25">
      <c r="A13" s="38"/>
      <c r="B13" s="36" t="s">
        <v>10</v>
      </c>
      <c r="C13" s="2" t="s">
        <v>57</v>
      </c>
      <c r="D13" s="51" t="s">
        <v>80</v>
      </c>
      <c r="E13" s="3" t="s">
        <v>1</v>
      </c>
      <c r="F13" s="4"/>
      <c r="G13" s="4"/>
      <c r="H13" s="4"/>
      <c r="I13" s="4"/>
      <c r="J13" s="4"/>
      <c r="K13" s="4"/>
      <c r="L13" s="3"/>
    </row>
    <row r="14" spans="1:12" x14ac:dyDescent="0.25">
      <c r="A14" s="38"/>
      <c r="B14" s="37" t="s">
        <v>15</v>
      </c>
      <c r="C14" s="14" t="s">
        <v>39</v>
      </c>
      <c r="D14" s="52" t="s">
        <v>16</v>
      </c>
      <c r="E14" s="13" t="s">
        <v>1</v>
      </c>
      <c r="F14" s="20"/>
      <c r="G14" s="15"/>
      <c r="H14" s="15"/>
      <c r="I14" s="20"/>
      <c r="J14" s="15"/>
      <c r="K14" s="15"/>
      <c r="L14" s="7"/>
    </row>
    <row r="15" spans="1:12" x14ac:dyDescent="0.25">
      <c r="A15" s="38"/>
      <c r="B15" s="34" t="s">
        <v>25</v>
      </c>
      <c r="C15" s="5"/>
      <c r="D15" s="5"/>
      <c r="E15" s="5"/>
      <c r="F15" s="5"/>
      <c r="G15" s="5"/>
      <c r="H15" s="5"/>
      <c r="I15" s="5"/>
      <c r="J15" s="5"/>
      <c r="K15" s="5"/>
      <c r="L15" s="5"/>
    </row>
    <row r="16" spans="1:12" ht="156.4" customHeight="1" x14ac:dyDescent="0.25">
      <c r="B16" s="3" t="s">
        <v>26</v>
      </c>
      <c r="C16" s="2" t="s">
        <v>36</v>
      </c>
      <c r="D16" s="53" t="s">
        <v>5</v>
      </c>
      <c r="E16" s="3" t="s">
        <v>11</v>
      </c>
      <c r="F16" s="3" t="s">
        <v>1</v>
      </c>
      <c r="G16" s="25" t="s">
        <v>22</v>
      </c>
      <c r="H16" s="3" t="s">
        <v>102</v>
      </c>
      <c r="I16" s="3" t="s">
        <v>162</v>
      </c>
      <c r="J16" s="2" t="s">
        <v>11</v>
      </c>
      <c r="K16" s="3" t="s">
        <v>83</v>
      </c>
      <c r="L16" s="3" t="s">
        <v>91</v>
      </c>
    </row>
    <row r="17" spans="2:14" ht="179.25" customHeight="1" x14ac:dyDescent="0.25">
      <c r="B17" s="26" t="s">
        <v>27</v>
      </c>
      <c r="C17" s="28" t="s">
        <v>34</v>
      </c>
      <c r="D17" s="54" t="s">
        <v>5</v>
      </c>
      <c r="E17" s="3" t="s">
        <v>11</v>
      </c>
      <c r="F17" s="3" t="s">
        <v>1</v>
      </c>
      <c r="G17" s="25" t="s">
        <v>22</v>
      </c>
      <c r="H17" s="3" t="s">
        <v>103</v>
      </c>
      <c r="I17" s="3" t="s">
        <v>163</v>
      </c>
      <c r="J17" s="2" t="s">
        <v>11</v>
      </c>
      <c r="K17" s="3"/>
      <c r="L17" s="3"/>
    </row>
    <row r="18" spans="2:14" ht="165.4" customHeight="1" x14ac:dyDescent="0.25">
      <c r="B18" s="3" t="s">
        <v>33</v>
      </c>
      <c r="C18" s="2" t="s">
        <v>35</v>
      </c>
      <c r="D18" s="53" t="s">
        <v>5</v>
      </c>
      <c r="E18" s="3" t="s">
        <v>11</v>
      </c>
      <c r="F18" s="3" t="s">
        <v>1</v>
      </c>
      <c r="G18" s="6" t="s">
        <v>22</v>
      </c>
      <c r="H18" s="3" t="s">
        <v>104</v>
      </c>
      <c r="I18" s="3" t="s">
        <v>164</v>
      </c>
      <c r="J18" s="2" t="s">
        <v>11</v>
      </c>
      <c r="K18" s="3"/>
      <c r="L18" s="3"/>
    </row>
    <row r="19" spans="2:14" ht="165" x14ac:dyDescent="0.25">
      <c r="B19" s="3" t="s">
        <v>43</v>
      </c>
      <c r="C19" s="2" t="s">
        <v>44</v>
      </c>
      <c r="D19" s="53" t="s">
        <v>5</v>
      </c>
      <c r="E19" s="3" t="s">
        <v>11</v>
      </c>
      <c r="F19" s="3" t="s">
        <v>1</v>
      </c>
      <c r="G19" s="6" t="s">
        <v>22</v>
      </c>
      <c r="H19" s="3" t="s">
        <v>105</v>
      </c>
      <c r="I19" s="3" t="s">
        <v>165</v>
      </c>
      <c r="J19" s="2" t="s">
        <v>11</v>
      </c>
      <c r="K19" s="3"/>
      <c r="L19" s="3"/>
    </row>
    <row r="20" spans="2:14" ht="165" x14ac:dyDescent="0.25">
      <c r="B20" s="3" t="s">
        <v>45</v>
      </c>
      <c r="C20" s="2" t="s">
        <v>46</v>
      </c>
      <c r="D20" s="53" t="s">
        <v>5</v>
      </c>
      <c r="E20" s="3" t="s">
        <v>11</v>
      </c>
      <c r="F20" s="3" t="s">
        <v>1</v>
      </c>
      <c r="G20" s="6" t="s">
        <v>22</v>
      </c>
      <c r="H20" s="3" t="s">
        <v>106</v>
      </c>
      <c r="I20" s="3" t="s">
        <v>166</v>
      </c>
      <c r="J20" s="2" t="s">
        <v>11</v>
      </c>
      <c r="K20" s="3"/>
      <c r="L20" s="3"/>
    </row>
    <row r="21" spans="2:14" x14ac:dyDescent="0.25">
      <c r="B21" s="5" t="s">
        <v>13</v>
      </c>
      <c r="C21" s="5"/>
      <c r="D21" s="5"/>
      <c r="E21" s="5"/>
      <c r="F21" s="5"/>
      <c r="G21" s="5"/>
      <c r="H21" s="5"/>
      <c r="I21" s="5"/>
      <c r="J21" s="5"/>
      <c r="K21" s="5"/>
      <c r="L21" s="5"/>
    </row>
    <row r="22" spans="2:14" ht="330" customHeight="1" x14ac:dyDescent="0.25">
      <c r="B22" s="3" t="s">
        <v>66</v>
      </c>
      <c r="C22" s="2" t="s">
        <v>37</v>
      </c>
      <c r="D22" s="50" t="s">
        <v>14</v>
      </c>
      <c r="E22" s="3" t="s">
        <v>11</v>
      </c>
      <c r="F22" s="3" t="s">
        <v>1</v>
      </c>
      <c r="G22" s="6" t="s">
        <v>22</v>
      </c>
      <c r="H22" s="8" t="s">
        <v>107</v>
      </c>
      <c r="I22" s="2" t="s">
        <v>167</v>
      </c>
      <c r="J22" s="2" t="s">
        <v>1</v>
      </c>
      <c r="K22" s="3"/>
      <c r="L22" s="168" t="s">
        <v>90</v>
      </c>
    </row>
    <row r="23" spans="2:14" ht="135" x14ac:dyDescent="0.25">
      <c r="B23" s="3" t="s">
        <v>59</v>
      </c>
      <c r="C23" s="2" t="s">
        <v>52</v>
      </c>
      <c r="D23" s="50" t="s">
        <v>14</v>
      </c>
      <c r="E23" s="3" t="s">
        <v>11</v>
      </c>
      <c r="F23" s="3" t="s">
        <v>1</v>
      </c>
      <c r="G23" s="6" t="s">
        <v>22</v>
      </c>
      <c r="H23" s="8" t="s">
        <v>108</v>
      </c>
      <c r="I23" s="2" t="s">
        <v>167</v>
      </c>
      <c r="J23" s="2" t="s">
        <v>1</v>
      </c>
      <c r="K23" s="3"/>
      <c r="L23" s="169"/>
    </row>
    <row r="24" spans="2:14" x14ac:dyDescent="0.25">
      <c r="B24" s="5" t="s">
        <v>28</v>
      </c>
      <c r="C24" s="5"/>
      <c r="D24" s="5"/>
      <c r="E24" s="5"/>
      <c r="F24" s="5"/>
      <c r="G24" s="5"/>
      <c r="H24" s="5"/>
      <c r="I24" s="5"/>
      <c r="J24" s="5"/>
      <c r="K24" s="5"/>
      <c r="L24" s="5"/>
    </row>
    <row r="25" spans="2:14" ht="240" customHeight="1" x14ac:dyDescent="0.25">
      <c r="B25" s="3" t="s">
        <v>31</v>
      </c>
      <c r="C25" s="2" t="s">
        <v>47</v>
      </c>
      <c r="D25" s="50" t="s">
        <v>7</v>
      </c>
      <c r="E25" s="3" t="s">
        <v>11</v>
      </c>
      <c r="F25" s="3" t="s">
        <v>1</v>
      </c>
      <c r="G25" s="47" t="s">
        <v>21</v>
      </c>
      <c r="H25" s="44" t="s">
        <v>109</v>
      </c>
      <c r="I25" s="45"/>
      <c r="J25" s="49"/>
      <c r="K25" s="46" t="s">
        <v>64</v>
      </c>
      <c r="L25" s="11"/>
    </row>
    <row r="26" spans="2:14" ht="60" x14ac:dyDescent="0.25">
      <c r="B26" s="48" t="s">
        <v>118</v>
      </c>
      <c r="C26" s="30" t="s">
        <v>47</v>
      </c>
      <c r="D26" s="55" t="s">
        <v>79</v>
      </c>
      <c r="E26" s="42" t="s">
        <v>11</v>
      </c>
      <c r="F26" s="31" t="s">
        <v>98</v>
      </c>
      <c r="G26" s="4"/>
      <c r="H26" s="4"/>
      <c r="I26" s="4"/>
      <c r="J26" s="4"/>
      <c r="K26" s="29"/>
      <c r="L26" s="11"/>
    </row>
    <row r="27" spans="2:14" ht="270" x14ac:dyDescent="0.25">
      <c r="B27" s="168" t="s">
        <v>48</v>
      </c>
      <c r="C27" s="177" t="s">
        <v>49</v>
      </c>
      <c r="D27" s="183" t="s">
        <v>8</v>
      </c>
      <c r="E27" s="168" t="s">
        <v>11</v>
      </c>
      <c r="F27" s="168" t="s">
        <v>1</v>
      </c>
      <c r="G27" s="6" t="s">
        <v>21</v>
      </c>
      <c r="H27" s="9" t="s">
        <v>86</v>
      </c>
      <c r="I27" s="21"/>
      <c r="J27" s="4"/>
      <c r="K27" s="2" t="s">
        <v>64</v>
      </c>
      <c r="L27" s="7"/>
    </row>
    <row r="28" spans="2:14" ht="135" x14ac:dyDescent="0.25">
      <c r="B28" s="169"/>
      <c r="C28" s="178"/>
      <c r="D28" s="184"/>
      <c r="E28" s="169"/>
      <c r="F28" s="169"/>
      <c r="G28" s="6" t="s">
        <v>22</v>
      </c>
      <c r="H28" s="10" t="s">
        <v>94</v>
      </c>
      <c r="I28" s="23" t="s">
        <v>167</v>
      </c>
      <c r="J28" s="2" t="s">
        <v>11</v>
      </c>
      <c r="K28" s="2"/>
      <c r="L28" s="7"/>
    </row>
    <row r="29" spans="2:14" ht="270" x14ac:dyDescent="0.25">
      <c r="B29" s="168" t="s">
        <v>74</v>
      </c>
      <c r="C29" s="177" t="s">
        <v>49</v>
      </c>
      <c r="D29" s="183" t="s">
        <v>8</v>
      </c>
      <c r="E29" s="168" t="s">
        <v>11</v>
      </c>
      <c r="F29" s="168" t="s">
        <v>1</v>
      </c>
      <c r="G29" s="7" t="s">
        <v>73</v>
      </c>
      <c r="H29" s="9" t="s">
        <v>110</v>
      </c>
      <c r="I29" s="21"/>
      <c r="J29" s="4"/>
      <c r="K29" s="168" t="s">
        <v>67</v>
      </c>
      <c r="L29" s="7"/>
      <c r="M29" s="33"/>
      <c r="N29" s="22"/>
    </row>
    <row r="30" spans="2:14" ht="135" x14ac:dyDescent="0.25">
      <c r="B30" s="169"/>
      <c r="C30" s="178"/>
      <c r="D30" s="184"/>
      <c r="E30" s="169"/>
      <c r="F30" s="169"/>
      <c r="G30" s="7" t="s">
        <v>22</v>
      </c>
      <c r="H30" s="10" t="s">
        <v>95</v>
      </c>
      <c r="I30" s="23" t="s">
        <v>167</v>
      </c>
      <c r="J30" s="2" t="s">
        <v>11</v>
      </c>
      <c r="K30" s="169"/>
      <c r="L30" s="9"/>
    </row>
    <row r="31" spans="2:14" ht="45" x14ac:dyDescent="0.25">
      <c r="B31" s="3" t="s">
        <v>54</v>
      </c>
      <c r="C31" s="3" t="s">
        <v>53</v>
      </c>
      <c r="D31" s="50" t="s">
        <v>12</v>
      </c>
      <c r="E31" s="2" t="s">
        <v>11</v>
      </c>
      <c r="F31" s="2" t="s">
        <v>85</v>
      </c>
      <c r="G31" s="4"/>
      <c r="H31" s="4"/>
      <c r="I31" s="4"/>
      <c r="J31" s="4"/>
      <c r="K31" s="3"/>
      <c r="L31" s="7"/>
    </row>
    <row r="32" spans="2:14" ht="165" x14ac:dyDescent="0.25">
      <c r="B32" s="168" t="s">
        <v>50</v>
      </c>
      <c r="C32" s="177" t="s">
        <v>49</v>
      </c>
      <c r="D32" s="179" t="s">
        <v>79</v>
      </c>
      <c r="E32" s="168" t="s">
        <v>11</v>
      </c>
      <c r="F32" s="168" t="s">
        <v>111</v>
      </c>
      <c r="G32" s="7" t="s">
        <v>73</v>
      </c>
      <c r="H32" s="3" t="s">
        <v>112</v>
      </c>
      <c r="I32" s="4"/>
      <c r="J32" s="4"/>
      <c r="K32" s="168" t="s">
        <v>87</v>
      </c>
      <c r="L32" s="7"/>
    </row>
    <row r="33" spans="2:12" ht="165" x14ac:dyDescent="0.25">
      <c r="B33" s="169"/>
      <c r="C33" s="178"/>
      <c r="D33" s="180"/>
      <c r="E33" s="169"/>
      <c r="F33" s="169"/>
      <c r="G33" s="7" t="s">
        <v>22</v>
      </c>
      <c r="H33" s="3" t="s">
        <v>113</v>
      </c>
      <c r="I33" s="10" t="s">
        <v>168</v>
      </c>
      <c r="J33" s="2" t="s">
        <v>11</v>
      </c>
      <c r="K33" s="169"/>
      <c r="L33" s="7"/>
    </row>
    <row r="34" spans="2:12" x14ac:dyDescent="0.25">
      <c r="B34" s="5" t="s">
        <v>29</v>
      </c>
      <c r="C34" s="5"/>
      <c r="D34" s="5"/>
      <c r="E34" s="5"/>
      <c r="F34" s="5"/>
      <c r="G34" s="5"/>
      <c r="H34" s="5"/>
      <c r="I34" s="5"/>
      <c r="J34" s="5"/>
      <c r="K34" s="5"/>
      <c r="L34" s="5"/>
    </row>
    <row r="35" spans="2:12" ht="30" x14ac:dyDescent="0.25">
      <c r="B35" s="13" t="s">
        <v>9</v>
      </c>
      <c r="C35" s="14" t="s">
        <v>38</v>
      </c>
      <c r="D35" s="60" t="s">
        <v>81</v>
      </c>
      <c r="E35" s="50" t="s">
        <v>11</v>
      </c>
      <c r="F35" s="3" t="s">
        <v>1</v>
      </c>
      <c r="G35" s="3" t="s">
        <v>21</v>
      </c>
      <c r="H35" s="3" t="s">
        <v>96</v>
      </c>
      <c r="I35" s="4"/>
      <c r="J35" s="4"/>
      <c r="K35" s="3" t="s">
        <v>63</v>
      </c>
      <c r="L35" s="3"/>
    </row>
    <row r="36" spans="2:12" ht="180" x14ac:dyDescent="0.25">
      <c r="B36" s="3" t="s">
        <v>51</v>
      </c>
      <c r="C36" s="2" t="s">
        <v>38</v>
      </c>
      <c r="D36" s="51" t="s">
        <v>8</v>
      </c>
      <c r="E36" s="3" t="s">
        <v>11</v>
      </c>
      <c r="F36" s="3" t="s">
        <v>1</v>
      </c>
      <c r="G36" s="3" t="s">
        <v>21</v>
      </c>
      <c r="H36" s="2" t="s">
        <v>97</v>
      </c>
      <c r="I36" s="4"/>
      <c r="J36" s="4"/>
      <c r="K36" s="2" t="s">
        <v>65</v>
      </c>
      <c r="L36" s="11"/>
    </row>
    <row r="37" spans="2:12" ht="60" x14ac:dyDescent="0.25">
      <c r="B37" s="3" t="s">
        <v>60</v>
      </c>
      <c r="C37" s="2" t="s">
        <v>38</v>
      </c>
      <c r="D37" s="51" t="s">
        <v>79</v>
      </c>
      <c r="E37" s="2" t="s">
        <v>11</v>
      </c>
      <c r="F37" s="2" t="s">
        <v>98</v>
      </c>
      <c r="G37" s="4"/>
      <c r="H37" s="4"/>
      <c r="I37" s="4"/>
      <c r="J37" s="4"/>
      <c r="K37" s="2" t="s">
        <v>68</v>
      </c>
      <c r="L37" s="19" t="s">
        <v>61</v>
      </c>
    </row>
    <row r="38" spans="2:12" ht="168.75" customHeight="1" x14ac:dyDescent="0.25">
      <c r="B38" s="3" t="s">
        <v>40</v>
      </c>
      <c r="C38" s="2" t="s">
        <v>41</v>
      </c>
      <c r="D38" s="51" t="s">
        <v>8</v>
      </c>
      <c r="E38" s="2" t="s">
        <v>11</v>
      </c>
      <c r="F38" s="3" t="s">
        <v>1</v>
      </c>
      <c r="G38" s="3" t="s">
        <v>21</v>
      </c>
      <c r="H38" s="2" t="s">
        <v>99</v>
      </c>
      <c r="I38" s="21"/>
      <c r="J38" s="4"/>
      <c r="K38" s="2" t="s">
        <v>65</v>
      </c>
      <c r="L38" s="19"/>
    </row>
    <row r="39" spans="2:12" x14ac:dyDescent="0.25">
      <c r="B39" s="5" t="s">
        <v>30</v>
      </c>
      <c r="C39" s="5"/>
      <c r="D39" s="5"/>
      <c r="E39" s="5"/>
      <c r="F39" s="5"/>
      <c r="G39" s="5"/>
      <c r="H39" s="5"/>
      <c r="I39" s="5"/>
      <c r="J39" s="5"/>
      <c r="K39" s="5"/>
      <c r="L39" s="5"/>
    </row>
    <row r="40" spans="2:12" x14ac:dyDescent="0.25">
      <c r="B40" s="3" t="s">
        <v>17</v>
      </c>
      <c r="C40" s="8"/>
      <c r="D40" s="50" t="s">
        <v>7</v>
      </c>
      <c r="E40" s="3" t="s">
        <v>1</v>
      </c>
      <c r="F40" s="4"/>
      <c r="G40" s="4"/>
      <c r="H40" s="4"/>
      <c r="I40" s="4"/>
      <c r="J40" s="4"/>
      <c r="K40" s="4"/>
      <c r="L40" s="3"/>
    </row>
    <row r="41" spans="2:12" ht="165" x14ac:dyDescent="0.25">
      <c r="B41" s="9" t="s">
        <v>58</v>
      </c>
      <c r="C41" s="10" t="s">
        <v>69</v>
      </c>
      <c r="D41" s="56" t="s">
        <v>8</v>
      </c>
      <c r="E41" s="3" t="s">
        <v>11</v>
      </c>
      <c r="F41" s="3" t="s">
        <v>1</v>
      </c>
      <c r="G41" s="6" t="s">
        <v>22</v>
      </c>
      <c r="H41" s="27" t="s">
        <v>100</v>
      </c>
      <c r="I41" s="24" t="s">
        <v>169</v>
      </c>
      <c r="J41" s="3" t="s">
        <v>11</v>
      </c>
      <c r="K41" s="3"/>
      <c r="L41" s="7"/>
    </row>
    <row r="42" spans="2:12" ht="37.5" customHeight="1" x14ac:dyDescent="0.25">
      <c r="B42" s="175" t="s">
        <v>71</v>
      </c>
      <c r="C42" s="168" t="s">
        <v>55</v>
      </c>
      <c r="D42" s="179" t="s">
        <v>8</v>
      </c>
      <c r="E42" s="168" t="s">
        <v>11</v>
      </c>
      <c r="F42" s="177" t="s">
        <v>1</v>
      </c>
      <c r="G42" s="177" t="s">
        <v>21</v>
      </c>
      <c r="H42" s="177" t="s">
        <v>114</v>
      </c>
      <c r="I42" s="185"/>
      <c r="J42" s="185"/>
      <c r="K42" s="177" t="s">
        <v>84</v>
      </c>
      <c r="L42" s="7"/>
    </row>
    <row r="43" spans="2:12" ht="99.75" customHeight="1" x14ac:dyDescent="0.25">
      <c r="B43" s="176"/>
      <c r="C43" s="169"/>
      <c r="D43" s="180"/>
      <c r="E43" s="169"/>
      <c r="F43" s="178"/>
      <c r="G43" s="178"/>
      <c r="H43" s="178"/>
      <c r="I43" s="186"/>
      <c r="J43" s="186"/>
      <c r="K43" s="178"/>
      <c r="L43" s="7"/>
    </row>
    <row r="44" spans="2:12" ht="180" x14ac:dyDescent="0.25">
      <c r="B44" s="170" t="s">
        <v>70</v>
      </c>
      <c r="C44" s="171" t="s">
        <v>82</v>
      </c>
      <c r="D44" s="173" t="s">
        <v>8</v>
      </c>
      <c r="E44" s="172" t="s">
        <v>11</v>
      </c>
      <c r="F44" s="168" t="s">
        <v>1</v>
      </c>
      <c r="G44" s="6" t="s">
        <v>21</v>
      </c>
      <c r="H44" s="9" t="s">
        <v>88</v>
      </c>
      <c r="I44" s="4"/>
      <c r="J44" s="4"/>
      <c r="K44" s="168" t="s">
        <v>67</v>
      </c>
      <c r="L44" s="7"/>
    </row>
    <row r="45" spans="2:12" ht="135" x14ac:dyDescent="0.25">
      <c r="B45" s="170"/>
      <c r="C45" s="171"/>
      <c r="D45" s="174"/>
      <c r="E45" s="172"/>
      <c r="F45" s="169"/>
      <c r="G45" s="6" t="s">
        <v>22</v>
      </c>
      <c r="H45" s="32" t="s">
        <v>101</v>
      </c>
      <c r="I45" s="11" t="s">
        <v>170</v>
      </c>
      <c r="J45" s="2" t="s">
        <v>11</v>
      </c>
      <c r="K45" s="169"/>
      <c r="L45" s="7"/>
    </row>
    <row r="48" spans="2:12" ht="45.75" customHeight="1" x14ac:dyDescent="0.3">
      <c r="B48" s="182" t="s">
        <v>89</v>
      </c>
      <c r="C48" s="182"/>
      <c r="D48" s="182"/>
      <c r="E48" s="182"/>
      <c r="F48" s="43"/>
      <c r="G48" s="43"/>
    </row>
  </sheetData>
  <mergeCells count="36">
    <mergeCell ref="B5:F5"/>
    <mergeCell ref="B48:E48"/>
    <mergeCell ref="L22:L23"/>
    <mergeCell ref="K29:K30"/>
    <mergeCell ref="D29:D30"/>
    <mergeCell ref="J42:J43"/>
    <mergeCell ref="K42:K43"/>
    <mergeCell ref="E42:E43"/>
    <mergeCell ref="F42:F43"/>
    <mergeCell ref="G42:G43"/>
    <mergeCell ref="H42:H43"/>
    <mergeCell ref="I42:I43"/>
    <mergeCell ref="D42:D43"/>
    <mergeCell ref="D27:D28"/>
    <mergeCell ref="F32:F33"/>
    <mergeCell ref="K32:K33"/>
    <mergeCell ref="F27:F28"/>
    <mergeCell ref="C27:C28"/>
    <mergeCell ref="E27:E28"/>
    <mergeCell ref="B29:B30"/>
    <mergeCell ref="C29:C30"/>
    <mergeCell ref="E29:E30"/>
    <mergeCell ref="F29:F30"/>
    <mergeCell ref="B27:B28"/>
    <mergeCell ref="E32:E33"/>
    <mergeCell ref="K44:K45"/>
    <mergeCell ref="B44:B45"/>
    <mergeCell ref="C44:C45"/>
    <mergeCell ref="E44:E45"/>
    <mergeCell ref="D44:D45"/>
    <mergeCell ref="F44:F45"/>
    <mergeCell ref="B42:B43"/>
    <mergeCell ref="C42:C43"/>
    <mergeCell ref="B32:B33"/>
    <mergeCell ref="C32:C33"/>
    <mergeCell ref="D32:D33"/>
  </mergeCells>
  <hyperlinks>
    <hyperlink ref="L37" r:id="rId1" display="https://www.caorijk.nl/cao-rijk/uitleg-voorzieningen-thuiswerkplek-en-of-verduurzaming-woning"/>
  </hyperlinks>
  <pageMargins left="0.7" right="0.7" top="0.75" bottom="0.75" header="0.3" footer="0.3"/>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6"/>
  <sheetViews>
    <sheetView zoomScale="70" zoomScaleNormal="70" workbookViewId="0">
      <selection activeCell="F11" sqref="F11"/>
    </sheetView>
  </sheetViews>
  <sheetFormatPr defaultColWidth="9.140625" defaultRowHeight="12.75" x14ac:dyDescent="0.2"/>
  <cols>
    <col min="1" max="1" width="31.5703125" style="64" customWidth="1"/>
    <col min="2" max="2" width="34.7109375" style="64" customWidth="1"/>
    <col min="3" max="3" width="37.5703125" style="64" customWidth="1"/>
    <col min="4" max="4" width="13.28515625" style="64" customWidth="1"/>
    <col min="5" max="5" width="14.28515625" style="64" customWidth="1"/>
    <col min="6" max="6" width="19.28515625" style="64" bestFit="1" customWidth="1"/>
    <col min="7" max="7" width="11.5703125" style="64" customWidth="1"/>
    <col min="8" max="8" width="12.140625" style="64" customWidth="1"/>
    <col min="9" max="9" width="14.7109375" style="64" bestFit="1" customWidth="1"/>
    <col min="10" max="10" width="11" style="64" bestFit="1" customWidth="1"/>
    <col min="11" max="11" width="19.28515625" style="64" bestFit="1" customWidth="1"/>
    <col min="12" max="12" width="11.5703125" style="64" customWidth="1"/>
    <col min="13" max="13" width="27" style="64" customWidth="1"/>
    <col min="14" max="14" width="6.85546875" style="64" customWidth="1"/>
    <col min="15" max="15" width="11.7109375" style="64" customWidth="1"/>
    <col min="16" max="16" width="22.140625" style="64" customWidth="1"/>
    <col min="17" max="17" width="21.28515625" style="64" customWidth="1"/>
    <col min="18" max="16384" width="9.140625" style="64"/>
  </cols>
  <sheetData>
    <row r="1" spans="1:20" ht="14.25" x14ac:dyDescent="0.2">
      <c r="A1" s="65"/>
      <c r="B1" s="66"/>
      <c r="C1" s="66"/>
      <c r="D1" s="66"/>
      <c r="E1" s="66"/>
      <c r="F1" s="66"/>
      <c r="G1" s="66"/>
    </row>
    <row r="2" spans="1:20" s="71" customFormat="1" ht="18" x14ac:dyDescent="0.25">
      <c r="A2" s="67" t="s">
        <v>148</v>
      </c>
      <c r="B2" s="67" t="s">
        <v>121</v>
      </c>
      <c r="C2" s="69"/>
      <c r="D2" s="68" t="s">
        <v>122</v>
      </c>
      <c r="E2" s="69"/>
      <c r="F2" s="69"/>
      <c r="G2" s="187" t="s">
        <v>185</v>
      </c>
      <c r="H2" s="188"/>
      <c r="I2" s="188"/>
      <c r="J2" s="188"/>
      <c r="K2" s="188"/>
      <c r="O2" s="138"/>
      <c r="P2" s="143"/>
      <c r="Q2" s="143"/>
      <c r="R2" s="143"/>
    </row>
    <row r="3" spans="1:20" s="71" customFormat="1" ht="44.25" customHeight="1" x14ac:dyDescent="0.25">
      <c r="A3" s="67"/>
      <c r="B3" s="67" t="s">
        <v>157</v>
      </c>
      <c r="C3" s="124"/>
      <c r="D3" s="125"/>
      <c r="E3" s="69"/>
      <c r="F3" s="69"/>
      <c r="G3" s="70"/>
      <c r="H3" s="63"/>
      <c r="I3" s="63"/>
      <c r="J3" s="63"/>
      <c r="K3" s="63"/>
    </row>
    <row r="4" spans="1:20" ht="64.5" customHeight="1" x14ac:dyDescent="0.25">
      <c r="A4" s="191" t="s">
        <v>172</v>
      </c>
      <c r="B4" s="191"/>
      <c r="C4" s="191"/>
      <c r="D4" s="191"/>
      <c r="E4" s="191"/>
      <c r="F4" s="191"/>
      <c r="G4" s="191"/>
      <c r="H4" s="191"/>
      <c r="I4" s="191"/>
      <c r="J4" s="191"/>
      <c r="K4" s="191"/>
      <c r="L4" s="192"/>
      <c r="M4" s="192"/>
      <c r="O4" s="136"/>
      <c r="P4" s="139"/>
      <c r="Q4" s="139"/>
      <c r="R4" s="139"/>
      <c r="S4" s="139"/>
    </row>
    <row r="5" spans="1:20" ht="64.5" customHeight="1" x14ac:dyDescent="0.25">
      <c r="A5" s="117"/>
      <c r="B5" s="117"/>
      <c r="C5" s="117"/>
      <c r="D5" s="117"/>
      <c r="E5" s="117"/>
      <c r="F5" s="117"/>
      <c r="G5" s="117"/>
      <c r="H5" s="117"/>
      <c r="I5" s="117"/>
      <c r="O5" s="136"/>
      <c r="P5" s="139"/>
      <c r="Q5" s="139"/>
      <c r="R5" s="139"/>
      <c r="S5" s="139"/>
      <c r="T5" s="139"/>
    </row>
    <row r="6" spans="1:20" ht="56.25" customHeight="1" x14ac:dyDescent="0.25">
      <c r="A6" s="189" t="s">
        <v>173</v>
      </c>
      <c r="B6" s="190"/>
      <c r="C6" s="190"/>
      <c r="D6" s="190"/>
      <c r="E6" s="190"/>
      <c r="F6" s="190"/>
      <c r="G6" s="190"/>
      <c r="H6" s="190"/>
      <c r="I6" s="190"/>
      <c r="J6" s="190"/>
      <c r="K6" s="190"/>
      <c r="L6" s="190"/>
      <c r="M6" s="190"/>
      <c r="O6" s="145"/>
      <c r="P6" s="139"/>
      <c r="Q6" s="139"/>
      <c r="R6" s="139"/>
    </row>
    <row r="7" spans="1:20" ht="28.5" customHeight="1" x14ac:dyDescent="0.25">
      <c r="A7" s="193" t="s">
        <v>161</v>
      </c>
      <c r="B7" s="194"/>
      <c r="C7" s="132"/>
      <c r="D7" s="132"/>
      <c r="E7" s="132"/>
      <c r="F7" s="132"/>
      <c r="G7" s="132"/>
      <c r="H7" s="132"/>
      <c r="I7" s="132"/>
      <c r="J7" s="132"/>
      <c r="K7" s="132"/>
      <c r="L7" s="132"/>
      <c r="M7" s="132"/>
      <c r="O7" s="131"/>
      <c r="P7" s="130"/>
      <c r="Q7" s="130"/>
      <c r="R7" s="130"/>
    </row>
    <row r="8" spans="1:20" ht="48.75" customHeight="1" x14ac:dyDescent="0.25">
      <c r="A8" s="120"/>
      <c r="B8" s="121"/>
      <c r="C8" s="121"/>
      <c r="D8" s="87" t="s">
        <v>151</v>
      </c>
      <c r="E8" s="87"/>
      <c r="F8" s="87"/>
      <c r="G8" s="87"/>
      <c r="H8" s="87"/>
      <c r="I8" s="200" t="s">
        <v>152</v>
      </c>
      <c r="J8" s="200"/>
      <c r="K8" s="200"/>
      <c r="L8" s="200"/>
      <c r="M8" s="201"/>
      <c r="O8" s="140"/>
      <c r="P8" s="139"/>
      <c r="Q8" s="139"/>
      <c r="R8" s="139"/>
      <c r="S8" s="139"/>
    </row>
    <row r="9" spans="1:20" ht="42" customHeight="1" x14ac:dyDescent="0.2">
      <c r="A9" s="72" t="s">
        <v>123</v>
      </c>
      <c r="B9" s="72" t="s">
        <v>124</v>
      </c>
      <c r="C9" s="72"/>
      <c r="D9" s="88" t="s">
        <v>125</v>
      </c>
      <c r="E9" s="88"/>
      <c r="F9" s="88" t="s">
        <v>126</v>
      </c>
      <c r="G9" s="88" t="s">
        <v>127</v>
      </c>
      <c r="H9" s="88" t="s">
        <v>128</v>
      </c>
      <c r="I9" s="103" t="s">
        <v>125</v>
      </c>
      <c r="J9" s="103"/>
      <c r="K9" s="103" t="s">
        <v>126</v>
      </c>
      <c r="L9" s="103" t="s">
        <v>127</v>
      </c>
      <c r="M9" s="103" t="s">
        <v>128</v>
      </c>
    </row>
    <row r="10" spans="1:20" ht="25.5" x14ac:dyDescent="0.2">
      <c r="A10" s="73" t="s">
        <v>129</v>
      </c>
      <c r="B10" s="74" t="s">
        <v>130</v>
      </c>
      <c r="C10" s="75"/>
      <c r="D10" s="89">
        <v>1</v>
      </c>
      <c r="E10" s="90">
        <v>100</v>
      </c>
      <c r="F10" s="91" t="s">
        <v>131</v>
      </c>
      <c r="G10" s="90">
        <v>100</v>
      </c>
      <c r="H10" s="90">
        <v>100</v>
      </c>
      <c r="I10" s="104">
        <v>1</v>
      </c>
      <c r="J10" s="105">
        <v>100</v>
      </c>
      <c r="K10" s="106" t="s">
        <v>131</v>
      </c>
      <c r="L10" s="105">
        <v>100</v>
      </c>
      <c r="M10" s="105">
        <v>100</v>
      </c>
      <c r="O10" s="126"/>
    </row>
    <row r="11" spans="1:20" ht="51" x14ac:dyDescent="0.25">
      <c r="A11" s="73" t="s">
        <v>136</v>
      </c>
      <c r="B11" s="74" t="s">
        <v>137</v>
      </c>
      <c r="C11" s="85" t="s">
        <v>138</v>
      </c>
      <c r="D11" s="101">
        <v>0</v>
      </c>
      <c r="E11" s="90">
        <f>H10</f>
        <v>100</v>
      </c>
      <c r="F11" s="91" t="s">
        <v>186</v>
      </c>
      <c r="G11" s="90">
        <f t="shared" ref="G11:G13" si="0">D11*E11</f>
        <v>0</v>
      </c>
      <c r="H11" s="95"/>
      <c r="I11" s="116"/>
      <c r="J11" s="116"/>
      <c r="K11" s="116"/>
      <c r="L11" s="116"/>
      <c r="M11" s="110"/>
      <c r="N11" s="78"/>
      <c r="O11" s="136"/>
      <c r="P11" s="137"/>
      <c r="Q11" s="137"/>
      <c r="R11" s="137"/>
    </row>
    <row r="12" spans="1:20" x14ac:dyDescent="0.2">
      <c r="A12" s="75"/>
      <c r="B12" s="75"/>
      <c r="C12" s="86" t="s">
        <v>140</v>
      </c>
      <c r="D12" s="102">
        <v>0</v>
      </c>
      <c r="E12" s="96">
        <f>H10</f>
        <v>100</v>
      </c>
      <c r="F12" s="91" t="s">
        <v>186</v>
      </c>
      <c r="G12" s="96">
        <f t="shared" si="0"/>
        <v>0</v>
      </c>
      <c r="H12" s="96"/>
      <c r="I12" s="102">
        <v>0</v>
      </c>
      <c r="J12" s="111">
        <f>M10</f>
        <v>100</v>
      </c>
      <c r="K12" s="106" t="s">
        <v>189</v>
      </c>
      <c r="L12" s="111">
        <f t="shared" ref="L12" si="1">I12*J12</f>
        <v>0</v>
      </c>
      <c r="M12" s="111"/>
    </row>
    <row r="13" spans="1:20" x14ac:dyDescent="0.2">
      <c r="A13" s="75"/>
      <c r="B13" s="79"/>
      <c r="C13" s="86" t="s">
        <v>141</v>
      </c>
      <c r="D13" s="97">
        <v>7.5000000000000002E-4</v>
      </c>
      <c r="E13" s="96">
        <f>H10</f>
        <v>100</v>
      </c>
      <c r="F13" s="91" t="s">
        <v>186</v>
      </c>
      <c r="G13" s="96">
        <f t="shared" si="0"/>
        <v>7.4999999999999997E-2</v>
      </c>
      <c r="H13" s="96"/>
      <c r="I13" s="116"/>
      <c r="J13" s="116"/>
      <c r="K13" s="116"/>
      <c r="L13" s="116"/>
      <c r="M13" s="111"/>
    </row>
    <row r="14" spans="1:20" ht="23.25" customHeight="1" x14ac:dyDescent="0.2">
      <c r="A14" s="75"/>
      <c r="B14" s="75"/>
      <c r="C14" s="77" t="s">
        <v>135</v>
      </c>
      <c r="D14" s="92">
        <f>SUM(D11:D13)</f>
        <v>7.5000000000000002E-4</v>
      </c>
      <c r="E14" s="93">
        <f>H10</f>
        <v>100</v>
      </c>
      <c r="F14" s="94" t="s">
        <v>139</v>
      </c>
      <c r="G14" s="93">
        <f>SUM(G11:G13)</f>
        <v>7.4999999999999997E-2</v>
      </c>
      <c r="H14" s="93">
        <f>H10+G14</f>
        <v>100.075</v>
      </c>
      <c r="I14" s="107">
        <f>SUM(I11:I13)</f>
        <v>0</v>
      </c>
      <c r="J14" s="108">
        <f>M10</f>
        <v>100</v>
      </c>
      <c r="K14" s="109" t="s">
        <v>190</v>
      </c>
      <c r="L14" s="108">
        <f>SUM(L11:L13)</f>
        <v>0</v>
      </c>
      <c r="M14" s="108">
        <f>M10+L14</f>
        <v>100</v>
      </c>
    </row>
    <row r="15" spans="1:20" ht="25.5" x14ac:dyDescent="0.2">
      <c r="A15" s="75"/>
      <c r="B15" s="74" t="s">
        <v>142</v>
      </c>
      <c r="C15" s="86" t="s">
        <v>120</v>
      </c>
      <c r="D15" s="97">
        <v>8.0000000000000004E-4</v>
      </c>
      <c r="E15" s="96">
        <f>H10</f>
        <v>100</v>
      </c>
      <c r="F15" s="91" t="s">
        <v>186</v>
      </c>
      <c r="G15" s="96">
        <f t="shared" ref="G15:G21" si="2">D15*E15</f>
        <v>0.08</v>
      </c>
      <c r="H15" s="96"/>
      <c r="I15" s="112">
        <f>D15</f>
        <v>8.0000000000000004E-4</v>
      </c>
      <c r="J15" s="111">
        <f>M10</f>
        <v>100</v>
      </c>
      <c r="K15" s="106" t="s">
        <v>189</v>
      </c>
      <c r="L15" s="111">
        <f t="shared" ref="L15:L21" si="3">I15*J15</f>
        <v>0.08</v>
      </c>
      <c r="M15" s="111"/>
    </row>
    <row r="16" spans="1:20" x14ac:dyDescent="0.2">
      <c r="A16" s="75"/>
      <c r="B16" s="76"/>
      <c r="C16" s="86" t="s">
        <v>143</v>
      </c>
      <c r="D16" s="102">
        <v>0</v>
      </c>
      <c r="E16" s="96">
        <f>H10</f>
        <v>100</v>
      </c>
      <c r="F16" s="91" t="s">
        <v>186</v>
      </c>
      <c r="G16" s="96">
        <f t="shared" si="2"/>
        <v>0</v>
      </c>
      <c r="H16" s="96"/>
      <c r="I16" s="102">
        <v>0</v>
      </c>
      <c r="J16" s="111">
        <f>M10</f>
        <v>100</v>
      </c>
      <c r="K16" s="106" t="s">
        <v>189</v>
      </c>
      <c r="L16" s="111">
        <f t="shared" si="3"/>
        <v>0</v>
      </c>
      <c r="M16" s="111"/>
    </row>
    <row r="17" spans="1:13" x14ac:dyDescent="0.2">
      <c r="A17" s="75"/>
      <c r="B17" s="80"/>
      <c r="C17" s="86" t="s">
        <v>144</v>
      </c>
      <c r="D17" s="102">
        <v>0</v>
      </c>
      <c r="E17" s="96">
        <f>H10</f>
        <v>100</v>
      </c>
      <c r="F17" s="91" t="s">
        <v>186</v>
      </c>
      <c r="G17" s="96">
        <f t="shared" si="2"/>
        <v>0</v>
      </c>
      <c r="H17" s="96"/>
      <c r="I17" s="102">
        <v>0</v>
      </c>
      <c r="J17" s="111">
        <f>M10</f>
        <v>100</v>
      </c>
      <c r="K17" s="106" t="s">
        <v>189</v>
      </c>
      <c r="L17" s="111">
        <f t="shared" si="3"/>
        <v>0</v>
      </c>
      <c r="M17" s="111"/>
    </row>
    <row r="18" spans="1:13" x14ac:dyDescent="0.2">
      <c r="A18" s="75"/>
      <c r="B18" s="76"/>
      <c r="C18" s="86" t="s">
        <v>145</v>
      </c>
      <c r="D18" s="102">
        <v>0</v>
      </c>
      <c r="E18" s="96">
        <f>H10</f>
        <v>100</v>
      </c>
      <c r="F18" s="91" t="s">
        <v>186</v>
      </c>
      <c r="G18" s="96">
        <f t="shared" si="2"/>
        <v>0</v>
      </c>
      <c r="H18" s="96"/>
      <c r="I18" s="102">
        <v>0</v>
      </c>
      <c r="J18" s="111">
        <f>M10</f>
        <v>100</v>
      </c>
      <c r="K18" s="106" t="s">
        <v>189</v>
      </c>
      <c r="L18" s="111">
        <f t="shared" si="3"/>
        <v>0</v>
      </c>
      <c r="M18" s="111"/>
    </row>
    <row r="19" spans="1:13" x14ac:dyDescent="0.2">
      <c r="A19" s="75"/>
      <c r="B19" s="76"/>
      <c r="C19" s="86" t="s">
        <v>149</v>
      </c>
      <c r="D19" s="102">
        <v>0</v>
      </c>
      <c r="E19" s="96">
        <f>H10</f>
        <v>100</v>
      </c>
      <c r="F19" s="91" t="s">
        <v>186</v>
      </c>
      <c r="G19" s="96">
        <f t="shared" si="2"/>
        <v>0</v>
      </c>
      <c r="H19" s="96"/>
      <c r="I19" s="102">
        <v>0</v>
      </c>
      <c r="J19" s="111">
        <f>M10</f>
        <v>100</v>
      </c>
      <c r="K19" s="106" t="s">
        <v>189</v>
      </c>
      <c r="L19" s="111">
        <f t="shared" si="3"/>
        <v>0</v>
      </c>
      <c r="M19" s="111"/>
    </row>
    <row r="20" spans="1:13" x14ac:dyDescent="0.2">
      <c r="A20" s="75"/>
      <c r="B20" s="76"/>
      <c r="C20" s="86" t="s">
        <v>150</v>
      </c>
      <c r="D20" s="102">
        <v>0</v>
      </c>
      <c r="E20" s="96">
        <f>H10</f>
        <v>100</v>
      </c>
      <c r="F20" s="91" t="s">
        <v>186</v>
      </c>
      <c r="G20" s="96">
        <f t="shared" si="2"/>
        <v>0</v>
      </c>
      <c r="H20" s="96"/>
      <c r="I20" s="102">
        <v>0</v>
      </c>
      <c r="J20" s="111">
        <f>M10</f>
        <v>100</v>
      </c>
      <c r="K20" s="106" t="s">
        <v>189</v>
      </c>
      <c r="L20" s="111">
        <f t="shared" si="3"/>
        <v>0</v>
      </c>
      <c r="M20" s="111"/>
    </row>
    <row r="21" spans="1:13" x14ac:dyDescent="0.2">
      <c r="A21" s="75"/>
      <c r="B21" s="76"/>
      <c r="C21" s="86" t="s">
        <v>147</v>
      </c>
      <c r="D21" s="102">
        <v>0</v>
      </c>
      <c r="E21" s="96">
        <f>H10</f>
        <v>100</v>
      </c>
      <c r="F21" s="91" t="s">
        <v>186</v>
      </c>
      <c r="G21" s="96">
        <f t="shared" si="2"/>
        <v>0</v>
      </c>
      <c r="H21" s="96"/>
      <c r="I21" s="102">
        <v>0</v>
      </c>
      <c r="J21" s="111">
        <f>M10</f>
        <v>100</v>
      </c>
      <c r="K21" s="106" t="s">
        <v>189</v>
      </c>
      <c r="L21" s="111">
        <f t="shared" si="3"/>
        <v>0</v>
      </c>
      <c r="M21" s="111"/>
    </row>
    <row r="22" spans="1:13" ht="22.5" customHeight="1" x14ac:dyDescent="0.2">
      <c r="A22" s="75"/>
      <c r="B22" s="75"/>
      <c r="C22" s="77" t="s">
        <v>135</v>
      </c>
      <c r="D22" s="92">
        <f>SUM(D15:D21)</f>
        <v>8.0000000000000004E-4</v>
      </c>
      <c r="E22" s="93">
        <f>H10</f>
        <v>100</v>
      </c>
      <c r="F22" s="94" t="s">
        <v>139</v>
      </c>
      <c r="G22" s="93">
        <f>SUM(G15:G21)</f>
        <v>0.08</v>
      </c>
      <c r="H22" s="93">
        <f>H14+G22</f>
        <v>100.155</v>
      </c>
      <c r="I22" s="107">
        <f>SUM(I15:I21)</f>
        <v>8.0000000000000004E-4</v>
      </c>
      <c r="J22" s="108">
        <f>M10</f>
        <v>100</v>
      </c>
      <c r="K22" s="109" t="s">
        <v>190</v>
      </c>
      <c r="L22" s="108">
        <f>SUM(L15:L21)</f>
        <v>0.08</v>
      </c>
      <c r="M22" s="108">
        <f>M14+L22</f>
        <v>100.08</v>
      </c>
    </row>
    <row r="23" spans="1:13" ht="22.5" customHeight="1" x14ac:dyDescent="0.2">
      <c r="A23" s="75"/>
      <c r="B23" s="75"/>
      <c r="C23" s="77"/>
      <c r="D23" s="92"/>
      <c r="E23" s="93"/>
      <c r="F23" s="94"/>
      <c r="G23" s="93"/>
      <c r="H23" s="93"/>
      <c r="I23" s="107"/>
      <c r="J23" s="108"/>
      <c r="K23" s="109"/>
      <c r="L23" s="108"/>
      <c r="M23" s="108"/>
    </row>
    <row r="24" spans="1:13" ht="39" customHeight="1" x14ac:dyDescent="0.2">
      <c r="A24" s="81"/>
      <c r="B24" s="82"/>
      <c r="C24" s="83" t="s">
        <v>153</v>
      </c>
      <c r="D24" s="98"/>
      <c r="E24" s="99"/>
      <c r="F24" s="100"/>
      <c r="G24" s="99"/>
      <c r="H24" s="99">
        <f>ROUND(H22/100,4)</f>
        <v>1.0016</v>
      </c>
      <c r="I24" s="113"/>
      <c r="J24" s="114"/>
      <c r="K24" s="115"/>
      <c r="L24" s="114"/>
      <c r="M24" s="114">
        <f>ROUND(M22/100,4)</f>
        <v>1.0007999999999999</v>
      </c>
    </row>
    <row r="26" spans="1:13" hidden="1" x14ac:dyDescent="0.2">
      <c r="G26" s="64">
        <v>0.75</v>
      </c>
      <c r="H26" s="133">
        <f>H24</f>
        <v>1.0016</v>
      </c>
    </row>
    <row r="27" spans="1:13" hidden="1" x14ac:dyDescent="0.2">
      <c r="G27" s="64">
        <v>0.25</v>
      </c>
      <c r="H27" s="133">
        <f>M24</f>
        <v>1.0007999999999999</v>
      </c>
    </row>
    <row r="29" spans="1:13" ht="42" customHeight="1" x14ac:dyDescent="0.2">
      <c r="C29" s="84" t="s">
        <v>156</v>
      </c>
      <c r="D29" s="129">
        <f>SUMPRODUCT(G26:G27,H26:H27)/SUM(G26:G27)</f>
        <v>1.0014000000000001</v>
      </c>
      <c r="F29" s="126"/>
      <c r="G29" s="126"/>
      <c r="H29" s="126"/>
      <c r="I29" s="126"/>
      <c r="J29" s="126"/>
      <c r="K29" s="126"/>
      <c r="L29" s="126"/>
      <c r="M29" s="126"/>
    </row>
    <row r="30" spans="1:13" ht="54.75" customHeight="1" x14ac:dyDescent="0.25">
      <c r="C30" s="195" t="s">
        <v>158</v>
      </c>
      <c r="D30" s="196"/>
      <c r="E30" s="188"/>
      <c r="F30" s="198"/>
      <c r="G30" s="188"/>
      <c r="H30" s="188"/>
      <c r="I30" s="188"/>
      <c r="J30" s="188"/>
      <c r="K30" s="188"/>
      <c r="L30" s="188"/>
      <c r="M30" s="128"/>
    </row>
    <row r="33" spans="1:19" ht="32.25" customHeight="1" x14ac:dyDescent="0.2">
      <c r="A33" s="189" t="s">
        <v>180</v>
      </c>
      <c r="B33" s="190"/>
      <c r="C33" s="190"/>
      <c r="D33" s="190"/>
      <c r="E33" s="190"/>
      <c r="F33" s="190"/>
      <c r="G33" s="190"/>
      <c r="H33" s="190"/>
      <c r="I33" s="190"/>
      <c r="J33" s="190"/>
      <c r="K33" s="190"/>
      <c r="L33" s="190"/>
      <c r="M33" s="190"/>
    </row>
    <row r="34" spans="1:19" ht="32.25" customHeight="1" x14ac:dyDescent="0.2">
      <c r="A34" s="120"/>
      <c r="B34" s="121"/>
      <c r="C34" s="121"/>
      <c r="D34" s="87" t="s">
        <v>151</v>
      </c>
      <c r="E34" s="87"/>
      <c r="F34" s="87"/>
      <c r="G34" s="87"/>
      <c r="H34" s="87"/>
      <c r="I34" s="200" t="s">
        <v>152</v>
      </c>
      <c r="J34" s="200"/>
      <c r="K34" s="200"/>
      <c r="L34" s="200"/>
      <c r="M34" s="201"/>
    </row>
    <row r="35" spans="1:19" ht="42" customHeight="1" x14ac:dyDescent="0.2">
      <c r="A35" s="72" t="s">
        <v>123</v>
      </c>
      <c r="B35" s="72" t="s">
        <v>124</v>
      </c>
      <c r="C35" s="72"/>
      <c r="D35" s="88" t="s">
        <v>125</v>
      </c>
      <c r="E35" s="88"/>
      <c r="F35" s="88" t="s">
        <v>126</v>
      </c>
      <c r="G35" s="88" t="s">
        <v>127</v>
      </c>
      <c r="H35" s="88" t="s">
        <v>128</v>
      </c>
      <c r="I35" s="103" t="s">
        <v>125</v>
      </c>
      <c r="J35" s="103"/>
      <c r="K35" s="103" t="s">
        <v>126</v>
      </c>
      <c r="L35" s="103" t="s">
        <v>127</v>
      </c>
      <c r="M35" s="103" t="s">
        <v>128</v>
      </c>
    </row>
    <row r="36" spans="1:19" ht="25.5" x14ac:dyDescent="0.2">
      <c r="A36" s="73" t="s">
        <v>129</v>
      </c>
      <c r="B36" s="74" t="s">
        <v>130</v>
      </c>
      <c r="C36" s="75"/>
      <c r="D36" s="89">
        <f>D10</f>
        <v>1</v>
      </c>
      <c r="E36" s="90">
        <v>100</v>
      </c>
      <c r="F36" s="91" t="s">
        <v>131</v>
      </c>
      <c r="G36" s="90">
        <v>100</v>
      </c>
      <c r="H36" s="90">
        <v>100</v>
      </c>
      <c r="I36" s="104">
        <v>1</v>
      </c>
      <c r="J36" s="105">
        <v>100</v>
      </c>
      <c r="K36" s="106" t="s">
        <v>131</v>
      </c>
      <c r="L36" s="105">
        <v>100</v>
      </c>
      <c r="M36" s="105">
        <v>100</v>
      </c>
    </row>
    <row r="37" spans="1:19" ht="58.5" customHeight="1" x14ac:dyDescent="0.25">
      <c r="A37" s="73" t="s">
        <v>132</v>
      </c>
      <c r="B37" s="73" t="s">
        <v>133</v>
      </c>
      <c r="C37" s="86" t="s">
        <v>146</v>
      </c>
      <c r="D37" s="134">
        <v>0.108225</v>
      </c>
      <c r="E37" s="90">
        <f>H36</f>
        <v>100</v>
      </c>
      <c r="F37" s="91" t="s">
        <v>134</v>
      </c>
      <c r="G37" s="90">
        <f>D37*E37</f>
        <v>10.8225</v>
      </c>
      <c r="H37" s="90">
        <f>H36+G37</f>
        <v>110.82250000000001</v>
      </c>
      <c r="I37" s="135">
        <f>D37</f>
        <v>0.108225</v>
      </c>
      <c r="J37" s="105">
        <f>M36</f>
        <v>100</v>
      </c>
      <c r="K37" s="106" t="s">
        <v>134</v>
      </c>
      <c r="L37" s="105">
        <f>I37*J37</f>
        <v>10.8225</v>
      </c>
      <c r="M37" s="105">
        <f>M36+L37</f>
        <v>110.82250000000001</v>
      </c>
      <c r="O37" s="127"/>
      <c r="P37" s="128"/>
      <c r="Q37" s="128"/>
      <c r="R37" s="128"/>
      <c r="S37" s="128"/>
    </row>
    <row r="38" spans="1:19" ht="51" x14ac:dyDescent="0.2">
      <c r="A38" s="73" t="s">
        <v>136</v>
      </c>
      <c r="B38" s="74" t="s">
        <v>137</v>
      </c>
      <c r="C38" s="85" t="s">
        <v>138</v>
      </c>
      <c r="D38" s="101">
        <f>D11</f>
        <v>0</v>
      </c>
      <c r="E38" s="90">
        <f>H37</f>
        <v>110.82250000000001</v>
      </c>
      <c r="F38" s="91" t="s">
        <v>186</v>
      </c>
      <c r="G38" s="90">
        <f t="shared" ref="G38:G40" si="4">D38*E38</f>
        <v>0</v>
      </c>
      <c r="H38" s="95"/>
      <c r="I38" s="116"/>
      <c r="J38" s="116"/>
      <c r="K38" s="116"/>
      <c r="L38" s="116"/>
      <c r="M38" s="110"/>
      <c r="N38" s="78"/>
    </row>
    <row r="39" spans="1:19" x14ac:dyDescent="0.2">
      <c r="A39" s="75"/>
      <c r="B39" s="75"/>
      <c r="C39" s="86" t="s">
        <v>140</v>
      </c>
      <c r="D39" s="102">
        <f>D12</f>
        <v>0</v>
      </c>
      <c r="E39" s="96">
        <f>H37</f>
        <v>110.82250000000001</v>
      </c>
      <c r="F39" s="91" t="s">
        <v>186</v>
      </c>
      <c r="G39" s="96">
        <f t="shared" si="4"/>
        <v>0</v>
      </c>
      <c r="H39" s="96"/>
      <c r="I39" s="102">
        <f>I12</f>
        <v>0</v>
      </c>
      <c r="J39" s="111">
        <f>M37</f>
        <v>110.82250000000001</v>
      </c>
      <c r="K39" s="106" t="s">
        <v>189</v>
      </c>
      <c r="L39" s="111">
        <f t="shared" ref="L39" si="5">I39*J39</f>
        <v>0</v>
      </c>
      <c r="M39" s="111"/>
    </row>
    <row r="40" spans="1:19" x14ac:dyDescent="0.2">
      <c r="A40" s="75"/>
      <c r="B40" s="79"/>
      <c r="C40" s="86" t="s">
        <v>141</v>
      </c>
      <c r="D40" s="97">
        <f>D13</f>
        <v>7.5000000000000002E-4</v>
      </c>
      <c r="E40" s="96">
        <f>H37</f>
        <v>110.82250000000001</v>
      </c>
      <c r="F40" s="91" t="s">
        <v>186</v>
      </c>
      <c r="G40" s="96">
        <f t="shared" si="4"/>
        <v>8.3116875000000007E-2</v>
      </c>
      <c r="H40" s="96"/>
      <c r="I40" s="116"/>
      <c r="J40" s="116"/>
      <c r="K40" s="116"/>
      <c r="L40" s="116"/>
      <c r="M40" s="111"/>
    </row>
    <row r="41" spans="1:19" ht="23.25" customHeight="1" x14ac:dyDescent="0.2">
      <c r="A41" s="75"/>
      <c r="B41" s="75"/>
      <c r="C41" s="77" t="s">
        <v>135</v>
      </c>
      <c r="D41" s="92">
        <f>SUM(D38:D40)</f>
        <v>7.5000000000000002E-4</v>
      </c>
      <c r="E41" s="93">
        <f>H37</f>
        <v>110.82250000000001</v>
      </c>
      <c r="F41" s="94" t="s">
        <v>139</v>
      </c>
      <c r="G41" s="93">
        <f>SUM(G38:G40)</f>
        <v>8.3116875000000007E-2</v>
      </c>
      <c r="H41" s="93">
        <f>H37+G41</f>
        <v>110.90561687500001</v>
      </c>
      <c r="I41" s="107">
        <f>SUM(I38:I40)</f>
        <v>0</v>
      </c>
      <c r="J41" s="108">
        <f>M37</f>
        <v>110.82250000000001</v>
      </c>
      <c r="K41" s="109" t="s">
        <v>190</v>
      </c>
      <c r="L41" s="108">
        <f>SUM(L38:L40)</f>
        <v>0</v>
      </c>
      <c r="M41" s="108">
        <f>M37+L41</f>
        <v>110.82250000000001</v>
      </c>
    </row>
    <row r="42" spans="1:19" ht="25.5" x14ac:dyDescent="0.2">
      <c r="A42" s="75"/>
      <c r="B42" s="74" t="s">
        <v>142</v>
      </c>
      <c r="C42" s="86" t="s">
        <v>120</v>
      </c>
      <c r="D42" s="97">
        <f t="shared" ref="D42:D48" si="6">D15</f>
        <v>8.0000000000000004E-4</v>
      </c>
      <c r="E42" s="96">
        <f>H37</f>
        <v>110.82250000000001</v>
      </c>
      <c r="F42" s="91" t="s">
        <v>186</v>
      </c>
      <c r="G42" s="96">
        <f t="shared" ref="G42:G47" si="7">D42*E42</f>
        <v>8.8658000000000015E-2</v>
      </c>
      <c r="H42" s="96"/>
      <c r="I42" s="112">
        <f t="shared" ref="I42:I48" si="8">I15</f>
        <v>8.0000000000000004E-4</v>
      </c>
      <c r="J42" s="111">
        <f>M37</f>
        <v>110.82250000000001</v>
      </c>
      <c r="K42" s="106" t="s">
        <v>189</v>
      </c>
      <c r="L42" s="111">
        <f t="shared" ref="L42:L47" si="9">I42*J42</f>
        <v>8.8658000000000015E-2</v>
      </c>
      <c r="M42" s="111"/>
    </row>
    <row r="43" spans="1:19" x14ac:dyDescent="0.2">
      <c r="A43" s="75"/>
      <c r="B43" s="76"/>
      <c r="C43" s="86" t="s">
        <v>143</v>
      </c>
      <c r="D43" s="102">
        <f t="shared" si="6"/>
        <v>0</v>
      </c>
      <c r="E43" s="96">
        <f>H37</f>
        <v>110.82250000000001</v>
      </c>
      <c r="F43" s="91" t="s">
        <v>186</v>
      </c>
      <c r="G43" s="96">
        <f t="shared" si="7"/>
        <v>0</v>
      </c>
      <c r="H43" s="96"/>
      <c r="I43" s="102">
        <f t="shared" si="8"/>
        <v>0</v>
      </c>
      <c r="J43" s="111">
        <f>M37</f>
        <v>110.82250000000001</v>
      </c>
      <c r="K43" s="106" t="s">
        <v>189</v>
      </c>
      <c r="L43" s="111">
        <f t="shared" si="9"/>
        <v>0</v>
      </c>
      <c r="M43" s="111"/>
    </row>
    <row r="44" spans="1:19" x14ac:dyDescent="0.2">
      <c r="A44" s="75"/>
      <c r="B44" s="80"/>
      <c r="C44" s="86" t="s">
        <v>144</v>
      </c>
      <c r="D44" s="102">
        <f t="shared" si="6"/>
        <v>0</v>
      </c>
      <c r="E44" s="96">
        <f>H37</f>
        <v>110.82250000000001</v>
      </c>
      <c r="F44" s="91" t="s">
        <v>186</v>
      </c>
      <c r="G44" s="96">
        <f t="shared" si="7"/>
        <v>0</v>
      </c>
      <c r="H44" s="96"/>
      <c r="I44" s="102">
        <f t="shared" si="8"/>
        <v>0</v>
      </c>
      <c r="J44" s="111">
        <f>M37</f>
        <v>110.82250000000001</v>
      </c>
      <c r="K44" s="106" t="s">
        <v>189</v>
      </c>
      <c r="L44" s="111">
        <f t="shared" si="9"/>
        <v>0</v>
      </c>
      <c r="M44" s="111"/>
    </row>
    <row r="45" spans="1:19" x14ac:dyDescent="0.2">
      <c r="A45" s="75"/>
      <c r="B45" s="76"/>
      <c r="C45" s="86" t="s">
        <v>145</v>
      </c>
      <c r="D45" s="102">
        <f t="shared" si="6"/>
        <v>0</v>
      </c>
      <c r="E45" s="96">
        <f>H37</f>
        <v>110.82250000000001</v>
      </c>
      <c r="F45" s="91" t="s">
        <v>186</v>
      </c>
      <c r="G45" s="96">
        <f t="shared" si="7"/>
        <v>0</v>
      </c>
      <c r="H45" s="96"/>
      <c r="I45" s="102">
        <f t="shared" si="8"/>
        <v>0</v>
      </c>
      <c r="J45" s="111">
        <f>M37</f>
        <v>110.82250000000001</v>
      </c>
      <c r="K45" s="106" t="s">
        <v>189</v>
      </c>
      <c r="L45" s="111">
        <f t="shared" si="9"/>
        <v>0</v>
      </c>
      <c r="M45" s="111"/>
    </row>
    <row r="46" spans="1:19" x14ac:dyDescent="0.2">
      <c r="A46" s="75"/>
      <c r="B46" s="76"/>
      <c r="C46" s="86" t="s">
        <v>149</v>
      </c>
      <c r="D46" s="102">
        <f t="shared" si="6"/>
        <v>0</v>
      </c>
      <c r="E46" s="96">
        <f>H37</f>
        <v>110.82250000000001</v>
      </c>
      <c r="F46" s="91" t="s">
        <v>186</v>
      </c>
      <c r="G46" s="96">
        <f t="shared" si="7"/>
        <v>0</v>
      </c>
      <c r="H46" s="96"/>
      <c r="I46" s="102">
        <f t="shared" si="8"/>
        <v>0</v>
      </c>
      <c r="J46" s="111">
        <f>M37</f>
        <v>110.82250000000001</v>
      </c>
      <c r="K46" s="106" t="s">
        <v>189</v>
      </c>
      <c r="L46" s="111">
        <f t="shared" si="9"/>
        <v>0</v>
      </c>
      <c r="M46" s="111"/>
    </row>
    <row r="47" spans="1:19" x14ac:dyDescent="0.2">
      <c r="A47" s="75"/>
      <c r="B47" s="76"/>
      <c r="C47" s="86" t="s">
        <v>150</v>
      </c>
      <c r="D47" s="102">
        <f t="shared" si="6"/>
        <v>0</v>
      </c>
      <c r="E47" s="96">
        <f>H37</f>
        <v>110.82250000000001</v>
      </c>
      <c r="F47" s="91" t="s">
        <v>186</v>
      </c>
      <c r="G47" s="96">
        <f t="shared" si="7"/>
        <v>0</v>
      </c>
      <c r="H47" s="96"/>
      <c r="I47" s="102">
        <f t="shared" si="8"/>
        <v>0</v>
      </c>
      <c r="J47" s="111">
        <f>M37</f>
        <v>110.82250000000001</v>
      </c>
      <c r="K47" s="106" t="s">
        <v>189</v>
      </c>
      <c r="L47" s="111">
        <f t="shared" si="9"/>
        <v>0</v>
      </c>
      <c r="M47" s="111"/>
    </row>
    <row r="48" spans="1:19" x14ac:dyDescent="0.2">
      <c r="A48" s="75"/>
      <c r="B48" s="76"/>
      <c r="C48" s="86" t="s">
        <v>147</v>
      </c>
      <c r="D48" s="102">
        <f t="shared" si="6"/>
        <v>0</v>
      </c>
      <c r="E48" s="96">
        <f>H37</f>
        <v>110.82250000000001</v>
      </c>
      <c r="F48" s="91" t="s">
        <v>186</v>
      </c>
      <c r="G48" s="96">
        <f>D48*E48</f>
        <v>0</v>
      </c>
      <c r="H48" s="96"/>
      <c r="I48" s="102">
        <f t="shared" si="8"/>
        <v>0</v>
      </c>
      <c r="J48" s="111">
        <f>M37</f>
        <v>110.82250000000001</v>
      </c>
      <c r="K48" s="106" t="s">
        <v>189</v>
      </c>
      <c r="L48" s="111">
        <f>I48*J48</f>
        <v>0</v>
      </c>
      <c r="M48" s="111"/>
    </row>
    <row r="49" spans="1:19" x14ac:dyDescent="0.2">
      <c r="A49" s="75"/>
      <c r="B49" s="76"/>
      <c r="C49" s="77" t="s">
        <v>135</v>
      </c>
      <c r="D49" s="92">
        <f>SUM(D42:D48)</f>
        <v>8.0000000000000004E-4</v>
      </c>
      <c r="E49" s="93">
        <f>H37</f>
        <v>110.82250000000001</v>
      </c>
      <c r="F49" s="94" t="s">
        <v>139</v>
      </c>
      <c r="G49" s="93">
        <f>SUM(G42:G48)</f>
        <v>8.8658000000000015E-2</v>
      </c>
      <c r="H49" s="93">
        <f>H41+G49</f>
        <v>110.994274875</v>
      </c>
      <c r="I49" s="107">
        <f>SUM(I42:I48)</f>
        <v>8.0000000000000004E-4</v>
      </c>
      <c r="J49" s="108">
        <f>M37</f>
        <v>110.82250000000001</v>
      </c>
      <c r="K49" s="109" t="s">
        <v>190</v>
      </c>
      <c r="L49" s="108">
        <f>SUM(L42:L48)</f>
        <v>8.8658000000000015E-2</v>
      </c>
      <c r="M49" s="108">
        <f>M41+L49</f>
        <v>110.911158</v>
      </c>
    </row>
    <row r="50" spans="1:19" ht="25.5" x14ac:dyDescent="0.2">
      <c r="A50" s="151" t="s">
        <v>181</v>
      </c>
      <c r="B50" s="152" t="s">
        <v>182</v>
      </c>
      <c r="C50" s="153" t="s">
        <v>183</v>
      </c>
      <c r="D50" s="154">
        <v>0</v>
      </c>
      <c r="E50" s="155">
        <f>H49</f>
        <v>110.994274875</v>
      </c>
      <c r="F50" s="156" t="s">
        <v>187</v>
      </c>
      <c r="G50" s="155">
        <f>E50*D50</f>
        <v>0</v>
      </c>
      <c r="H50" s="155"/>
      <c r="I50" s="154">
        <v>0</v>
      </c>
      <c r="J50" s="157">
        <f>M49</f>
        <v>110.911158</v>
      </c>
      <c r="K50" s="167" t="s">
        <v>187</v>
      </c>
      <c r="L50" s="157">
        <f>J50*I50</f>
        <v>0</v>
      </c>
      <c r="M50" s="157"/>
    </row>
    <row r="51" spans="1:19" ht="22.5" customHeight="1" x14ac:dyDescent="0.2">
      <c r="A51" s="79"/>
      <c r="B51" s="79"/>
      <c r="C51" s="158" t="s">
        <v>135</v>
      </c>
      <c r="D51" s="159">
        <f>D50</f>
        <v>0</v>
      </c>
      <c r="E51" s="160">
        <f>H49</f>
        <v>110.994274875</v>
      </c>
      <c r="F51" s="164" t="s">
        <v>187</v>
      </c>
      <c r="G51" s="160">
        <f>G50</f>
        <v>0</v>
      </c>
      <c r="H51" s="160">
        <f>H49+G51</f>
        <v>110.994274875</v>
      </c>
      <c r="I51" s="161">
        <f>I50</f>
        <v>0</v>
      </c>
      <c r="J51" s="162">
        <f>M49</f>
        <v>110.911158</v>
      </c>
      <c r="K51" s="163" t="s">
        <v>187</v>
      </c>
      <c r="L51" s="162">
        <f>L50</f>
        <v>0</v>
      </c>
      <c r="M51" s="162">
        <f>M49+L51</f>
        <v>110.911158</v>
      </c>
    </row>
    <row r="52" spans="1:19" ht="15" x14ac:dyDescent="0.25">
      <c r="A52" s="75"/>
      <c r="B52" s="75"/>
      <c r="C52" s="77"/>
      <c r="D52" s="92"/>
      <c r="E52" s="93"/>
      <c r="F52" s="94"/>
      <c r="G52" s="93"/>
      <c r="H52" s="93"/>
      <c r="I52" s="107"/>
      <c r="J52" s="108"/>
      <c r="K52" s="109"/>
      <c r="L52" s="108"/>
      <c r="M52" s="108"/>
      <c r="O52" s="188"/>
      <c r="P52" s="188"/>
      <c r="Q52" s="188"/>
      <c r="R52" s="188"/>
      <c r="S52" s="188"/>
    </row>
    <row r="53" spans="1:19" ht="35.25" customHeight="1" x14ac:dyDescent="0.25">
      <c r="A53" s="75"/>
      <c r="B53" s="75"/>
      <c r="C53" s="83" t="s">
        <v>153</v>
      </c>
      <c r="D53" s="92"/>
      <c r="E53" s="93"/>
      <c r="F53" s="94"/>
      <c r="G53" s="93"/>
      <c r="H53" s="93">
        <f>ROUND(H51/100,4)</f>
        <v>1.1099000000000001</v>
      </c>
      <c r="I53" s="107"/>
      <c r="J53" s="108"/>
      <c r="K53" s="109"/>
      <c r="L53" s="108"/>
      <c r="M53" s="108">
        <f>ROUND(M51/100,4)</f>
        <v>1.1091</v>
      </c>
      <c r="O53" s="122"/>
      <c r="P53" s="122"/>
      <c r="Q53" s="122"/>
      <c r="R53" s="122"/>
      <c r="S53" s="122"/>
    </row>
    <row r="55" spans="1:19" hidden="1" x14ac:dyDescent="0.2">
      <c r="G55" s="64">
        <v>0.75</v>
      </c>
      <c r="H55" s="133">
        <f>H53</f>
        <v>1.1099000000000001</v>
      </c>
    </row>
    <row r="56" spans="1:19" hidden="1" x14ac:dyDescent="0.2">
      <c r="G56" s="64">
        <v>0.25</v>
      </c>
      <c r="H56" s="133">
        <f>M53</f>
        <v>1.1091</v>
      </c>
    </row>
    <row r="58" spans="1:19" ht="34.5" customHeight="1" x14ac:dyDescent="0.2">
      <c r="C58" s="84" t="s">
        <v>156</v>
      </c>
      <c r="D58" s="129">
        <f>SUMPRODUCT(G55:G56,H55:H56)/SUM(G55:G56)</f>
        <v>1.1097000000000001</v>
      </c>
      <c r="F58" s="126"/>
      <c r="G58" s="126"/>
      <c r="H58" s="126"/>
      <c r="I58" s="126"/>
      <c r="J58" s="126"/>
      <c r="K58" s="126"/>
      <c r="L58" s="126"/>
      <c r="M58" s="126"/>
    </row>
    <row r="59" spans="1:19" ht="63.75" customHeight="1" x14ac:dyDescent="0.25">
      <c r="C59" s="195" t="s">
        <v>158</v>
      </c>
      <c r="D59" s="196"/>
      <c r="E59" s="188"/>
      <c r="F59" s="198"/>
      <c r="G59" s="188"/>
      <c r="H59" s="188"/>
      <c r="I59" s="188"/>
      <c r="J59" s="188"/>
      <c r="K59" s="128"/>
      <c r="L59" s="128"/>
      <c r="M59" s="128"/>
    </row>
    <row r="63" spans="1:19" ht="32.25" customHeight="1" x14ac:dyDescent="0.2">
      <c r="A63" s="189" t="s">
        <v>159</v>
      </c>
      <c r="B63" s="199"/>
      <c r="C63" s="199"/>
      <c r="D63" s="199"/>
      <c r="E63" s="199"/>
      <c r="F63" s="199"/>
      <c r="G63" s="199"/>
      <c r="H63" s="199"/>
      <c r="I63" s="199"/>
      <c r="J63" s="199"/>
      <c r="K63" s="199"/>
      <c r="L63" s="199"/>
      <c r="M63" s="199"/>
    </row>
    <row r="64" spans="1:19" ht="32.25" customHeight="1" x14ac:dyDescent="0.2">
      <c r="A64" s="120"/>
      <c r="B64" s="120"/>
      <c r="C64" s="121"/>
      <c r="D64" s="87" t="s">
        <v>151</v>
      </c>
      <c r="E64" s="87"/>
      <c r="F64" s="87"/>
      <c r="G64" s="87"/>
      <c r="H64" s="87"/>
      <c r="I64" s="200" t="s">
        <v>152</v>
      </c>
      <c r="J64" s="200"/>
      <c r="K64" s="200"/>
      <c r="L64" s="200"/>
      <c r="M64" s="201"/>
    </row>
    <row r="65" spans="1:19" ht="42" customHeight="1" x14ac:dyDescent="0.2">
      <c r="A65" s="72" t="s">
        <v>123</v>
      </c>
      <c r="B65" s="72" t="s">
        <v>124</v>
      </c>
      <c r="C65" s="72"/>
      <c r="D65" s="88" t="s">
        <v>125</v>
      </c>
      <c r="E65" s="88"/>
      <c r="F65" s="88" t="s">
        <v>126</v>
      </c>
      <c r="G65" s="88" t="s">
        <v>127</v>
      </c>
      <c r="H65" s="88" t="s">
        <v>128</v>
      </c>
      <c r="I65" s="103" t="s">
        <v>125</v>
      </c>
      <c r="J65" s="103"/>
      <c r="K65" s="103" t="s">
        <v>126</v>
      </c>
      <c r="L65" s="103" t="s">
        <v>127</v>
      </c>
      <c r="M65" s="103" t="s">
        <v>128</v>
      </c>
    </row>
    <row r="66" spans="1:19" ht="25.5" x14ac:dyDescent="0.2">
      <c r="A66" s="73" t="s">
        <v>129</v>
      </c>
      <c r="B66" s="74" t="s">
        <v>130</v>
      </c>
      <c r="C66" s="75"/>
      <c r="D66" s="89">
        <v>1</v>
      </c>
      <c r="E66" s="90">
        <v>100</v>
      </c>
      <c r="F66" s="91" t="s">
        <v>131</v>
      </c>
      <c r="G66" s="90">
        <v>100</v>
      </c>
      <c r="H66" s="90">
        <v>100</v>
      </c>
      <c r="I66" s="104">
        <v>1</v>
      </c>
      <c r="J66" s="105">
        <v>100</v>
      </c>
      <c r="K66" s="106" t="s">
        <v>131</v>
      </c>
      <c r="L66" s="105">
        <v>100</v>
      </c>
      <c r="M66" s="105">
        <v>100</v>
      </c>
    </row>
    <row r="67" spans="1:19" ht="51" x14ac:dyDescent="0.2">
      <c r="A67" s="73" t="s">
        <v>136</v>
      </c>
      <c r="B67" s="74" t="s">
        <v>137</v>
      </c>
      <c r="C67" s="85" t="s">
        <v>138</v>
      </c>
      <c r="D67" s="101">
        <f>D11</f>
        <v>0</v>
      </c>
      <c r="E67" s="90">
        <f>H66</f>
        <v>100</v>
      </c>
      <c r="F67" s="91" t="s">
        <v>186</v>
      </c>
      <c r="G67" s="90">
        <f t="shared" ref="G67:G69" si="10">D67*E67</f>
        <v>0</v>
      </c>
      <c r="H67" s="95"/>
      <c r="I67" s="116"/>
      <c r="J67" s="116"/>
      <c r="K67" s="116"/>
      <c r="L67" s="116"/>
      <c r="M67" s="110"/>
      <c r="N67" s="78"/>
    </row>
    <row r="68" spans="1:19" x14ac:dyDescent="0.2">
      <c r="A68" s="75"/>
      <c r="B68" s="75"/>
      <c r="C68" s="86" t="s">
        <v>140</v>
      </c>
      <c r="D68" s="102">
        <f>D12</f>
        <v>0</v>
      </c>
      <c r="E68" s="96">
        <f>H66</f>
        <v>100</v>
      </c>
      <c r="F68" s="91" t="s">
        <v>186</v>
      </c>
      <c r="G68" s="96">
        <f t="shared" si="10"/>
        <v>0</v>
      </c>
      <c r="H68" s="96"/>
      <c r="I68" s="102">
        <f>I12</f>
        <v>0</v>
      </c>
      <c r="J68" s="111">
        <f>M66</f>
        <v>100</v>
      </c>
      <c r="K68" s="106" t="s">
        <v>189</v>
      </c>
      <c r="L68" s="111">
        <f t="shared" ref="L68" si="11">I68*J68</f>
        <v>0</v>
      </c>
      <c r="M68" s="111"/>
    </row>
    <row r="69" spans="1:19" x14ac:dyDescent="0.2">
      <c r="A69" s="75"/>
      <c r="B69" s="79"/>
      <c r="C69" s="86" t="s">
        <v>141</v>
      </c>
      <c r="D69" s="97">
        <f>D13</f>
        <v>7.5000000000000002E-4</v>
      </c>
      <c r="E69" s="96">
        <f>H66</f>
        <v>100</v>
      </c>
      <c r="F69" s="91" t="s">
        <v>186</v>
      </c>
      <c r="G69" s="96">
        <f t="shared" si="10"/>
        <v>7.4999999999999997E-2</v>
      </c>
      <c r="H69" s="96"/>
      <c r="I69" s="116"/>
      <c r="J69" s="116"/>
      <c r="K69" s="116"/>
      <c r="L69" s="116"/>
      <c r="M69" s="111"/>
    </row>
    <row r="70" spans="1:19" ht="23.25" customHeight="1" x14ac:dyDescent="0.2">
      <c r="A70" s="75"/>
      <c r="B70" s="75"/>
      <c r="C70" s="77" t="s">
        <v>135</v>
      </c>
      <c r="D70" s="92">
        <f>SUM(D67:D69)</f>
        <v>7.5000000000000002E-4</v>
      </c>
      <c r="E70" s="93">
        <f>H66</f>
        <v>100</v>
      </c>
      <c r="F70" s="94" t="s">
        <v>139</v>
      </c>
      <c r="G70" s="93">
        <f>SUM(G67:G69)</f>
        <v>7.4999999999999997E-2</v>
      </c>
      <c r="H70" s="93">
        <f>H66+G70</f>
        <v>100.075</v>
      </c>
      <c r="I70" s="107">
        <f>SUM(I67:I69)</f>
        <v>0</v>
      </c>
      <c r="J70" s="108">
        <f>M66</f>
        <v>100</v>
      </c>
      <c r="K70" s="109" t="s">
        <v>190</v>
      </c>
      <c r="L70" s="108">
        <f>SUM(L67:L69)</f>
        <v>0</v>
      </c>
      <c r="M70" s="108">
        <f>M66+L70</f>
        <v>100</v>
      </c>
    </row>
    <row r="71" spans="1:19" ht="25.5" x14ac:dyDescent="0.2">
      <c r="A71" s="75"/>
      <c r="B71" s="74" t="s">
        <v>142</v>
      </c>
      <c r="C71" s="86" t="s">
        <v>120</v>
      </c>
      <c r="D71" s="97">
        <f t="shared" ref="D71:D76" si="12">D15</f>
        <v>8.0000000000000004E-4</v>
      </c>
      <c r="E71" s="96">
        <f>H66</f>
        <v>100</v>
      </c>
      <c r="F71" s="91" t="s">
        <v>186</v>
      </c>
      <c r="G71" s="96">
        <f t="shared" ref="G71:G76" si="13">D71*E71</f>
        <v>0.08</v>
      </c>
      <c r="H71" s="96"/>
      <c r="I71" s="112">
        <f t="shared" ref="I71:I76" si="14">I15</f>
        <v>8.0000000000000004E-4</v>
      </c>
      <c r="J71" s="111">
        <f>M66</f>
        <v>100</v>
      </c>
      <c r="K71" s="106" t="s">
        <v>189</v>
      </c>
      <c r="L71" s="111">
        <f t="shared" ref="L71:L76" si="15">I71*J71</f>
        <v>0.08</v>
      </c>
      <c r="M71" s="111"/>
    </row>
    <row r="72" spans="1:19" x14ac:dyDescent="0.2">
      <c r="A72" s="75"/>
      <c r="B72" s="76"/>
      <c r="C72" s="86" t="s">
        <v>143</v>
      </c>
      <c r="D72" s="102">
        <f t="shared" si="12"/>
        <v>0</v>
      </c>
      <c r="E72" s="96">
        <f>H66</f>
        <v>100</v>
      </c>
      <c r="F72" s="91" t="s">
        <v>186</v>
      </c>
      <c r="G72" s="96">
        <f t="shared" si="13"/>
        <v>0</v>
      </c>
      <c r="H72" s="96"/>
      <c r="I72" s="102">
        <f t="shared" si="14"/>
        <v>0</v>
      </c>
      <c r="J72" s="111">
        <f>M66</f>
        <v>100</v>
      </c>
      <c r="K72" s="106" t="s">
        <v>189</v>
      </c>
      <c r="L72" s="111">
        <f t="shared" si="15"/>
        <v>0</v>
      </c>
      <c r="M72" s="111"/>
    </row>
    <row r="73" spans="1:19" x14ac:dyDescent="0.2">
      <c r="A73" s="75"/>
      <c r="B73" s="80"/>
      <c r="C73" s="86" t="s">
        <v>144</v>
      </c>
      <c r="D73" s="102">
        <f t="shared" si="12"/>
        <v>0</v>
      </c>
      <c r="E73" s="96">
        <f>H66</f>
        <v>100</v>
      </c>
      <c r="F73" s="91" t="s">
        <v>186</v>
      </c>
      <c r="G73" s="96">
        <f t="shared" si="13"/>
        <v>0</v>
      </c>
      <c r="H73" s="96"/>
      <c r="I73" s="102">
        <f t="shared" si="14"/>
        <v>0</v>
      </c>
      <c r="J73" s="111">
        <f>M66</f>
        <v>100</v>
      </c>
      <c r="K73" s="106" t="s">
        <v>189</v>
      </c>
      <c r="L73" s="111">
        <f t="shared" si="15"/>
        <v>0</v>
      </c>
      <c r="M73" s="111"/>
    </row>
    <row r="74" spans="1:19" x14ac:dyDescent="0.2">
      <c r="A74" s="75"/>
      <c r="B74" s="76"/>
      <c r="C74" s="86" t="s">
        <v>145</v>
      </c>
      <c r="D74" s="102">
        <f t="shared" si="12"/>
        <v>0</v>
      </c>
      <c r="E74" s="96">
        <f>H66</f>
        <v>100</v>
      </c>
      <c r="F74" s="91" t="s">
        <v>186</v>
      </c>
      <c r="G74" s="96">
        <f t="shared" si="13"/>
        <v>0</v>
      </c>
      <c r="H74" s="96"/>
      <c r="I74" s="102">
        <f t="shared" si="14"/>
        <v>0</v>
      </c>
      <c r="J74" s="111">
        <f>M66</f>
        <v>100</v>
      </c>
      <c r="K74" s="106" t="s">
        <v>189</v>
      </c>
      <c r="L74" s="111">
        <f t="shared" si="15"/>
        <v>0</v>
      </c>
      <c r="M74" s="111"/>
    </row>
    <row r="75" spans="1:19" x14ac:dyDescent="0.2">
      <c r="A75" s="75"/>
      <c r="B75" s="76"/>
      <c r="C75" s="86" t="s">
        <v>149</v>
      </c>
      <c r="D75" s="102">
        <f t="shared" si="12"/>
        <v>0</v>
      </c>
      <c r="E75" s="96">
        <f>H66</f>
        <v>100</v>
      </c>
      <c r="F75" s="91" t="s">
        <v>186</v>
      </c>
      <c r="G75" s="96">
        <f t="shared" si="13"/>
        <v>0</v>
      </c>
      <c r="H75" s="96"/>
      <c r="I75" s="102">
        <f t="shared" si="14"/>
        <v>0</v>
      </c>
      <c r="J75" s="111">
        <f>M66</f>
        <v>100</v>
      </c>
      <c r="K75" s="106" t="s">
        <v>189</v>
      </c>
      <c r="L75" s="111">
        <f t="shared" si="15"/>
        <v>0</v>
      </c>
      <c r="M75" s="111"/>
    </row>
    <row r="76" spans="1:19" x14ac:dyDescent="0.2">
      <c r="A76" s="75"/>
      <c r="B76" s="76"/>
      <c r="C76" s="86" t="s">
        <v>150</v>
      </c>
      <c r="D76" s="102">
        <f t="shared" si="12"/>
        <v>0</v>
      </c>
      <c r="E76" s="96">
        <f>H66</f>
        <v>100</v>
      </c>
      <c r="F76" s="91" t="s">
        <v>186</v>
      </c>
      <c r="G76" s="96">
        <f t="shared" si="13"/>
        <v>0</v>
      </c>
      <c r="H76" s="96"/>
      <c r="I76" s="102">
        <f t="shared" si="14"/>
        <v>0</v>
      </c>
      <c r="J76" s="111">
        <f>M66</f>
        <v>100</v>
      </c>
      <c r="K76" s="106" t="s">
        <v>189</v>
      </c>
      <c r="L76" s="111">
        <f t="shared" si="15"/>
        <v>0</v>
      </c>
      <c r="M76" s="111"/>
    </row>
    <row r="77" spans="1:19" ht="22.5" customHeight="1" x14ac:dyDescent="0.2">
      <c r="A77" s="75"/>
      <c r="B77" s="75"/>
      <c r="C77" s="77" t="s">
        <v>135</v>
      </c>
      <c r="D77" s="92">
        <f>SUM(D71:D76)</f>
        <v>8.0000000000000004E-4</v>
      </c>
      <c r="E77" s="93">
        <f>H66</f>
        <v>100</v>
      </c>
      <c r="F77" s="94" t="s">
        <v>139</v>
      </c>
      <c r="G77" s="93">
        <f>SUM(G71:G76)</f>
        <v>0.08</v>
      </c>
      <c r="H77" s="93">
        <f>H70+G77</f>
        <v>100.155</v>
      </c>
      <c r="I77" s="107">
        <f>SUM(I71:I76)</f>
        <v>8.0000000000000004E-4</v>
      </c>
      <c r="J77" s="108">
        <f>M66</f>
        <v>100</v>
      </c>
      <c r="K77" s="109" t="s">
        <v>190</v>
      </c>
      <c r="L77" s="108">
        <f>SUM(L71:L76)</f>
        <v>0.08</v>
      </c>
      <c r="M77" s="108">
        <f>M70+L77</f>
        <v>100.08</v>
      </c>
    </row>
    <row r="78" spans="1:19" ht="25.5" x14ac:dyDescent="0.2">
      <c r="A78" s="77" t="s">
        <v>155</v>
      </c>
      <c r="B78" s="77" t="s">
        <v>154</v>
      </c>
      <c r="C78" s="123" t="s">
        <v>160</v>
      </c>
      <c r="D78" s="118">
        <v>0.05</v>
      </c>
      <c r="E78" s="95">
        <f>H77</f>
        <v>100.155</v>
      </c>
      <c r="F78" s="165" t="s">
        <v>186</v>
      </c>
      <c r="G78" s="95">
        <f>D78*E78</f>
        <v>5.0077500000000006</v>
      </c>
      <c r="H78" s="95">
        <f>H77+G78</f>
        <v>105.16275</v>
      </c>
      <c r="I78" s="119">
        <v>0.05</v>
      </c>
      <c r="J78" s="110">
        <f>M77</f>
        <v>100.08</v>
      </c>
      <c r="K78" s="166" t="s">
        <v>189</v>
      </c>
      <c r="L78" s="110">
        <f>I78*J78</f>
        <v>5.0040000000000004</v>
      </c>
      <c r="M78" s="110">
        <f>M77+L78</f>
        <v>105.084</v>
      </c>
      <c r="O78" s="197"/>
      <c r="P78" s="197"/>
      <c r="Q78" s="197"/>
      <c r="R78" s="197"/>
      <c r="S78" s="197"/>
    </row>
    <row r="79" spans="1:19" x14ac:dyDescent="0.2">
      <c r="A79" s="75"/>
      <c r="B79" s="75"/>
      <c r="C79" s="77"/>
      <c r="D79" s="92"/>
      <c r="E79" s="93"/>
      <c r="F79" s="94"/>
      <c r="G79" s="93"/>
      <c r="H79" s="93"/>
      <c r="I79" s="107"/>
      <c r="J79" s="108"/>
      <c r="K79" s="109"/>
      <c r="L79" s="108"/>
      <c r="M79" s="108"/>
      <c r="O79" s="188"/>
      <c r="P79" s="188"/>
      <c r="Q79" s="188"/>
      <c r="R79" s="188"/>
      <c r="S79" s="188"/>
    </row>
    <row r="80" spans="1:19" ht="39" customHeight="1" x14ac:dyDescent="0.2">
      <c r="A80" s="81"/>
      <c r="B80" s="82"/>
      <c r="C80" s="83" t="s">
        <v>153</v>
      </c>
      <c r="D80" s="98"/>
      <c r="E80" s="99"/>
      <c r="F80" s="100"/>
      <c r="G80" s="99"/>
      <c r="H80" s="99">
        <f>ROUND(H78/100,4)</f>
        <v>1.0516000000000001</v>
      </c>
      <c r="I80" s="113"/>
      <c r="J80" s="114"/>
      <c r="K80" s="115"/>
      <c r="L80" s="114"/>
      <c r="M80" s="114">
        <f>ROUND(M78/100,4)</f>
        <v>1.0508</v>
      </c>
    </row>
    <row r="82" spans="3:13" hidden="1" x14ac:dyDescent="0.2">
      <c r="G82" s="64">
        <v>0.75</v>
      </c>
      <c r="H82" s="133">
        <f>H80</f>
        <v>1.0516000000000001</v>
      </c>
    </row>
    <row r="83" spans="3:13" hidden="1" x14ac:dyDescent="0.2">
      <c r="G83" s="64">
        <v>0.25</v>
      </c>
      <c r="H83" s="133">
        <f>M80</f>
        <v>1.0508</v>
      </c>
    </row>
    <row r="85" spans="3:13" ht="34.5" customHeight="1" x14ac:dyDescent="0.2">
      <c r="C85" s="120" t="s">
        <v>156</v>
      </c>
      <c r="D85" s="129">
        <f>AVERAGE(H80:M80)</f>
        <v>1.0512000000000001</v>
      </c>
      <c r="F85" s="126"/>
      <c r="G85" s="126"/>
      <c r="H85" s="126"/>
      <c r="I85" s="126"/>
      <c r="J85" s="126"/>
      <c r="K85" s="126"/>
      <c r="L85" s="126"/>
      <c r="M85" s="126"/>
    </row>
    <row r="86" spans="3:13" ht="66" customHeight="1" x14ac:dyDescent="0.25">
      <c r="C86" s="195" t="s">
        <v>158</v>
      </c>
      <c r="D86" s="196"/>
      <c r="E86" s="188"/>
      <c r="F86" s="198"/>
      <c r="G86" s="188"/>
      <c r="H86" s="188"/>
      <c r="I86" s="188"/>
      <c r="J86" s="188"/>
      <c r="K86" s="128"/>
      <c r="L86" s="128"/>
      <c r="M86" s="128"/>
    </row>
  </sheetData>
  <mergeCells count="17">
    <mergeCell ref="C59:E59"/>
    <mergeCell ref="I8:M8"/>
    <mergeCell ref="F59:J59"/>
    <mergeCell ref="O52:S52"/>
    <mergeCell ref="F30:L30"/>
    <mergeCell ref="I34:M34"/>
    <mergeCell ref="O78:S79"/>
    <mergeCell ref="F86:J86"/>
    <mergeCell ref="A63:M63"/>
    <mergeCell ref="I64:M64"/>
    <mergeCell ref="C86:E86"/>
    <mergeCell ref="G2:K2"/>
    <mergeCell ref="A6:M6"/>
    <mergeCell ref="A33:M33"/>
    <mergeCell ref="A4:M4"/>
    <mergeCell ref="A7:B7"/>
    <mergeCell ref="C30:E3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6"/>
  <sheetViews>
    <sheetView zoomScale="70" zoomScaleNormal="70" workbookViewId="0">
      <selection activeCell="K66" sqref="K66:K78"/>
    </sheetView>
  </sheetViews>
  <sheetFormatPr defaultColWidth="9.140625" defaultRowHeight="12.75" x14ac:dyDescent="0.2"/>
  <cols>
    <col min="1" max="1" width="31.5703125" style="64" customWidth="1"/>
    <col min="2" max="2" width="34.7109375" style="64" customWidth="1"/>
    <col min="3" max="3" width="37.5703125" style="64" customWidth="1"/>
    <col min="4" max="4" width="13.28515625" style="64" customWidth="1"/>
    <col min="5" max="5" width="14.28515625" style="64" customWidth="1"/>
    <col min="6" max="6" width="19.28515625" style="64" bestFit="1" customWidth="1"/>
    <col min="7" max="7" width="11.5703125" style="64" customWidth="1"/>
    <col min="8" max="8" width="12.140625" style="64" customWidth="1"/>
    <col min="9" max="9" width="14.7109375" style="64" bestFit="1" customWidth="1"/>
    <col min="10" max="10" width="11" style="64" bestFit="1" customWidth="1"/>
    <col min="11" max="11" width="19.28515625" style="64" bestFit="1" customWidth="1"/>
    <col min="12" max="12" width="11.5703125" style="64" customWidth="1"/>
    <col min="13" max="13" width="27" style="64" customWidth="1"/>
    <col min="14" max="14" width="6.85546875" style="64" customWidth="1"/>
    <col min="15" max="15" width="11.7109375" style="64" customWidth="1"/>
    <col min="16" max="16" width="22.140625" style="64" customWidth="1"/>
    <col min="17" max="17" width="21.28515625" style="64" customWidth="1"/>
    <col min="18" max="16384" width="9.140625" style="64"/>
  </cols>
  <sheetData>
    <row r="1" spans="1:20" ht="14.25" x14ac:dyDescent="0.2">
      <c r="A1" s="65"/>
      <c r="B1" s="66"/>
      <c r="C1" s="66"/>
      <c r="D1" s="66"/>
      <c r="E1" s="66"/>
      <c r="F1" s="66"/>
      <c r="G1" s="66"/>
    </row>
    <row r="2" spans="1:20" s="71" customFormat="1" ht="18" x14ac:dyDescent="0.25">
      <c r="A2" s="67" t="s">
        <v>148</v>
      </c>
      <c r="B2" s="67" t="s">
        <v>121</v>
      </c>
      <c r="C2" s="69"/>
      <c r="D2" s="68" t="s">
        <v>175</v>
      </c>
      <c r="E2" s="69"/>
      <c r="F2" s="69"/>
      <c r="G2" s="187" t="s">
        <v>185</v>
      </c>
      <c r="H2" s="188"/>
      <c r="I2" s="188"/>
      <c r="J2" s="188"/>
      <c r="K2" s="188"/>
      <c r="O2" s="138"/>
      <c r="P2" s="143"/>
      <c r="Q2" s="143"/>
      <c r="R2" s="143"/>
    </row>
    <row r="3" spans="1:20" s="71" customFormat="1" ht="44.25" customHeight="1" x14ac:dyDescent="0.25">
      <c r="A3" s="67"/>
      <c r="B3" s="67" t="s">
        <v>157</v>
      </c>
      <c r="C3" s="124"/>
      <c r="D3" s="125"/>
      <c r="E3" s="69"/>
      <c r="F3" s="69"/>
      <c r="G3" s="141"/>
      <c r="H3" s="139"/>
      <c r="I3" s="139"/>
      <c r="J3" s="139"/>
      <c r="K3" s="139"/>
    </row>
    <row r="4" spans="1:20" ht="64.5" customHeight="1" x14ac:dyDescent="0.25">
      <c r="A4" s="191" t="s">
        <v>174</v>
      </c>
      <c r="B4" s="191"/>
      <c r="C4" s="191"/>
      <c r="D4" s="191"/>
      <c r="E4" s="191"/>
      <c r="F4" s="191"/>
      <c r="G4" s="191"/>
      <c r="H4" s="191"/>
      <c r="I4" s="191"/>
      <c r="J4" s="191"/>
      <c r="K4" s="191"/>
      <c r="L4" s="192"/>
      <c r="M4" s="192"/>
      <c r="O4" s="136"/>
      <c r="P4" s="139"/>
      <c r="Q4" s="139"/>
      <c r="R4" s="139"/>
      <c r="S4" s="139"/>
    </row>
    <row r="5" spans="1:20" ht="64.5" customHeight="1" x14ac:dyDescent="0.25">
      <c r="A5" s="117"/>
      <c r="B5" s="117"/>
      <c r="C5" s="117"/>
      <c r="D5" s="117"/>
      <c r="E5" s="117"/>
      <c r="F5" s="117"/>
      <c r="G5" s="117"/>
      <c r="H5" s="117"/>
      <c r="I5" s="117"/>
      <c r="O5" s="136"/>
      <c r="P5" s="139"/>
      <c r="Q5" s="139"/>
      <c r="R5" s="139"/>
      <c r="S5" s="139"/>
      <c r="T5" s="139"/>
    </row>
    <row r="6" spans="1:20" ht="56.25" customHeight="1" x14ac:dyDescent="0.25">
      <c r="A6" s="189" t="s">
        <v>173</v>
      </c>
      <c r="B6" s="190"/>
      <c r="C6" s="190"/>
      <c r="D6" s="190"/>
      <c r="E6" s="190"/>
      <c r="F6" s="190"/>
      <c r="G6" s="190"/>
      <c r="H6" s="190"/>
      <c r="I6" s="190"/>
      <c r="J6" s="190"/>
      <c r="K6" s="190"/>
      <c r="L6" s="190"/>
      <c r="M6" s="190"/>
      <c r="O6" s="145"/>
      <c r="P6" s="139"/>
      <c r="Q6" s="139"/>
      <c r="R6" s="139"/>
    </row>
    <row r="7" spans="1:20" ht="28.5" customHeight="1" x14ac:dyDescent="0.25">
      <c r="A7" s="193" t="s">
        <v>161</v>
      </c>
      <c r="B7" s="194"/>
      <c r="C7" s="142"/>
      <c r="D7" s="142"/>
      <c r="E7" s="142"/>
      <c r="F7" s="142"/>
      <c r="G7" s="142"/>
      <c r="H7" s="142"/>
      <c r="I7" s="142"/>
      <c r="J7" s="142"/>
      <c r="K7" s="142"/>
      <c r="L7" s="142"/>
      <c r="M7" s="142"/>
      <c r="O7" s="138"/>
      <c r="P7" s="139"/>
      <c r="Q7" s="139"/>
      <c r="R7" s="139"/>
    </row>
    <row r="8" spans="1:20" ht="48.75" customHeight="1" x14ac:dyDescent="0.25">
      <c r="A8" s="120"/>
      <c r="B8" s="121"/>
      <c r="C8" s="121"/>
      <c r="D8" s="87" t="s">
        <v>151</v>
      </c>
      <c r="E8" s="87"/>
      <c r="F8" s="87"/>
      <c r="G8" s="87"/>
      <c r="H8" s="87"/>
      <c r="I8" s="200" t="s">
        <v>152</v>
      </c>
      <c r="J8" s="200"/>
      <c r="K8" s="200"/>
      <c r="L8" s="200"/>
      <c r="M8" s="201"/>
      <c r="O8" s="140"/>
      <c r="P8" s="139"/>
      <c r="Q8" s="139"/>
      <c r="R8" s="139"/>
      <c r="S8" s="139"/>
    </row>
    <row r="9" spans="1:20" ht="42" customHeight="1" x14ac:dyDescent="0.2">
      <c r="A9" s="72" t="s">
        <v>123</v>
      </c>
      <c r="B9" s="72" t="s">
        <v>124</v>
      </c>
      <c r="C9" s="72"/>
      <c r="D9" s="88" t="s">
        <v>125</v>
      </c>
      <c r="E9" s="88"/>
      <c r="F9" s="88" t="s">
        <v>126</v>
      </c>
      <c r="G9" s="88" t="s">
        <v>127</v>
      </c>
      <c r="H9" s="88" t="s">
        <v>128</v>
      </c>
      <c r="I9" s="103" t="s">
        <v>125</v>
      </c>
      <c r="J9" s="103"/>
      <c r="K9" s="103" t="s">
        <v>126</v>
      </c>
      <c r="L9" s="103" t="s">
        <v>127</v>
      </c>
      <c r="M9" s="103" t="s">
        <v>128</v>
      </c>
    </row>
    <row r="10" spans="1:20" ht="25.5" x14ac:dyDescent="0.2">
      <c r="A10" s="73" t="s">
        <v>129</v>
      </c>
      <c r="B10" s="74" t="s">
        <v>130</v>
      </c>
      <c r="C10" s="75"/>
      <c r="D10" s="89">
        <v>1</v>
      </c>
      <c r="E10" s="90">
        <v>100</v>
      </c>
      <c r="F10" s="91" t="s">
        <v>131</v>
      </c>
      <c r="G10" s="90">
        <v>100</v>
      </c>
      <c r="H10" s="90">
        <v>100</v>
      </c>
      <c r="I10" s="104">
        <v>1</v>
      </c>
      <c r="J10" s="105">
        <v>100</v>
      </c>
      <c r="K10" s="106" t="s">
        <v>131</v>
      </c>
      <c r="L10" s="105">
        <v>100</v>
      </c>
      <c r="M10" s="105">
        <v>100</v>
      </c>
      <c r="O10" s="126"/>
    </row>
    <row r="11" spans="1:20" ht="51" x14ac:dyDescent="0.25">
      <c r="A11" s="73" t="s">
        <v>136</v>
      </c>
      <c r="B11" s="74" t="s">
        <v>137</v>
      </c>
      <c r="C11" s="85" t="s">
        <v>138</v>
      </c>
      <c r="D11" s="101">
        <v>0</v>
      </c>
      <c r="E11" s="90">
        <f>H10</f>
        <v>100</v>
      </c>
      <c r="F11" s="91" t="s">
        <v>186</v>
      </c>
      <c r="G11" s="90">
        <f t="shared" ref="G11:G13" si="0">D11*E11</f>
        <v>0</v>
      </c>
      <c r="H11" s="95"/>
      <c r="I11" s="116"/>
      <c r="J11" s="116"/>
      <c r="K11" s="116"/>
      <c r="L11" s="116"/>
      <c r="M11" s="110"/>
      <c r="N11" s="78"/>
      <c r="O11" s="136"/>
      <c r="P11" s="137"/>
      <c r="Q11" s="137"/>
      <c r="R11" s="137"/>
    </row>
    <row r="12" spans="1:20" x14ac:dyDescent="0.2">
      <c r="A12" s="75"/>
      <c r="B12" s="75"/>
      <c r="C12" s="86" t="s">
        <v>140</v>
      </c>
      <c r="D12" s="102">
        <v>0</v>
      </c>
      <c r="E12" s="96">
        <f>H10</f>
        <v>100</v>
      </c>
      <c r="F12" s="91" t="s">
        <v>186</v>
      </c>
      <c r="G12" s="96">
        <f t="shared" si="0"/>
        <v>0</v>
      </c>
      <c r="H12" s="96"/>
      <c r="I12" s="102">
        <v>0</v>
      </c>
      <c r="J12" s="111">
        <f>M10</f>
        <v>100</v>
      </c>
      <c r="K12" s="106" t="s">
        <v>189</v>
      </c>
      <c r="L12" s="111">
        <f t="shared" ref="L12" si="1">I12*J12</f>
        <v>0</v>
      </c>
      <c r="M12" s="111"/>
    </row>
    <row r="13" spans="1:20" x14ac:dyDescent="0.2">
      <c r="A13" s="75"/>
      <c r="B13" s="79"/>
      <c r="C13" s="86" t="s">
        <v>141</v>
      </c>
      <c r="D13" s="97">
        <v>7.5000000000000002E-4</v>
      </c>
      <c r="E13" s="96">
        <f>H10</f>
        <v>100</v>
      </c>
      <c r="F13" s="91" t="s">
        <v>186</v>
      </c>
      <c r="G13" s="96">
        <f t="shared" si="0"/>
        <v>7.4999999999999997E-2</v>
      </c>
      <c r="H13" s="96"/>
      <c r="I13" s="116"/>
      <c r="J13" s="116"/>
      <c r="K13" s="116"/>
      <c r="L13" s="116"/>
      <c r="M13" s="111"/>
    </row>
    <row r="14" spans="1:20" ht="23.25" customHeight="1" x14ac:dyDescent="0.2">
      <c r="A14" s="75"/>
      <c r="B14" s="75"/>
      <c r="C14" s="77" t="s">
        <v>135</v>
      </c>
      <c r="D14" s="92">
        <f>SUM(D11:D13)</f>
        <v>7.5000000000000002E-4</v>
      </c>
      <c r="E14" s="93">
        <f>H10</f>
        <v>100</v>
      </c>
      <c r="F14" s="94" t="s">
        <v>188</v>
      </c>
      <c r="G14" s="93">
        <f>SUM(G11:G13)</f>
        <v>7.4999999999999997E-2</v>
      </c>
      <c r="H14" s="93">
        <f>H10+G14</f>
        <v>100.075</v>
      </c>
      <c r="I14" s="107">
        <f>SUM(I11:I13)</f>
        <v>0</v>
      </c>
      <c r="J14" s="108">
        <f>M10</f>
        <v>100</v>
      </c>
      <c r="K14" s="109" t="s">
        <v>190</v>
      </c>
      <c r="L14" s="108">
        <f>SUM(L11:L13)</f>
        <v>0</v>
      </c>
      <c r="M14" s="108">
        <f>M10+L14</f>
        <v>100</v>
      </c>
    </row>
    <row r="15" spans="1:20" ht="25.5" x14ac:dyDescent="0.2">
      <c r="A15" s="75"/>
      <c r="B15" s="74" t="s">
        <v>142</v>
      </c>
      <c r="C15" s="86" t="s">
        <v>120</v>
      </c>
      <c r="D15" s="97">
        <v>8.0000000000000004E-4</v>
      </c>
      <c r="E15" s="96">
        <f>H10</f>
        <v>100</v>
      </c>
      <c r="F15" s="91" t="s">
        <v>186</v>
      </c>
      <c r="G15" s="96">
        <f t="shared" ref="G15:G21" si="2">D15*E15</f>
        <v>0.08</v>
      </c>
      <c r="H15" s="96"/>
      <c r="I15" s="112">
        <f>D15</f>
        <v>8.0000000000000004E-4</v>
      </c>
      <c r="J15" s="111">
        <f>M10</f>
        <v>100</v>
      </c>
      <c r="K15" s="106" t="s">
        <v>189</v>
      </c>
      <c r="L15" s="111">
        <f t="shared" ref="L15:L21" si="3">I15*J15</f>
        <v>0.08</v>
      </c>
      <c r="M15" s="111"/>
    </row>
    <row r="16" spans="1:20" x14ac:dyDescent="0.2">
      <c r="A16" s="75"/>
      <c r="B16" s="76"/>
      <c r="C16" s="86" t="s">
        <v>143</v>
      </c>
      <c r="D16" s="102">
        <v>0</v>
      </c>
      <c r="E16" s="96">
        <f>H10</f>
        <v>100</v>
      </c>
      <c r="F16" s="91" t="s">
        <v>186</v>
      </c>
      <c r="G16" s="96">
        <f t="shared" si="2"/>
        <v>0</v>
      </c>
      <c r="H16" s="96"/>
      <c r="I16" s="102">
        <v>0</v>
      </c>
      <c r="J16" s="111">
        <f>M10</f>
        <v>100</v>
      </c>
      <c r="K16" s="106" t="s">
        <v>189</v>
      </c>
      <c r="L16" s="111">
        <f t="shared" si="3"/>
        <v>0</v>
      </c>
      <c r="M16" s="111"/>
    </row>
    <row r="17" spans="1:13" x14ac:dyDescent="0.2">
      <c r="A17" s="75"/>
      <c r="B17" s="80"/>
      <c r="C17" s="86" t="s">
        <v>144</v>
      </c>
      <c r="D17" s="102">
        <v>0</v>
      </c>
      <c r="E17" s="96">
        <f>H10</f>
        <v>100</v>
      </c>
      <c r="F17" s="91" t="s">
        <v>186</v>
      </c>
      <c r="G17" s="96">
        <f t="shared" si="2"/>
        <v>0</v>
      </c>
      <c r="H17" s="96"/>
      <c r="I17" s="102">
        <v>0</v>
      </c>
      <c r="J17" s="111">
        <f>M10</f>
        <v>100</v>
      </c>
      <c r="K17" s="106" t="s">
        <v>189</v>
      </c>
      <c r="L17" s="111">
        <f t="shared" si="3"/>
        <v>0</v>
      </c>
      <c r="M17" s="111"/>
    </row>
    <row r="18" spans="1:13" x14ac:dyDescent="0.2">
      <c r="A18" s="75"/>
      <c r="B18" s="76"/>
      <c r="C18" s="86" t="s">
        <v>145</v>
      </c>
      <c r="D18" s="102">
        <v>0</v>
      </c>
      <c r="E18" s="96">
        <f>H10</f>
        <v>100</v>
      </c>
      <c r="F18" s="91" t="s">
        <v>186</v>
      </c>
      <c r="G18" s="96">
        <f t="shared" si="2"/>
        <v>0</v>
      </c>
      <c r="H18" s="96"/>
      <c r="I18" s="102">
        <v>0</v>
      </c>
      <c r="J18" s="111">
        <f>M10</f>
        <v>100</v>
      </c>
      <c r="K18" s="106" t="s">
        <v>189</v>
      </c>
      <c r="L18" s="111">
        <f t="shared" si="3"/>
        <v>0</v>
      </c>
      <c r="M18" s="111"/>
    </row>
    <row r="19" spans="1:13" x14ac:dyDescent="0.2">
      <c r="A19" s="75"/>
      <c r="B19" s="76"/>
      <c r="C19" s="86" t="s">
        <v>149</v>
      </c>
      <c r="D19" s="102">
        <v>0</v>
      </c>
      <c r="E19" s="96">
        <f>H10</f>
        <v>100</v>
      </c>
      <c r="F19" s="91" t="s">
        <v>186</v>
      </c>
      <c r="G19" s="96">
        <f t="shared" si="2"/>
        <v>0</v>
      </c>
      <c r="H19" s="96"/>
      <c r="I19" s="102">
        <v>0</v>
      </c>
      <c r="J19" s="111">
        <f>M10</f>
        <v>100</v>
      </c>
      <c r="K19" s="106" t="s">
        <v>189</v>
      </c>
      <c r="L19" s="111">
        <f t="shared" si="3"/>
        <v>0</v>
      </c>
      <c r="M19" s="111"/>
    </row>
    <row r="20" spans="1:13" x14ac:dyDescent="0.2">
      <c r="A20" s="75"/>
      <c r="B20" s="76"/>
      <c r="C20" s="86" t="s">
        <v>150</v>
      </c>
      <c r="D20" s="102">
        <v>0</v>
      </c>
      <c r="E20" s="96">
        <f>H10</f>
        <v>100</v>
      </c>
      <c r="F20" s="91" t="s">
        <v>186</v>
      </c>
      <c r="G20" s="96">
        <f t="shared" si="2"/>
        <v>0</v>
      </c>
      <c r="H20" s="96"/>
      <c r="I20" s="102">
        <v>0</v>
      </c>
      <c r="J20" s="111">
        <f>M10</f>
        <v>100</v>
      </c>
      <c r="K20" s="106" t="s">
        <v>189</v>
      </c>
      <c r="L20" s="111">
        <f t="shared" si="3"/>
        <v>0</v>
      </c>
      <c r="M20" s="111"/>
    </row>
    <row r="21" spans="1:13" x14ac:dyDescent="0.2">
      <c r="A21" s="75"/>
      <c r="B21" s="76"/>
      <c r="C21" s="86" t="s">
        <v>147</v>
      </c>
      <c r="D21" s="102">
        <v>0</v>
      </c>
      <c r="E21" s="96">
        <f>H10</f>
        <v>100</v>
      </c>
      <c r="F21" s="91" t="s">
        <v>186</v>
      </c>
      <c r="G21" s="96">
        <f t="shared" si="2"/>
        <v>0</v>
      </c>
      <c r="H21" s="96"/>
      <c r="I21" s="102">
        <v>0</v>
      </c>
      <c r="J21" s="111">
        <f>M10</f>
        <v>100</v>
      </c>
      <c r="K21" s="106" t="s">
        <v>189</v>
      </c>
      <c r="L21" s="111">
        <f t="shared" si="3"/>
        <v>0</v>
      </c>
      <c r="M21" s="111"/>
    </row>
    <row r="22" spans="1:13" ht="22.5" customHeight="1" x14ac:dyDescent="0.2">
      <c r="A22" s="75"/>
      <c r="B22" s="75"/>
      <c r="C22" s="77" t="s">
        <v>135</v>
      </c>
      <c r="D22" s="92">
        <f>SUM(D15:D21)</f>
        <v>8.0000000000000004E-4</v>
      </c>
      <c r="E22" s="93">
        <f>H10</f>
        <v>100</v>
      </c>
      <c r="F22" s="94" t="s">
        <v>188</v>
      </c>
      <c r="G22" s="93">
        <f>SUM(G15:G21)</f>
        <v>0.08</v>
      </c>
      <c r="H22" s="93">
        <f>H14+G22</f>
        <v>100.155</v>
      </c>
      <c r="I22" s="107">
        <f>SUM(I15:I21)</f>
        <v>8.0000000000000004E-4</v>
      </c>
      <c r="J22" s="108">
        <f>M10</f>
        <v>100</v>
      </c>
      <c r="K22" s="109" t="s">
        <v>190</v>
      </c>
      <c r="L22" s="108">
        <f>SUM(L15:L21)</f>
        <v>0.08</v>
      </c>
      <c r="M22" s="108">
        <f>M14+L22</f>
        <v>100.08</v>
      </c>
    </row>
    <row r="23" spans="1:13" ht="22.5" customHeight="1" x14ac:dyDescent="0.2">
      <c r="A23" s="75"/>
      <c r="B23" s="75"/>
      <c r="C23" s="77"/>
      <c r="D23" s="92"/>
      <c r="E23" s="93"/>
      <c r="F23" s="94"/>
      <c r="G23" s="93"/>
      <c r="H23" s="93"/>
      <c r="I23" s="107"/>
      <c r="J23" s="108"/>
      <c r="K23" s="109"/>
      <c r="L23" s="108"/>
      <c r="M23" s="108"/>
    </row>
    <row r="24" spans="1:13" ht="39" customHeight="1" x14ac:dyDescent="0.2">
      <c r="A24" s="81"/>
      <c r="B24" s="82"/>
      <c r="C24" s="83" t="s">
        <v>153</v>
      </c>
      <c r="D24" s="98"/>
      <c r="E24" s="99"/>
      <c r="F24" s="100"/>
      <c r="G24" s="99"/>
      <c r="H24" s="99">
        <f>ROUND(H22/100,4)</f>
        <v>1.0016</v>
      </c>
      <c r="I24" s="113"/>
      <c r="J24" s="114"/>
      <c r="K24" s="115"/>
      <c r="L24" s="114"/>
      <c r="M24" s="114">
        <f>ROUND(M22/100,4)</f>
        <v>1.0007999999999999</v>
      </c>
    </row>
    <row r="26" spans="1:13" hidden="1" x14ac:dyDescent="0.2">
      <c r="G26" s="64">
        <v>0.75</v>
      </c>
      <c r="H26" s="133">
        <f>H24</f>
        <v>1.0016</v>
      </c>
    </row>
    <row r="27" spans="1:13" hidden="1" x14ac:dyDescent="0.2">
      <c r="G27" s="64">
        <v>0.25</v>
      </c>
      <c r="H27" s="133">
        <f>M24</f>
        <v>1.0007999999999999</v>
      </c>
    </row>
    <row r="29" spans="1:13" ht="42" customHeight="1" x14ac:dyDescent="0.2">
      <c r="C29" s="120" t="s">
        <v>156</v>
      </c>
      <c r="D29" s="129">
        <f>SUMPRODUCT(G26:G27,H26:H27)/SUM(G26:G27)</f>
        <v>1.0014000000000001</v>
      </c>
      <c r="F29" s="126"/>
      <c r="G29" s="126"/>
      <c r="H29" s="126"/>
      <c r="I29" s="126"/>
      <c r="J29" s="126"/>
      <c r="K29" s="126"/>
      <c r="L29" s="126"/>
      <c r="M29" s="126"/>
    </row>
    <row r="30" spans="1:13" ht="54.75" customHeight="1" x14ac:dyDescent="0.25">
      <c r="C30" s="195" t="s">
        <v>158</v>
      </c>
      <c r="D30" s="196"/>
      <c r="E30" s="188"/>
      <c r="F30" s="198"/>
      <c r="G30" s="188"/>
      <c r="H30" s="188"/>
      <c r="I30" s="188"/>
      <c r="J30" s="188"/>
      <c r="K30" s="188"/>
      <c r="L30" s="188"/>
      <c r="M30" s="137"/>
    </row>
    <row r="33" spans="1:19" ht="32.25" customHeight="1" x14ac:dyDescent="0.2">
      <c r="A33" s="189" t="s">
        <v>180</v>
      </c>
      <c r="B33" s="190"/>
      <c r="C33" s="190"/>
      <c r="D33" s="190"/>
      <c r="E33" s="190"/>
      <c r="F33" s="190"/>
      <c r="G33" s="190"/>
      <c r="H33" s="190"/>
      <c r="I33" s="190"/>
      <c r="J33" s="190"/>
      <c r="K33" s="190"/>
      <c r="L33" s="190"/>
      <c r="M33" s="190"/>
    </row>
    <row r="34" spans="1:19" ht="32.25" customHeight="1" x14ac:dyDescent="0.2">
      <c r="A34" s="120"/>
      <c r="B34" s="121"/>
      <c r="C34" s="121"/>
      <c r="D34" s="87" t="s">
        <v>151</v>
      </c>
      <c r="E34" s="87"/>
      <c r="F34" s="87"/>
      <c r="G34" s="87"/>
      <c r="H34" s="87"/>
      <c r="I34" s="200" t="s">
        <v>152</v>
      </c>
      <c r="J34" s="200"/>
      <c r="K34" s="200"/>
      <c r="L34" s="200"/>
      <c r="M34" s="201"/>
    </row>
    <row r="35" spans="1:19" ht="42" customHeight="1" x14ac:dyDescent="0.2">
      <c r="A35" s="72" t="s">
        <v>123</v>
      </c>
      <c r="B35" s="72" t="s">
        <v>124</v>
      </c>
      <c r="C35" s="72"/>
      <c r="D35" s="88" t="s">
        <v>125</v>
      </c>
      <c r="E35" s="88"/>
      <c r="F35" s="88" t="s">
        <v>126</v>
      </c>
      <c r="G35" s="88" t="s">
        <v>127</v>
      </c>
      <c r="H35" s="88" t="s">
        <v>128</v>
      </c>
      <c r="I35" s="103" t="s">
        <v>125</v>
      </c>
      <c r="J35" s="103"/>
      <c r="K35" s="103" t="s">
        <v>126</v>
      </c>
      <c r="L35" s="103" t="s">
        <v>127</v>
      </c>
      <c r="M35" s="103" t="s">
        <v>128</v>
      </c>
    </row>
    <row r="36" spans="1:19" ht="25.5" x14ac:dyDescent="0.2">
      <c r="A36" s="73" t="s">
        <v>129</v>
      </c>
      <c r="B36" s="74" t="s">
        <v>130</v>
      </c>
      <c r="C36" s="75"/>
      <c r="D36" s="89">
        <f>D10</f>
        <v>1</v>
      </c>
      <c r="E36" s="90">
        <v>100</v>
      </c>
      <c r="F36" s="91" t="s">
        <v>131</v>
      </c>
      <c r="G36" s="90">
        <v>100</v>
      </c>
      <c r="H36" s="90">
        <v>100</v>
      </c>
      <c r="I36" s="104">
        <v>1</v>
      </c>
      <c r="J36" s="105">
        <v>100</v>
      </c>
      <c r="K36" s="106" t="s">
        <v>131</v>
      </c>
      <c r="L36" s="105">
        <v>100</v>
      </c>
      <c r="M36" s="105">
        <v>100</v>
      </c>
    </row>
    <row r="37" spans="1:19" ht="58.5" customHeight="1" x14ac:dyDescent="0.25">
      <c r="A37" s="73" t="s">
        <v>132</v>
      </c>
      <c r="B37" s="73" t="s">
        <v>133</v>
      </c>
      <c r="C37" s="86" t="s">
        <v>146</v>
      </c>
      <c r="D37" s="134">
        <v>0.108225</v>
      </c>
      <c r="E37" s="90">
        <f>H36</f>
        <v>100</v>
      </c>
      <c r="F37" s="91" t="s">
        <v>134</v>
      </c>
      <c r="G37" s="90">
        <f>D37*E37</f>
        <v>10.8225</v>
      </c>
      <c r="H37" s="90">
        <f>H36+G37</f>
        <v>110.82250000000001</v>
      </c>
      <c r="I37" s="135">
        <f>D37</f>
        <v>0.108225</v>
      </c>
      <c r="J37" s="105">
        <f>M36</f>
        <v>100</v>
      </c>
      <c r="K37" s="106" t="s">
        <v>134</v>
      </c>
      <c r="L37" s="105">
        <f>I37*J37</f>
        <v>10.8225</v>
      </c>
      <c r="M37" s="105">
        <f>M36+L37</f>
        <v>110.82250000000001</v>
      </c>
      <c r="O37" s="138"/>
      <c r="P37" s="150"/>
      <c r="Q37" s="150"/>
      <c r="R37" s="150"/>
      <c r="S37" s="150"/>
    </row>
    <row r="38" spans="1:19" ht="51" x14ac:dyDescent="0.2">
      <c r="A38" s="73" t="s">
        <v>136</v>
      </c>
      <c r="B38" s="74" t="s">
        <v>137</v>
      </c>
      <c r="C38" s="85" t="s">
        <v>138</v>
      </c>
      <c r="D38" s="101">
        <f>D11</f>
        <v>0</v>
      </c>
      <c r="E38" s="90">
        <f>H37</f>
        <v>110.82250000000001</v>
      </c>
      <c r="F38" s="91" t="s">
        <v>186</v>
      </c>
      <c r="G38" s="90">
        <f t="shared" ref="G38:G40" si="4">D38*E38</f>
        <v>0</v>
      </c>
      <c r="H38" s="95"/>
      <c r="I38" s="116"/>
      <c r="J38" s="116"/>
      <c r="K38" s="116"/>
      <c r="L38" s="116"/>
      <c r="M38" s="110"/>
      <c r="N38" s="78"/>
    </row>
    <row r="39" spans="1:19" x14ac:dyDescent="0.2">
      <c r="A39" s="75"/>
      <c r="B39" s="75"/>
      <c r="C39" s="86" t="s">
        <v>140</v>
      </c>
      <c r="D39" s="102">
        <f>D12</f>
        <v>0</v>
      </c>
      <c r="E39" s="96">
        <f>H37</f>
        <v>110.82250000000001</v>
      </c>
      <c r="F39" s="91" t="s">
        <v>186</v>
      </c>
      <c r="G39" s="96">
        <f t="shared" si="4"/>
        <v>0</v>
      </c>
      <c r="H39" s="96"/>
      <c r="I39" s="102">
        <f>I12</f>
        <v>0</v>
      </c>
      <c r="J39" s="111">
        <f>M37</f>
        <v>110.82250000000001</v>
      </c>
      <c r="K39" s="106" t="s">
        <v>189</v>
      </c>
      <c r="L39" s="111">
        <f t="shared" ref="L39" si="5">I39*J39</f>
        <v>0</v>
      </c>
      <c r="M39" s="111"/>
    </row>
    <row r="40" spans="1:19" x14ac:dyDescent="0.2">
      <c r="A40" s="75"/>
      <c r="B40" s="79"/>
      <c r="C40" s="86" t="s">
        <v>141</v>
      </c>
      <c r="D40" s="97">
        <f>D13</f>
        <v>7.5000000000000002E-4</v>
      </c>
      <c r="E40" s="96">
        <f>H37</f>
        <v>110.82250000000001</v>
      </c>
      <c r="F40" s="91" t="s">
        <v>186</v>
      </c>
      <c r="G40" s="96">
        <f t="shared" si="4"/>
        <v>8.3116875000000007E-2</v>
      </c>
      <c r="H40" s="96"/>
      <c r="I40" s="116"/>
      <c r="J40" s="116"/>
      <c r="K40" s="116"/>
      <c r="L40" s="116"/>
      <c r="M40" s="111"/>
    </row>
    <row r="41" spans="1:19" ht="23.25" customHeight="1" x14ac:dyDescent="0.2">
      <c r="A41" s="75"/>
      <c r="B41" s="75"/>
      <c r="C41" s="77" t="s">
        <v>135</v>
      </c>
      <c r="D41" s="92">
        <f>SUM(D38:D40)</f>
        <v>7.5000000000000002E-4</v>
      </c>
      <c r="E41" s="93">
        <f>H37</f>
        <v>110.82250000000001</v>
      </c>
      <c r="F41" s="94" t="s">
        <v>139</v>
      </c>
      <c r="G41" s="93">
        <f>SUM(G38:G40)</f>
        <v>8.3116875000000007E-2</v>
      </c>
      <c r="H41" s="93">
        <f>H37+G41</f>
        <v>110.90561687500001</v>
      </c>
      <c r="I41" s="107">
        <f>SUM(I38:I40)</f>
        <v>0</v>
      </c>
      <c r="J41" s="108">
        <f>M37</f>
        <v>110.82250000000001</v>
      </c>
      <c r="K41" s="109" t="s">
        <v>190</v>
      </c>
      <c r="L41" s="108">
        <f>SUM(L38:L40)</f>
        <v>0</v>
      </c>
      <c r="M41" s="108">
        <f>M37+L41</f>
        <v>110.82250000000001</v>
      </c>
    </row>
    <row r="42" spans="1:19" ht="25.5" x14ac:dyDescent="0.2">
      <c r="A42" s="75"/>
      <c r="B42" s="74" t="s">
        <v>142</v>
      </c>
      <c r="C42" s="86" t="s">
        <v>120</v>
      </c>
      <c r="D42" s="97">
        <f t="shared" ref="D42:D48" si="6">D15</f>
        <v>8.0000000000000004E-4</v>
      </c>
      <c r="E42" s="96">
        <f>H37</f>
        <v>110.82250000000001</v>
      </c>
      <c r="F42" s="91" t="s">
        <v>186</v>
      </c>
      <c r="G42" s="96">
        <f t="shared" ref="G42:G47" si="7">D42*E42</f>
        <v>8.8658000000000015E-2</v>
      </c>
      <c r="H42" s="96"/>
      <c r="I42" s="112">
        <f t="shared" ref="I42:I48" si="8">I15</f>
        <v>8.0000000000000004E-4</v>
      </c>
      <c r="J42" s="111">
        <f>M37</f>
        <v>110.82250000000001</v>
      </c>
      <c r="K42" s="106" t="s">
        <v>189</v>
      </c>
      <c r="L42" s="111">
        <f t="shared" ref="L42:L47" si="9">I42*J42</f>
        <v>8.8658000000000015E-2</v>
      </c>
      <c r="M42" s="111"/>
    </row>
    <row r="43" spans="1:19" x14ac:dyDescent="0.2">
      <c r="A43" s="75"/>
      <c r="B43" s="76"/>
      <c r="C43" s="86" t="s">
        <v>143</v>
      </c>
      <c r="D43" s="102">
        <f t="shared" si="6"/>
        <v>0</v>
      </c>
      <c r="E43" s="96">
        <f>H37</f>
        <v>110.82250000000001</v>
      </c>
      <c r="F43" s="91" t="s">
        <v>186</v>
      </c>
      <c r="G43" s="96">
        <f t="shared" si="7"/>
        <v>0</v>
      </c>
      <c r="H43" s="96"/>
      <c r="I43" s="102">
        <f t="shared" si="8"/>
        <v>0</v>
      </c>
      <c r="J43" s="111">
        <f>M37</f>
        <v>110.82250000000001</v>
      </c>
      <c r="K43" s="106" t="s">
        <v>189</v>
      </c>
      <c r="L43" s="111">
        <f t="shared" si="9"/>
        <v>0</v>
      </c>
      <c r="M43" s="111"/>
    </row>
    <row r="44" spans="1:19" x14ac:dyDescent="0.2">
      <c r="A44" s="75"/>
      <c r="B44" s="80"/>
      <c r="C44" s="86" t="s">
        <v>144</v>
      </c>
      <c r="D44" s="102">
        <f t="shared" si="6"/>
        <v>0</v>
      </c>
      <c r="E44" s="96">
        <f>H37</f>
        <v>110.82250000000001</v>
      </c>
      <c r="F44" s="91" t="s">
        <v>186</v>
      </c>
      <c r="G44" s="96">
        <f t="shared" si="7"/>
        <v>0</v>
      </c>
      <c r="H44" s="96"/>
      <c r="I44" s="102">
        <f t="shared" si="8"/>
        <v>0</v>
      </c>
      <c r="J44" s="111">
        <f>M37</f>
        <v>110.82250000000001</v>
      </c>
      <c r="K44" s="106" t="s">
        <v>189</v>
      </c>
      <c r="L44" s="111">
        <f t="shared" si="9"/>
        <v>0</v>
      </c>
      <c r="M44" s="111"/>
    </row>
    <row r="45" spans="1:19" x14ac:dyDescent="0.2">
      <c r="A45" s="75"/>
      <c r="B45" s="76"/>
      <c r="C45" s="86" t="s">
        <v>145</v>
      </c>
      <c r="D45" s="102">
        <f t="shared" si="6"/>
        <v>0</v>
      </c>
      <c r="E45" s="96">
        <f>H37</f>
        <v>110.82250000000001</v>
      </c>
      <c r="F45" s="91" t="s">
        <v>186</v>
      </c>
      <c r="G45" s="96">
        <f t="shared" si="7"/>
        <v>0</v>
      </c>
      <c r="H45" s="96"/>
      <c r="I45" s="102">
        <f t="shared" si="8"/>
        <v>0</v>
      </c>
      <c r="J45" s="111">
        <f>M37</f>
        <v>110.82250000000001</v>
      </c>
      <c r="K45" s="106" t="s">
        <v>189</v>
      </c>
      <c r="L45" s="111">
        <f t="shared" si="9"/>
        <v>0</v>
      </c>
      <c r="M45" s="111"/>
    </row>
    <row r="46" spans="1:19" x14ac:dyDescent="0.2">
      <c r="A46" s="75"/>
      <c r="B46" s="76"/>
      <c r="C46" s="86" t="s">
        <v>149</v>
      </c>
      <c r="D46" s="102">
        <f t="shared" si="6"/>
        <v>0</v>
      </c>
      <c r="E46" s="96">
        <f>H37</f>
        <v>110.82250000000001</v>
      </c>
      <c r="F46" s="91" t="s">
        <v>186</v>
      </c>
      <c r="G46" s="96">
        <f t="shared" si="7"/>
        <v>0</v>
      </c>
      <c r="H46" s="96"/>
      <c r="I46" s="102">
        <f t="shared" si="8"/>
        <v>0</v>
      </c>
      <c r="J46" s="111">
        <f>M37</f>
        <v>110.82250000000001</v>
      </c>
      <c r="K46" s="106" t="s">
        <v>189</v>
      </c>
      <c r="L46" s="111">
        <f t="shared" si="9"/>
        <v>0</v>
      </c>
      <c r="M46" s="111"/>
    </row>
    <row r="47" spans="1:19" x14ac:dyDescent="0.2">
      <c r="A47" s="75"/>
      <c r="B47" s="76"/>
      <c r="C47" s="86" t="s">
        <v>150</v>
      </c>
      <c r="D47" s="102">
        <f t="shared" si="6"/>
        <v>0</v>
      </c>
      <c r="E47" s="96">
        <f>H37</f>
        <v>110.82250000000001</v>
      </c>
      <c r="F47" s="91" t="s">
        <v>186</v>
      </c>
      <c r="G47" s="96">
        <f t="shared" si="7"/>
        <v>0</v>
      </c>
      <c r="H47" s="96"/>
      <c r="I47" s="102">
        <f t="shared" si="8"/>
        <v>0</v>
      </c>
      <c r="J47" s="111">
        <f>M37</f>
        <v>110.82250000000001</v>
      </c>
      <c r="K47" s="106" t="s">
        <v>189</v>
      </c>
      <c r="L47" s="111">
        <f t="shared" si="9"/>
        <v>0</v>
      </c>
      <c r="M47" s="111"/>
    </row>
    <row r="48" spans="1:19" x14ac:dyDescent="0.2">
      <c r="A48" s="75"/>
      <c r="B48" s="76"/>
      <c r="C48" s="86" t="s">
        <v>147</v>
      </c>
      <c r="D48" s="102">
        <f t="shared" si="6"/>
        <v>0</v>
      </c>
      <c r="E48" s="96">
        <f>H37</f>
        <v>110.82250000000001</v>
      </c>
      <c r="F48" s="91" t="s">
        <v>186</v>
      </c>
      <c r="G48" s="96">
        <f>D48*E48</f>
        <v>0</v>
      </c>
      <c r="H48" s="96"/>
      <c r="I48" s="102">
        <f t="shared" si="8"/>
        <v>0</v>
      </c>
      <c r="J48" s="111">
        <f>M37</f>
        <v>110.82250000000001</v>
      </c>
      <c r="K48" s="106" t="s">
        <v>189</v>
      </c>
      <c r="L48" s="111">
        <f>I48*J48</f>
        <v>0</v>
      </c>
      <c r="M48" s="111"/>
    </row>
    <row r="49" spans="1:19" x14ac:dyDescent="0.2">
      <c r="A49" s="75"/>
      <c r="B49" s="76"/>
      <c r="C49" s="77" t="s">
        <v>135</v>
      </c>
      <c r="D49" s="92">
        <f>SUM(D42:D48)</f>
        <v>8.0000000000000004E-4</v>
      </c>
      <c r="E49" s="93">
        <f>H37</f>
        <v>110.82250000000001</v>
      </c>
      <c r="F49" s="94" t="s">
        <v>139</v>
      </c>
      <c r="G49" s="93">
        <f>SUM(G42:G48)</f>
        <v>8.8658000000000015E-2</v>
      </c>
      <c r="H49" s="93">
        <f>H41+G49</f>
        <v>110.994274875</v>
      </c>
      <c r="I49" s="107">
        <f>SUM(I42:I48)</f>
        <v>8.0000000000000004E-4</v>
      </c>
      <c r="J49" s="108">
        <f>M37</f>
        <v>110.82250000000001</v>
      </c>
      <c r="K49" s="109" t="s">
        <v>190</v>
      </c>
      <c r="L49" s="108">
        <f>SUM(L42:L48)</f>
        <v>8.8658000000000015E-2</v>
      </c>
      <c r="M49" s="108">
        <f>M41+L49</f>
        <v>110.911158</v>
      </c>
    </row>
    <row r="50" spans="1:19" ht="25.5" x14ac:dyDescent="0.2">
      <c r="A50" s="151" t="s">
        <v>181</v>
      </c>
      <c r="B50" s="152" t="s">
        <v>182</v>
      </c>
      <c r="C50" s="153" t="s">
        <v>183</v>
      </c>
      <c r="D50" s="154">
        <v>0</v>
      </c>
      <c r="E50" s="155">
        <f>H49</f>
        <v>110.994274875</v>
      </c>
      <c r="F50" s="156" t="s">
        <v>187</v>
      </c>
      <c r="G50" s="155">
        <f>E50*D50</f>
        <v>0</v>
      </c>
      <c r="H50" s="155"/>
      <c r="I50" s="154">
        <v>0</v>
      </c>
      <c r="J50" s="157">
        <f>M49</f>
        <v>110.911158</v>
      </c>
      <c r="K50" s="167" t="s">
        <v>187</v>
      </c>
      <c r="L50" s="157">
        <f>J50*I50</f>
        <v>0</v>
      </c>
      <c r="M50" s="157"/>
    </row>
    <row r="51" spans="1:19" ht="22.5" customHeight="1" x14ac:dyDescent="0.2">
      <c r="A51" s="79"/>
      <c r="B51" s="79"/>
      <c r="C51" s="158" t="s">
        <v>135</v>
      </c>
      <c r="D51" s="159">
        <f>D50</f>
        <v>0</v>
      </c>
      <c r="E51" s="160">
        <f>H49</f>
        <v>110.994274875</v>
      </c>
      <c r="F51" s="164" t="s">
        <v>187</v>
      </c>
      <c r="G51" s="160">
        <f>G50</f>
        <v>0</v>
      </c>
      <c r="H51" s="160">
        <f>H49+G51</f>
        <v>110.994274875</v>
      </c>
      <c r="I51" s="161">
        <f>I50</f>
        <v>0</v>
      </c>
      <c r="J51" s="162">
        <f>M49</f>
        <v>110.911158</v>
      </c>
      <c r="K51" s="163" t="s">
        <v>187</v>
      </c>
      <c r="L51" s="162">
        <f>L50</f>
        <v>0</v>
      </c>
      <c r="M51" s="162">
        <f>M49+L51</f>
        <v>110.911158</v>
      </c>
    </row>
    <row r="52" spans="1:19" ht="15" x14ac:dyDescent="0.25">
      <c r="A52" s="75"/>
      <c r="B52" s="75"/>
      <c r="C52" s="77"/>
      <c r="D52" s="92"/>
      <c r="E52" s="93"/>
      <c r="F52" s="94"/>
      <c r="G52" s="93"/>
      <c r="H52" s="93"/>
      <c r="I52" s="107"/>
      <c r="J52" s="108"/>
      <c r="K52" s="109"/>
      <c r="L52" s="108"/>
      <c r="M52" s="108"/>
      <c r="O52" s="188"/>
      <c r="P52" s="188"/>
      <c r="Q52" s="188"/>
      <c r="R52" s="188"/>
      <c r="S52" s="188"/>
    </row>
    <row r="53" spans="1:19" ht="35.25" customHeight="1" x14ac:dyDescent="0.25">
      <c r="A53" s="75"/>
      <c r="B53" s="75"/>
      <c r="C53" s="83" t="s">
        <v>153</v>
      </c>
      <c r="D53" s="92"/>
      <c r="E53" s="93"/>
      <c r="F53" s="94"/>
      <c r="G53" s="93"/>
      <c r="H53" s="93">
        <f>ROUND(H51/100,4)</f>
        <v>1.1099000000000001</v>
      </c>
      <c r="I53" s="107"/>
      <c r="J53" s="108"/>
      <c r="K53" s="109"/>
      <c r="L53" s="108"/>
      <c r="M53" s="108">
        <f>ROUND(M51/100,4)</f>
        <v>1.1091</v>
      </c>
      <c r="O53" s="148"/>
      <c r="P53" s="148"/>
      <c r="Q53" s="148"/>
      <c r="R53" s="148"/>
      <c r="S53" s="148"/>
    </row>
    <row r="55" spans="1:19" hidden="1" x14ac:dyDescent="0.2">
      <c r="G55" s="64">
        <v>0.75</v>
      </c>
      <c r="H55" s="133">
        <f>H53</f>
        <v>1.1099000000000001</v>
      </c>
    </row>
    <row r="56" spans="1:19" hidden="1" x14ac:dyDescent="0.2">
      <c r="G56" s="64">
        <v>0.25</v>
      </c>
      <c r="H56" s="133">
        <f>M53</f>
        <v>1.1091</v>
      </c>
    </row>
    <row r="58" spans="1:19" ht="34.5" customHeight="1" x14ac:dyDescent="0.2">
      <c r="C58" s="120" t="s">
        <v>156</v>
      </c>
      <c r="D58" s="129">
        <f>SUMPRODUCT(G55:G56,H55:H56)/SUM(G55:G56)</f>
        <v>1.1097000000000001</v>
      </c>
      <c r="F58" s="126"/>
      <c r="G58" s="126"/>
      <c r="H58" s="126"/>
      <c r="I58" s="126"/>
      <c r="J58" s="126"/>
      <c r="K58" s="126"/>
      <c r="L58" s="126"/>
      <c r="M58" s="126"/>
    </row>
    <row r="59" spans="1:19" ht="63.75" customHeight="1" x14ac:dyDescent="0.25">
      <c r="C59" s="195" t="s">
        <v>158</v>
      </c>
      <c r="D59" s="196"/>
      <c r="E59" s="188"/>
      <c r="F59" s="198"/>
      <c r="G59" s="188"/>
      <c r="H59" s="188"/>
      <c r="I59" s="188"/>
      <c r="J59" s="188"/>
      <c r="K59" s="150"/>
      <c r="L59" s="150"/>
      <c r="M59" s="150"/>
    </row>
    <row r="60" spans="1:19" ht="15" x14ac:dyDescent="0.25">
      <c r="C60" s="146"/>
      <c r="D60" s="147"/>
      <c r="E60" s="148"/>
      <c r="F60" s="149"/>
      <c r="G60" s="148"/>
      <c r="H60" s="148"/>
      <c r="I60" s="148"/>
      <c r="J60" s="148"/>
      <c r="K60" s="150"/>
      <c r="L60" s="150"/>
      <c r="M60" s="150"/>
    </row>
    <row r="61" spans="1:19" ht="15" x14ac:dyDescent="0.25">
      <c r="C61" s="146"/>
      <c r="D61" s="147"/>
      <c r="E61" s="148"/>
      <c r="F61" s="149"/>
      <c r="G61" s="148"/>
      <c r="H61" s="148"/>
      <c r="I61" s="148"/>
      <c r="J61" s="148"/>
      <c r="K61" s="150"/>
      <c r="L61" s="150"/>
      <c r="M61" s="150"/>
    </row>
    <row r="63" spans="1:19" ht="32.25" customHeight="1" x14ac:dyDescent="0.2">
      <c r="A63" s="189" t="s">
        <v>159</v>
      </c>
      <c r="B63" s="199"/>
      <c r="C63" s="199"/>
      <c r="D63" s="199"/>
      <c r="E63" s="199"/>
      <c r="F63" s="199"/>
      <c r="G63" s="199"/>
      <c r="H63" s="199"/>
      <c r="I63" s="199"/>
      <c r="J63" s="199"/>
      <c r="K63" s="199"/>
      <c r="L63" s="199"/>
      <c r="M63" s="199"/>
    </row>
    <row r="64" spans="1:19" ht="32.25" customHeight="1" x14ac:dyDescent="0.2">
      <c r="A64" s="120"/>
      <c r="B64" s="120"/>
      <c r="C64" s="121"/>
      <c r="D64" s="87" t="s">
        <v>151</v>
      </c>
      <c r="E64" s="87"/>
      <c r="F64" s="87"/>
      <c r="G64" s="87"/>
      <c r="H64" s="87"/>
      <c r="I64" s="200" t="s">
        <v>152</v>
      </c>
      <c r="J64" s="200"/>
      <c r="K64" s="200"/>
      <c r="L64" s="200"/>
      <c r="M64" s="201"/>
    </row>
    <row r="65" spans="1:19" ht="42" customHeight="1" x14ac:dyDescent="0.2">
      <c r="A65" s="72" t="s">
        <v>123</v>
      </c>
      <c r="B65" s="72" t="s">
        <v>124</v>
      </c>
      <c r="C65" s="72"/>
      <c r="D65" s="88" t="s">
        <v>125</v>
      </c>
      <c r="E65" s="88"/>
      <c r="F65" s="88" t="s">
        <v>126</v>
      </c>
      <c r="G65" s="88" t="s">
        <v>127</v>
      </c>
      <c r="H65" s="88" t="s">
        <v>128</v>
      </c>
      <c r="I65" s="103" t="s">
        <v>125</v>
      </c>
      <c r="J65" s="103"/>
      <c r="K65" s="103" t="s">
        <v>126</v>
      </c>
      <c r="L65" s="103" t="s">
        <v>127</v>
      </c>
      <c r="M65" s="103" t="s">
        <v>128</v>
      </c>
    </row>
    <row r="66" spans="1:19" ht="25.5" x14ac:dyDescent="0.2">
      <c r="A66" s="73" t="s">
        <v>129</v>
      </c>
      <c r="B66" s="74" t="s">
        <v>130</v>
      </c>
      <c r="C66" s="75"/>
      <c r="D66" s="89">
        <v>1</v>
      </c>
      <c r="E66" s="90">
        <v>100</v>
      </c>
      <c r="F66" s="91" t="s">
        <v>131</v>
      </c>
      <c r="G66" s="90">
        <v>100</v>
      </c>
      <c r="H66" s="90">
        <v>100</v>
      </c>
      <c r="I66" s="104">
        <v>1</v>
      </c>
      <c r="J66" s="105">
        <v>100</v>
      </c>
      <c r="K66" s="106" t="s">
        <v>131</v>
      </c>
      <c r="L66" s="105">
        <v>100</v>
      </c>
      <c r="M66" s="105">
        <v>100</v>
      </c>
    </row>
    <row r="67" spans="1:19" ht="51" x14ac:dyDescent="0.2">
      <c r="A67" s="73" t="s">
        <v>136</v>
      </c>
      <c r="B67" s="74" t="s">
        <v>137</v>
      </c>
      <c r="C67" s="85" t="s">
        <v>138</v>
      </c>
      <c r="D67" s="101">
        <f>D11</f>
        <v>0</v>
      </c>
      <c r="E67" s="90">
        <f>H66</f>
        <v>100</v>
      </c>
      <c r="F67" s="91" t="s">
        <v>186</v>
      </c>
      <c r="G67" s="90">
        <f t="shared" ref="G67:G69" si="10">D67*E67</f>
        <v>0</v>
      </c>
      <c r="H67" s="95"/>
      <c r="I67" s="116"/>
      <c r="J67" s="116"/>
      <c r="K67" s="116"/>
      <c r="L67" s="116"/>
      <c r="M67" s="110"/>
      <c r="N67" s="78"/>
    </row>
    <row r="68" spans="1:19" x14ac:dyDescent="0.2">
      <c r="A68" s="75"/>
      <c r="B68" s="75"/>
      <c r="C68" s="86" t="s">
        <v>140</v>
      </c>
      <c r="D68" s="102">
        <f>D12</f>
        <v>0</v>
      </c>
      <c r="E68" s="96">
        <f>H66</f>
        <v>100</v>
      </c>
      <c r="F68" s="91" t="s">
        <v>186</v>
      </c>
      <c r="G68" s="96">
        <f t="shared" si="10"/>
        <v>0</v>
      </c>
      <c r="H68" s="96"/>
      <c r="I68" s="102">
        <f>I12</f>
        <v>0</v>
      </c>
      <c r="J68" s="111">
        <f>M66</f>
        <v>100</v>
      </c>
      <c r="K68" s="106" t="s">
        <v>189</v>
      </c>
      <c r="L68" s="111">
        <f t="shared" ref="L68" si="11">I68*J68</f>
        <v>0</v>
      </c>
      <c r="M68" s="111"/>
    </row>
    <row r="69" spans="1:19" x14ac:dyDescent="0.2">
      <c r="A69" s="75"/>
      <c r="B69" s="79"/>
      <c r="C69" s="86" t="s">
        <v>141</v>
      </c>
      <c r="D69" s="97">
        <f>D13</f>
        <v>7.5000000000000002E-4</v>
      </c>
      <c r="E69" s="96">
        <f>H66</f>
        <v>100</v>
      </c>
      <c r="F69" s="91" t="s">
        <v>186</v>
      </c>
      <c r="G69" s="96">
        <f t="shared" si="10"/>
        <v>7.4999999999999997E-2</v>
      </c>
      <c r="H69" s="96"/>
      <c r="I69" s="116"/>
      <c r="J69" s="116"/>
      <c r="K69" s="116"/>
      <c r="L69" s="116"/>
      <c r="M69" s="111"/>
    </row>
    <row r="70" spans="1:19" ht="23.25" customHeight="1" x14ac:dyDescent="0.2">
      <c r="A70" s="75"/>
      <c r="B70" s="75"/>
      <c r="C70" s="77" t="s">
        <v>135</v>
      </c>
      <c r="D70" s="92">
        <f>SUM(D67:D69)</f>
        <v>7.5000000000000002E-4</v>
      </c>
      <c r="E70" s="93">
        <f>H66</f>
        <v>100</v>
      </c>
      <c r="F70" s="94" t="s">
        <v>139</v>
      </c>
      <c r="G70" s="93">
        <f>SUM(G67:G69)</f>
        <v>7.4999999999999997E-2</v>
      </c>
      <c r="H70" s="93">
        <f>H66+G70</f>
        <v>100.075</v>
      </c>
      <c r="I70" s="107">
        <f>SUM(I67:I69)</f>
        <v>0</v>
      </c>
      <c r="J70" s="108">
        <f>M66</f>
        <v>100</v>
      </c>
      <c r="K70" s="109" t="s">
        <v>190</v>
      </c>
      <c r="L70" s="108">
        <f>SUM(L67:L69)</f>
        <v>0</v>
      </c>
      <c r="M70" s="108">
        <f>M66+L70</f>
        <v>100</v>
      </c>
    </row>
    <row r="71" spans="1:19" ht="25.5" x14ac:dyDescent="0.2">
      <c r="A71" s="75"/>
      <c r="B71" s="74" t="s">
        <v>142</v>
      </c>
      <c r="C71" s="86" t="s">
        <v>120</v>
      </c>
      <c r="D71" s="97">
        <f t="shared" ref="D71:D76" si="12">D15</f>
        <v>8.0000000000000004E-4</v>
      </c>
      <c r="E71" s="96">
        <f>H66</f>
        <v>100</v>
      </c>
      <c r="F71" s="91" t="s">
        <v>186</v>
      </c>
      <c r="G71" s="96">
        <f t="shared" ref="G71:G76" si="13">D71*E71</f>
        <v>0.08</v>
      </c>
      <c r="H71" s="96"/>
      <c r="I71" s="112">
        <f t="shared" ref="I71:I76" si="14">I15</f>
        <v>8.0000000000000004E-4</v>
      </c>
      <c r="J71" s="111">
        <f>M66</f>
        <v>100</v>
      </c>
      <c r="K71" s="106" t="s">
        <v>189</v>
      </c>
      <c r="L71" s="111">
        <f t="shared" ref="L71:L76" si="15">I71*J71</f>
        <v>0.08</v>
      </c>
      <c r="M71" s="111"/>
    </row>
    <row r="72" spans="1:19" x14ac:dyDescent="0.2">
      <c r="A72" s="75"/>
      <c r="B72" s="76"/>
      <c r="C72" s="86" t="s">
        <v>143</v>
      </c>
      <c r="D72" s="102">
        <f t="shared" si="12"/>
        <v>0</v>
      </c>
      <c r="E72" s="96">
        <f>H66</f>
        <v>100</v>
      </c>
      <c r="F72" s="91" t="s">
        <v>186</v>
      </c>
      <c r="G72" s="96">
        <f t="shared" si="13"/>
        <v>0</v>
      </c>
      <c r="H72" s="96"/>
      <c r="I72" s="102">
        <f t="shared" si="14"/>
        <v>0</v>
      </c>
      <c r="J72" s="111">
        <f>M66</f>
        <v>100</v>
      </c>
      <c r="K72" s="106" t="s">
        <v>189</v>
      </c>
      <c r="L72" s="111">
        <f t="shared" si="15"/>
        <v>0</v>
      </c>
      <c r="M72" s="111"/>
    </row>
    <row r="73" spans="1:19" x14ac:dyDescent="0.2">
      <c r="A73" s="75"/>
      <c r="B73" s="80"/>
      <c r="C73" s="86" t="s">
        <v>144</v>
      </c>
      <c r="D73" s="102">
        <f t="shared" si="12"/>
        <v>0</v>
      </c>
      <c r="E73" s="96">
        <f>H66</f>
        <v>100</v>
      </c>
      <c r="F73" s="91" t="s">
        <v>186</v>
      </c>
      <c r="G73" s="96">
        <f t="shared" si="13"/>
        <v>0</v>
      </c>
      <c r="H73" s="96"/>
      <c r="I73" s="102">
        <f t="shared" si="14"/>
        <v>0</v>
      </c>
      <c r="J73" s="111">
        <f>M66</f>
        <v>100</v>
      </c>
      <c r="K73" s="106" t="s">
        <v>189</v>
      </c>
      <c r="L73" s="111">
        <f t="shared" si="15"/>
        <v>0</v>
      </c>
      <c r="M73" s="111"/>
    </row>
    <row r="74" spans="1:19" x14ac:dyDescent="0.2">
      <c r="A74" s="75"/>
      <c r="B74" s="76"/>
      <c r="C74" s="86" t="s">
        <v>145</v>
      </c>
      <c r="D74" s="102">
        <f t="shared" si="12"/>
        <v>0</v>
      </c>
      <c r="E74" s="96">
        <f>H66</f>
        <v>100</v>
      </c>
      <c r="F74" s="91" t="s">
        <v>186</v>
      </c>
      <c r="G74" s="96">
        <f t="shared" si="13"/>
        <v>0</v>
      </c>
      <c r="H74" s="96"/>
      <c r="I74" s="102">
        <f t="shared" si="14"/>
        <v>0</v>
      </c>
      <c r="J74" s="111">
        <f>M66</f>
        <v>100</v>
      </c>
      <c r="K74" s="106" t="s">
        <v>189</v>
      </c>
      <c r="L74" s="111">
        <f t="shared" si="15"/>
        <v>0</v>
      </c>
      <c r="M74" s="111"/>
    </row>
    <row r="75" spans="1:19" x14ac:dyDescent="0.2">
      <c r="A75" s="75"/>
      <c r="B75" s="76"/>
      <c r="C75" s="86" t="s">
        <v>149</v>
      </c>
      <c r="D75" s="102">
        <f t="shared" si="12"/>
        <v>0</v>
      </c>
      <c r="E75" s="96">
        <f>H66</f>
        <v>100</v>
      </c>
      <c r="F75" s="91" t="s">
        <v>186</v>
      </c>
      <c r="G75" s="96">
        <f t="shared" si="13"/>
        <v>0</v>
      </c>
      <c r="H75" s="96"/>
      <c r="I75" s="102">
        <f t="shared" si="14"/>
        <v>0</v>
      </c>
      <c r="J75" s="111">
        <f>M66</f>
        <v>100</v>
      </c>
      <c r="K75" s="106" t="s">
        <v>189</v>
      </c>
      <c r="L75" s="111">
        <f t="shared" si="15"/>
        <v>0</v>
      </c>
      <c r="M75" s="111"/>
    </row>
    <row r="76" spans="1:19" x14ac:dyDescent="0.2">
      <c r="A76" s="75"/>
      <c r="B76" s="76"/>
      <c r="C76" s="86" t="s">
        <v>150</v>
      </c>
      <c r="D76" s="102">
        <f t="shared" si="12"/>
        <v>0</v>
      </c>
      <c r="E76" s="96">
        <f>H66</f>
        <v>100</v>
      </c>
      <c r="F76" s="91" t="s">
        <v>186</v>
      </c>
      <c r="G76" s="96">
        <f t="shared" si="13"/>
        <v>0</v>
      </c>
      <c r="H76" s="96"/>
      <c r="I76" s="102">
        <f t="shared" si="14"/>
        <v>0</v>
      </c>
      <c r="J76" s="111">
        <f>M66</f>
        <v>100</v>
      </c>
      <c r="K76" s="106" t="s">
        <v>189</v>
      </c>
      <c r="L76" s="111">
        <f t="shared" si="15"/>
        <v>0</v>
      </c>
      <c r="M76" s="111"/>
    </row>
    <row r="77" spans="1:19" ht="22.5" customHeight="1" x14ac:dyDescent="0.2">
      <c r="A77" s="75"/>
      <c r="B77" s="75"/>
      <c r="C77" s="77" t="s">
        <v>135</v>
      </c>
      <c r="D77" s="92">
        <f>SUM(D71:D76)</f>
        <v>8.0000000000000004E-4</v>
      </c>
      <c r="E77" s="93">
        <f>H66</f>
        <v>100</v>
      </c>
      <c r="F77" s="94" t="s">
        <v>139</v>
      </c>
      <c r="G77" s="93">
        <f>SUM(G71:G76)</f>
        <v>0.08</v>
      </c>
      <c r="H77" s="93">
        <f>H70+G77</f>
        <v>100.155</v>
      </c>
      <c r="I77" s="107">
        <f>SUM(I71:I76)</f>
        <v>8.0000000000000004E-4</v>
      </c>
      <c r="J77" s="108">
        <f>M66</f>
        <v>100</v>
      </c>
      <c r="K77" s="109" t="s">
        <v>190</v>
      </c>
      <c r="L77" s="108">
        <f>SUM(L71:L76)</f>
        <v>0.08</v>
      </c>
      <c r="M77" s="108">
        <f>M70+L77</f>
        <v>100.08</v>
      </c>
    </row>
    <row r="78" spans="1:19" ht="25.5" x14ac:dyDescent="0.2">
      <c r="A78" s="77" t="s">
        <v>155</v>
      </c>
      <c r="B78" s="77" t="s">
        <v>154</v>
      </c>
      <c r="C78" s="123" t="s">
        <v>160</v>
      </c>
      <c r="D78" s="118">
        <v>0.05</v>
      </c>
      <c r="E78" s="95">
        <f>H77</f>
        <v>100.155</v>
      </c>
      <c r="F78" s="165" t="s">
        <v>186</v>
      </c>
      <c r="G78" s="95">
        <f>D78*E78</f>
        <v>5.0077500000000006</v>
      </c>
      <c r="H78" s="95">
        <f>H77+G78</f>
        <v>105.16275</v>
      </c>
      <c r="I78" s="119">
        <v>0.05</v>
      </c>
      <c r="J78" s="110">
        <f>M77</f>
        <v>100.08</v>
      </c>
      <c r="K78" s="166" t="s">
        <v>189</v>
      </c>
      <c r="L78" s="110">
        <f>I78*J78</f>
        <v>5.0040000000000004</v>
      </c>
      <c r="M78" s="110">
        <f>M77+L78</f>
        <v>105.084</v>
      </c>
      <c r="O78" s="197"/>
      <c r="P78" s="197"/>
      <c r="Q78" s="197"/>
      <c r="R78" s="197"/>
      <c r="S78" s="197"/>
    </row>
    <row r="79" spans="1:19" x14ac:dyDescent="0.2">
      <c r="A79" s="75"/>
      <c r="B79" s="75"/>
      <c r="C79" s="77"/>
      <c r="D79" s="92"/>
      <c r="E79" s="93"/>
      <c r="F79" s="94"/>
      <c r="G79" s="93"/>
      <c r="H79" s="93"/>
      <c r="I79" s="107"/>
      <c r="J79" s="108"/>
      <c r="K79" s="109"/>
      <c r="L79" s="108"/>
      <c r="M79" s="108"/>
      <c r="O79" s="188"/>
      <c r="P79" s="188"/>
      <c r="Q79" s="188"/>
      <c r="R79" s="188"/>
      <c r="S79" s="188"/>
    </row>
    <row r="80" spans="1:19" ht="39" customHeight="1" x14ac:dyDescent="0.2">
      <c r="A80" s="81"/>
      <c r="B80" s="82"/>
      <c r="C80" s="83" t="s">
        <v>153</v>
      </c>
      <c r="D80" s="98"/>
      <c r="E80" s="99"/>
      <c r="F80" s="100"/>
      <c r="G80" s="99"/>
      <c r="H80" s="99">
        <f>ROUND(H78/100,4)</f>
        <v>1.0516000000000001</v>
      </c>
      <c r="I80" s="113"/>
      <c r="J80" s="114"/>
      <c r="K80" s="115"/>
      <c r="L80" s="114"/>
      <c r="M80" s="114">
        <f>ROUND(M78/100,4)</f>
        <v>1.0508</v>
      </c>
    </row>
    <row r="82" spans="3:13" hidden="1" x14ac:dyDescent="0.2">
      <c r="G82" s="64">
        <v>0.75</v>
      </c>
      <c r="H82" s="133">
        <f>H80</f>
        <v>1.0516000000000001</v>
      </c>
    </row>
    <row r="83" spans="3:13" hidden="1" x14ac:dyDescent="0.2">
      <c r="G83" s="64">
        <v>0.25</v>
      </c>
      <c r="H83" s="133">
        <f>M80</f>
        <v>1.0508</v>
      </c>
    </row>
    <row r="85" spans="3:13" ht="34.5" customHeight="1" x14ac:dyDescent="0.2">
      <c r="C85" s="120" t="s">
        <v>156</v>
      </c>
      <c r="D85" s="129">
        <f>AVERAGE(H80:M80)</f>
        <v>1.0512000000000001</v>
      </c>
      <c r="F85" s="126"/>
      <c r="G85" s="126"/>
      <c r="H85" s="126"/>
      <c r="I85" s="126"/>
      <c r="J85" s="126"/>
      <c r="K85" s="126"/>
      <c r="L85" s="126"/>
      <c r="M85" s="126"/>
    </row>
    <row r="86" spans="3:13" ht="66" customHeight="1" x14ac:dyDescent="0.25">
      <c r="C86" s="195" t="s">
        <v>158</v>
      </c>
      <c r="D86" s="196"/>
      <c r="E86" s="188"/>
      <c r="F86" s="198"/>
      <c r="G86" s="188"/>
      <c r="H86" s="188"/>
      <c r="I86" s="188"/>
      <c r="J86" s="188"/>
      <c r="K86" s="137"/>
      <c r="L86" s="137"/>
      <c r="M86" s="137"/>
    </row>
  </sheetData>
  <mergeCells count="17">
    <mergeCell ref="I64:M64"/>
    <mergeCell ref="O78:S79"/>
    <mergeCell ref="C86:E86"/>
    <mergeCell ref="F86:J86"/>
    <mergeCell ref="A33:M33"/>
    <mergeCell ref="I34:M34"/>
    <mergeCell ref="A63:M63"/>
    <mergeCell ref="O52:S52"/>
    <mergeCell ref="C59:E59"/>
    <mergeCell ref="F59:J59"/>
    <mergeCell ref="C30:E30"/>
    <mergeCell ref="F30:L30"/>
    <mergeCell ref="G2:K2"/>
    <mergeCell ref="A4:M4"/>
    <mergeCell ref="A6:M6"/>
    <mergeCell ref="A7:B7"/>
    <mergeCell ref="I8:M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6"/>
  <sheetViews>
    <sheetView zoomScale="70" zoomScaleNormal="70" workbookViewId="0">
      <selection activeCell="K66" sqref="K66:K78"/>
    </sheetView>
  </sheetViews>
  <sheetFormatPr defaultColWidth="9.140625" defaultRowHeight="12.75" x14ac:dyDescent="0.2"/>
  <cols>
    <col min="1" max="1" width="31.5703125" style="64" customWidth="1"/>
    <col min="2" max="2" width="34.7109375" style="64" customWidth="1"/>
    <col min="3" max="3" width="37.5703125" style="64" customWidth="1"/>
    <col min="4" max="4" width="13.28515625" style="64" customWidth="1"/>
    <col min="5" max="5" width="14.28515625" style="64" customWidth="1"/>
    <col min="6" max="6" width="19.28515625" style="64" bestFit="1" customWidth="1"/>
    <col min="7" max="7" width="11.5703125" style="64" customWidth="1"/>
    <col min="8" max="8" width="12.140625" style="64" customWidth="1"/>
    <col min="9" max="9" width="14.7109375" style="64" bestFit="1" customWidth="1"/>
    <col min="10" max="10" width="11" style="64" bestFit="1" customWidth="1"/>
    <col min="11" max="11" width="19.28515625" style="64" bestFit="1" customWidth="1"/>
    <col min="12" max="12" width="11.5703125" style="64" customWidth="1"/>
    <col min="13" max="13" width="27" style="64" customWidth="1"/>
    <col min="14" max="14" width="6.85546875" style="64" customWidth="1"/>
    <col min="15" max="15" width="11.7109375" style="64" customWidth="1"/>
    <col min="16" max="16" width="22.140625" style="64" customWidth="1"/>
    <col min="17" max="17" width="21.28515625" style="64" customWidth="1"/>
    <col min="18" max="16384" width="9.140625" style="64"/>
  </cols>
  <sheetData>
    <row r="1" spans="1:20" ht="14.25" x14ac:dyDescent="0.2">
      <c r="A1" s="65"/>
      <c r="B1" s="66"/>
      <c r="C1" s="66"/>
      <c r="D1" s="66"/>
      <c r="E1" s="66"/>
      <c r="F1" s="66"/>
      <c r="G1" s="66"/>
    </row>
    <row r="2" spans="1:20" s="71" customFormat="1" ht="18" x14ac:dyDescent="0.25">
      <c r="A2" s="67" t="s">
        <v>148</v>
      </c>
      <c r="B2" s="67" t="s">
        <v>121</v>
      </c>
      <c r="C2" s="69"/>
      <c r="D2" s="68" t="s">
        <v>176</v>
      </c>
      <c r="E2" s="69"/>
      <c r="F2" s="69"/>
      <c r="G2" s="187" t="s">
        <v>185</v>
      </c>
      <c r="H2" s="188"/>
      <c r="I2" s="188"/>
      <c r="J2" s="188"/>
      <c r="K2" s="188"/>
      <c r="O2" s="138"/>
      <c r="P2" s="143"/>
      <c r="Q2" s="143"/>
      <c r="R2" s="143"/>
    </row>
    <row r="3" spans="1:20" s="71" customFormat="1" ht="44.25" customHeight="1" x14ac:dyDescent="0.25">
      <c r="A3" s="67"/>
      <c r="B3" s="67" t="s">
        <v>157</v>
      </c>
      <c r="C3" s="124"/>
      <c r="D3" s="125"/>
      <c r="E3" s="69"/>
      <c r="F3" s="69"/>
      <c r="G3" s="141"/>
      <c r="H3" s="139"/>
      <c r="I3" s="139"/>
      <c r="J3" s="139"/>
      <c r="K3" s="139"/>
    </row>
    <row r="4" spans="1:20" ht="64.5" customHeight="1" x14ac:dyDescent="0.25">
      <c r="A4" s="191" t="s">
        <v>177</v>
      </c>
      <c r="B4" s="191"/>
      <c r="C4" s="191"/>
      <c r="D4" s="191"/>
      <c r="E4" s="191"/>
      <c r="F4" s="191"/>
      <c r="G4" s="191"/>
      <c r="H4" s="191"/>
      <c r="I4" s="191"/>
      <c r="J4" s="191"/>
      <c r="K4" s="191"/>
      <c r="L4" s="192"/>
      <c r="M4" s="192"/>
      <c r="O4" s="136"/>
      <c r="P4" s="139"/>
      <c r="Q4" s="139"/>
      <c r="R4" s="139"/>
      <c r="S4" s="139"/>
    </row>
    <row r="5" spans="1:20" ht="64.5" customHeight="1" x14ac:dyDescent="0.25">
      <c r="A5" s="117"/>
      <c r="B5" s="117"/>
      <c r="C5" s="117"/>
      <c r="D5" s="117"/>
      <c r="E5" s="117"/>
      <c r="F5" s="117"/>
      <c r="G5" s="117"/>
      <c r="H5" s="117"/>
      <c r="I5" s="117"/>
      <c r="O5" s="136"/>
      <c r="P5" s="139"/>
      <c r="Q5" s="139"/>
      <c r="R5" s="139"/>
      <c r="S5" s="139"/>
      <c r="T5" s="139"/>
    </row>
    <row r="6" spans="1:20" ht="56.25" customHeight="1" x14ac:dyDescent="0.25">
      <c r="A6" s="189" t="s">
        <v>173</v>
      </c>
      <c r="B6" s="190"/>
      <c r="C6" s="190"/>
      <c r="D6" s="190"/>
      <c r="E6" s="190"/>
      <c r="F6" s="190"/>
      <c r="G6" s="190"/>
      <c r="H6" s="190"/>
      <c r="I6" s="190"/>
      <c r="J6" s="190"/>
      <c r="K6" s="190"/>
      <c r="L6" s="190"/>
      <c r="M6" s="190"/>
      <c r="O6" s="145"/>
      <c r="P6" s="139"/>
      <c r="Q6" s="139"/>
      <c r="R6" s="139"/>
    </row>
    <row r="7" spans="1:20" ht="28.5" customHeight="1" x14ac:dyDescent="0.25">
      <c r="A7" s="193" t="s">
        <v>161</v>
      </c>
      <c r="B7" s="194"/>
      <c r="C7" s="142"/>
      <c r="D7" s="142"/>
      <c r="E7" s="142"/>
      <c r="F7" s="142"/>
      <c r="G7" s="142"/>
      <c r="H7" s="142"/>
      <c r="I7" s="142"/>
      <c r="J7" s="142"/>
      <c r="K7" s="142"/>
      <c r="L7" s="142"/>
      <c r="M7" s="142"/>
      <c r="O7" s="138"/>
      <c r="P7" s="139"/>
      <c r="Q7" s="139"/>
      <c r="R7" s="139"/>
    </row>
    <row r="8" spans="1:20" ht="48.75" customHeight="1" x14ac:dyDescent="0.25">
      <c r="A8" s="120"/>
      <c r="B8" s="121"/>
      <c r="C8" s="121"/>
      <c r="D8" s="87" t="s">
        <v>151</v>
      </c>
      <c r="E8" s="87"/>
      <c r="F8" s="87"/>
      <c r="G8" s="87"/>
      <c r="H8" s="87"/>
      <c r="I8" s="200" t="s">
        <v>152</v>
      </c>
      <c r="J8" s="200"/>
      <c r="K8" s="200"/>
      <c r="L8" s="200"/>
      <c r="M8" s="201"/>
      <c r="O8" s="140"/>
      <c r="P8" s="139"/>
      <c r="Q8" s="139"/>
      <c r="R8" s="139"/>
      <c r="S8" s="139"/>
    </row>
    <row r="9" spans="1:20" ht="42" customHeight="1" x14ac:dyDescent="0.2">
      <c r="A9" s="72" t="s">
        <v>123</v>
      </c>
      <c r="B9" s="72" t="s">
        <v>124</v>
      </c>
      <c r="C9" s="72"/>
      <c r="D9" s="88" t="s">
        <v>125</v>
      </c>
      <c r="E9" s="88"/>
      <c r="F9" s="88" t="s">
        <v>126</v>
      </c>
      <c r="G9" s="88" t="s">
        <v>127</v>
      </c>
      <c r="H9" s="88" t="s">
        <v>128</v>
      </c>
      <c r="I9" s="103" t="s">
        <v>125</v>
      </c>
      <c r="J9" s="103"/>
      <c r="K9" s="103" t="s">
        <v>126</v>
      </c>
      <c r="L9" s="103" t="s">
        <v>127</v>
      </c>
      <c r="M9" s="103" t="s">
        <v>128</v>
      </c>
    </row>
    <row r="10" spans="1:20" ht="25.5" x14ac:dyDescent="0.2">
      <c r="A10" s="73" t="s">
        <v>129</v>
      </c>
      <c r="B10" s="74" t="s">
        <v>130</v>
      </c>
      <c r="C10" s="75"/>
      <c r="D10" s="89">
        <v>1</v>
      </c>
      <c r="E10" s="90">
        <v>100</v>
      </c>
      <c r="F10" s="91" t="s">
        <v>131</v>
      </c>
      <c r="G10" s="90">
        <v>100</v>
      </c>
      <c r="H10" s="90">
        <v>100</v>
      </c>
      <c r="I10" s="104">
        <v>1</v>
      </c>
      <c r="J10" s="105">
        <v>100</v>
      </c>
      <c r="K10" s="106" t="s">
        <v>131</v>
      </c>
      <c r="L10" s="105">
        <v>100</v>
      </c>
      <c r="M10" s="105">
        <v>100</v>
      </c>
      <c r="O10" s="126"/>
    </row>
    <row r="11" spans="1:20" ht="51" x14ac:dyDescent="0.25">
      <c r="A11" s="73" t="s">
        <v>136</v>
      </c>
      <c r="B11" s="74" t="s">
        <v>137</v>
      </c>
      <c r="C11" s="85" t="s">
        <v>138</v>
      </c>
      <c r="D11" s="101">
        <v>0</v>
      </c>
      <c r="E11" s="90">
        <f>H10</f>
        <v>100</v>
      </c>
      <c r="F11" s="91" t="s">
        <v>186</v>
      </c>
      <c r="G11" s="90">
        <f t="shared" ref="G11:G13" si="0">D11*E11</f>
        <v>0</v>
      </c>
      <c r="H11" s="95"/>
      <c r="I11" s="116"/>
      <c r="J11" s="116"/>
      <c r="K11" s="116"/>
      <c r="L11" s="116"/>
      <c r="M11" s="110"/>
      <c r="N11" s="78"/>
      <c r="O11" s="136"/>
      <c r="P11" s="137"/>
      <c r="Q11" s="137"/>
      <c r="R11" s="137"/>
    </row>
    <row r="12" spans="1:20" x14ac:dyDescent="0.2">
      <c r="A12" s="75"/>
      <c r="B12" s="75"/>
      <c r="C12" s="86" t="s">
        <v>140</v>
      </c>
      <c r="D12" s="102">
        <v>0</v>
      </c>
      <c r="E12" s="96">
        <f>H10</f>
        <v>100</v>
      </c>
      <c r="F12" s="91" t="s">
        <v>186</v>
      </c>
      <c r="G12" s="96">
        <f t="shared" si="0"/>
        <v>0</v>
      </c>
      <c r="H12" s="96"/>
      <c r="I12" s="102">
        <v>0</v>
      </c>
      <c r="J12" s="111">
        <f>M10</f>
        <v>100</v>
      </c>
      <c r="K12" s="106" t="s">
        <v>189</v>
      </c>
      <c r="L12" s="111">
        <f t="shared" ref="L12" si="1">I12*J12</f>
        <v>0</v>
      </c>
      <c r="M12" s="111"/>
    </row>
    <row r="13" spans="1:20" x14ac:dyDescent="0.2">
      <c r="A13" s="75"/>
      <c r="B13" s="79"/>
      <c r="C13" s="86" t="s">
        <v>141</v>
      </c>
      <c r="D13" s="97">
        <v>7.5000000000000002E-4</v>
      </c>
      <c r="E13" s="96">
        <f>H10</f>
        <v>100</v>
      </c>
      <c r="F13" s="91" t="s">
        <v>186</v>
      </c>
      <c r="G13" s="96">
        <f t="shared" si="0"/>
        <v>7.4999999999999997E-2</v>
      </c>
      <c r="H13" s="96"/>
      <c r="I13" s="116"/>
      <c r="J13" s="116"/>
      <c r="K13" s="116"/>
      <c r="L13" s="116"/>
      <c r="M13" s="111"/>
    </row>
    <row r="14" spans="1:20" ht="23.25" customHeight="1" x14ac:dyDescent="0.2">
      <c r="A14" s="75"/>
      <c r="B14" s="75"/>
      <c r="C14" s="77" t="s">
        <v>135</v>
      </c>
      <c r="D14" s="92">
        <f>SUM(D11:D13)</f>
        <v>7.5000000000000002E-4</v>
      </c>
      <c r="E14" s="93">
        <f>H10</f>
        <v>100</v>
      </c>
      <c r="F14" s="94" t="s">
        <v>188</v>
      </c>
      <c r="G14" s="93">
        <f>SUM(G11:G13)</f>
        <v>7.4999999999999997E-2</v>
      </c>
      <c r="H14" s="93">
        <f>H10+G14</f>
        <v>100.075</v>
      </c>
      <c r="I14" s="107">
        <f>SUM(I11:I13)</f>
        <v>0</v>
      </c>
      <c r="J14" s="108">
        <f>M10</f>
        <v>100</v>
      </c>
      <c r="K14" s="109" t="s">
        <v>190</v>
      </c>
      <c r="L14" s="108">
        <f>SUM(L11:L13)</f>
        <v>0</v>
      </c>
      <c r="M14" s="108">
        <f>M10+L14</f>
        <v>100</v>
      </c>
    </row>
    <row r="15" spans="1:20" ht="25.5" x14ac:dyDescent="0.2">
      <c r="A15" s="75"/>
      <c r="B15" s="74" t="s">
        <v>142</v>
      </c>
      <c r="C15" s="86" t="s">
        <v>120</v>
      </c>
      <c r="D15" s="97">
        <v>8.0000000000000004E-4</v>
      </c>
      <c r="E15" s="96">
        <f>H10</f>
        <v>100</v>
      </c>
      <c r="F15" s="91" t="s">
        <v>186</v>
      </c>
      <c r="G15" s="96">
        <f t="shared" ref="G15:G21" si="2">D15*E15</f>
        <v>0.08</v>
      </c>
      <c r="H15" s="96"/>
      <c r="I15" s="112">
        <f>D15</f>
        <v>8.0000000000000004E-4</v>
      </c>
      <c r="J15" s="111">
        <f>M10</f>
        <v>100</v>
      </c>
      <c r="K15" s="106" t="s">
        <v>189</v>
      </c>
      <c r="L15" s="111">
        <f t="shared" ref="L15:L21" si="3">I15*J15</f>
        <v>0.08</v>
      </c>
      <c r="M15" s="111"/>
    </row>
    <row r="16" spans="1:20" x14ac:dyDescent="0.2">
      <c r="A16" s="75"/>
      <c r="B16" s="76"/>
      <c r="C16" s="86" t="s">
        <v>143</v>
      </c>
      <c r="D16" s="102">
        <v>0</v>
      </c>
      <c r="E16" s="96">
        <f>H10</f>
        <v>100</v>
      </c>
      <c r="F16" s="91" t="s">
        <v>186</v>
      </c>
      <c r="G16" s="96">
        <f t="shared" si="2"/>
        <v>0</v>
      </c>
      <c r="H16" s="96"/>
      <c r="I16" s="102">
        <v>0</v>
      </c>
      <c r="J16" s="111">
        <f>M10</f>
        <v>100</v>
      </c>
      <c r="K16" s="106" t="s">
        <v>189</v>
      </c>
      <c r="L16" s="111">
        <f t="shared" si="3"/>
        <v>0</v>
      </c>
      <c r="M16" s="111"/>
    </row>
    <row r="17" spans="1:13" x14ac:dyDescent="0.2">
      <c r="A17" s="75"/>
      <c r="B17" s="80"/>
      <c r="C17" s="86" t="s">
        <v>144</v>
      </c>
      <c r="D17" s="102">
        <v>0</v>
      </c>
      <c r="E17" s="96">
        <f>H10</f>
        <v>100</v>
      </c>
      <c r="F17" s="91" t="s">
        <v>186</v>
      </c>
      <c r="G17" s="96">
        <f t="shared" si="2"/>
        <v>0</v>
      </c>
      <c r="H17" s="96"/>
      <c r="I17" s="102">
        <v>0</v>
      </c>
      <c r="J17" s="111">
        <f>M10</f>
        <v>100</v>
      </c>
      <c r="K17" s="106" t="s">
        <v>189</v>
      </c>
      <c r="L17" s="111">
        <f t="shared" si="3"/>
        <v>0</v>
      </c>
      <c r="M17" s="111"/>
    </row>
    <row r="18" spans="1:13" x14ac:dyDescent="0.2">
      <c r="A18" s="75"/>
      <c r="B18" s="76"/>
      <c r="C18" s="86" t="s">
        <v>145</v>
      </c>
      <c r="D18" s="102">
        <v>0</v>
      </c>
      <c r="E18" s="96">
        <f>H10</f>
        <v>100</v>
      </c>
      <c r="F18" s="91" t="s">
        <v>186</v>
      </c>
      <c r="G18" s="96">
        <f t="shared" si="2"/>
        <v>0</v>
      </c>
      <c r="H18" s="96"/>
      <c r="I18" s="102">
        <v>0</v>
      </c>
      <c r="J18" s="111">
        <f>M10</f>
        <v>100</v>
      </c>
      <c r="K18" s="106" t="s">
        <v>189</v>
      </c>
      <c r="L18" s="111">
        <f t="shared" si="3"/>
        <v>0</v>
      </c>
      <c r="M18" s="111"/>
    </row>
    <row r="19" spans="1:13" x14ac:dyDescent="0.2">
      <c r="A19" s="75"/>
      <c r="B19" s="76"/>
      <c r="C19" s="86" t="s">
        <v>149</v>
      </c>
      <c r="D19" s="102">
        <v>0</v>
      </c>
      <c r="E19" s="96">
        <f>H10</f>
        <v>100</v>
      </c>
      <c r="F19" s="91" t="s">
        <v>186</v>
      </c>
      <c r="G19" s="96">
        <f t="shared" si="2"/>
        <v>0</v>
      </c>
      <c r="H19" s="96"/>
      <c r="I19" s="102">
        <v>0</v>
      </c>
      <c r="J19" s="111">
        <f>M10</f>
        <v>100</v>
      </c>
      <c r="K19" s="106" t="s">
        <v>189</v>
      </c>
      <c r="L19" s="111">
        <f t="shared" si="3"/>
        <v>0</v>
      </c>
      <c r="M19" s="111"/>
    </row>
    <row r="20" spans="1:13" x14ac:dyDescent="0.2">
      <c r="A20" s="75"/>
      <c r="B20" s="76"/>
      <c r="C20" s="86" t="s">
        <v>150</v>
      </c>
      <c r="D20" s="102">
        <v>0</v>
      </c>
      <c r="E20" s="96">
        <f>H10</f>
        <v>100</v>
      </c>
      <c r="F20" s="91" t="s">
        <v>186</v>
      </c>
      <c r="G20" s="96">
        <f t="shared" si="2"/>
        <v>0</v>
      </c>
      <c r="H20" s="96"/>
      <c r="I20" s="102">
        <v>0</v>
      </c>
      <c r="J20" s="111">
        <f>M10</f>
        <v>100</v>
      </c>
      <c r="K20" s="106" t="s">
        <v>189</v>
      </c>
      <c r="L20" s="111">
        <f t="shared" si="3"/>
        <v>0</v>
      </c>
      <c r="M20" s="111"/>
    </row>
    <row r="21" spans="1:13" x14ac:dyDescent="0.2">
      <c r="A21" s="75"/>
      <c r="B21" s="76"/>
      <c r="C21" s="86" t="s">
        <v>147</v>
      </c>
      <c r="D21" s="102">
        <v>0</v>
      </c>
      <c r="E21" s="96">
        <f>H10</f>
        <v>100</v>
      </c>
      <c r="F21" s="91" t="s">
        <v>186</v>
      </c>
      <c r="G21" s="96">
        <f t="shared" si="2"/>
        <v>0</v>
      </c>
      <c r="H21" s="96"/>
      <c r="I21" s="102">
        <v>0</v>
      </c>
      <c r="J21" s="111">
        <f>M10</f>
        <v>100</v>
      </c>
      <c r="K21" s="106" t="s">
        <v>189</v>
      </c>
      <c r="L21" s="111">
        <f t="shared" si="3"/>
        <v>0</v>
      </c>
      <c r="M21" s="111"/>
    </row>
    <row r="22" spans="1:13" ht="22.5" customHeight="1" x14ac:dyDescent="0.2">
      <c r="A22" s="75"/>
      <c r="B22" s="75"/>
      <c r="C22" s="77" t="s">
        <v>135</v>
      </c>
      <c r="D22" s="92">
        <f>SUM(D15:D21)</f>
        <v>8.0000000000000004E-4</v>
      </c>
      <c r="E22" s="93">
        <f>H10</f>
        <v>100</v>
      </c>
      <c r="F22" s="94" t="s">
        <v>188</v>
      </c>
      <c r="G22" s="93">
        <f>SUM(G15:G21)</f>
        <v>0.08</v>
      </c>
      <c r="H22" s="93">
        <f>H14+G22</f>
        <v>100.155</v>
      </c>
      <c r="I22" s="107">
        <f>SUM(I15:I21)</f>
        <v>8.0000000000000004E-4</v>
      </c>
      <c r="J22" s="108">
        <f>M10</f>
        <v>100</v>
      </c>
      <c r="K22" s="109" t="s">
        <v>190</v>
      </c>
      <c r="L22" s="108">
        <f>SUM(L15:L21)</f>
        <v>0.08</v>
      </c>
      <c r="M22" s="108">
        <f>M14+L22</f>
        <v>100.08</v>
      </c>
    </row>
    <row r="23" spans="1:13" ht="22.5" customHeight="1" x14ac:dyDescent="0.2">
      <c r="A23" s="75"/>
      <c r="B23" s="75"/>
      <c r="C23" s="77"/>
      <c r="D23" s="92"/>
      <c r="E23" s="93"/>
      <c r="F23" s="94"/>
      <c r="G23" s="93"/>
      <c r="H23" s="93"/>
      <c r="I23" s="107"/>
      <c r="J23" s="108"/>
      <c r="K23" s="109"/>
      <c r="L23" s="108"/>
      <c r="M23" s="108"/>
    </row>
    <row r="24" spans="1:13" ht="39" customHeight="1" x14ac:dyDescent="0.2">
      <c r="A24" s="81"/>
      <c r="B24" s="82"/>
      <c r="C24" s="83" t="s">
        <v>153</v>
      </c>
      <c r="D24" s="98"/>
      <c r="E24" s="99"/>
      <c r="F24" s="100"/>
      <c r="G24" s="99"/>
      <c r="H24" s="99">
        <f>ROUND(H22/100,4)</f>
        <v>1.0016</v>
      </c>
      <c r="I24" s="113"/>
      <c r="J24" s="114"/>
      <c r="K24" s="115"/>
      <c r="L24" s="114"/>
      <c r="M24" s="114">
        <f>ROUND(M22/100,4)</f>
        <v>1.0007999999999999</v>
      </c>
    </row>
    <row r="26" spans="1:13" hidden="1" x14ac:dyDescent="0.2">
      <c r="G26" s="64">
        <v>0.75</v>
      </c>
      <c r="H26" s="133">
        <f>H24</f>
        <v>1.0016</v>
      </c>
    </row>
    <row r="27" spans="1:13" hidden="1" x14ac:dyDescent="0.2">
      <c r="G27" s="64">
        <v>0.25</v>
      </c>
      <c r="H27" s="133">
        <f>M24</f>
        <v>1.0007999999999999</v>
      </c>
    </row>
    <row r="29" spans="1:13" ht="42" customHeight="1" x14ac:dyDescent="0.2">
      <c r="C29" s="120" t="s">
        <v>156</v>
      </c>
      <c r="D29" s="129">
        <f>SUMPRODUCT(G26:G27,H26:H27)/SUM(G26:G27)</f>
        <v>1.0014000000000001</v>
      </c>
      <c r="F29" s="126"/>
      <c r="G29" s="126"/>
      <c r="H29" s="126"/>
      <c r="I29" s="126"/>
      <c r="J29" s="126"/>
      <c r="K29" s="126"/>
      <c r="L29" s="126"/>
      <c r="M29" s="126"/>
    </row>
    <row r="30" spans="1:13" ht="54.75" customHeight="1" x14ac:dyDescent="0.25">
      <c r="C30" s="195" t="s">
        <v>158</v>
      </c>
      <c r="D30" s="196"/>
      <c r="E30" s="188"/>
      <c r="F30" s="198"/>
      <c r="G30" s="188"/>
      <c r="H30" s="188"/>
      <c r="I30" s="188"/>
      <c r="J30" s="188"/>
      <c r="K30" s="188"/>
      <c r="L30" s="188"/>
      <c r="M30" s="137"/>
    </row>
    <row r="33" spans="1:19" ht="32.25" customHeight="1" x14ac:dyDescent="0.2">
      <c r="A33" s="189" t="s">
        <v>180</v>
      </c>
      <c r="B33" s="190"/>
      <c r="C33" s="190"/>
      <c r="D33" s="190"/>
      <c r="E33" s="190"/>
      <c r="F33" s="190"/>
      <c r="G33" s="190"/>
      <c r="H33" s="190"/>
      <c r="I33" s="190"/>
      <c r="J33" s="190"/>
      <c r="K33" s="190"/>
      <c r="L33" s="190"/>
      <c r="M33" s="190"/>
    </row>
    <row r="34" spans="1:19" ht="32.25" customHeight="1" x14ac:dyDescent="0.2">
      <c r="A34" s="120"/>
      <c r="B34" s="121"/>
      <c r="C34" s="121"/>
      <c r="D34" s="87" t="s">
        <v>151</v>
      </c>
      <c r="E34" s="87"/>
      <c r="F34" s="87"/>
      <c r="G34" s="87"/>
      <c r="H34" s="87"/>
      <c r="I34" s="200" t="s">
        <v>152</v>
      </c>
      <c r="J34" s="200"/>
      <c r="K34" s="200"/>
      <c r="L34" s="200"/>
      <c r="M34" s="201"/>
    </row>
    <row r="35" spans="1:19" ht="42" customHeight="1" x14ac:dyDescent="0.2">
      <c r="A35" s="72" t="s">
        <v>123</v>
      </c>
      <c r="B35" s="72" t="s">
        <v>124</v>
      </c>
      <c r="C35" s="72"/>
      <c r="D35" s="88" t="s">
        <v>125</v>
      </c>
      <c r="E35" s="88"/>
      <c r="F35" s="88" t="s">
        <v>126</v>
      </c>
      <c r="G35" s="88" t="s">
        <v>127</v>
      </c>
      <c r="H35" s="88" t="s">
        <v>128</v>
      </c>
      <c r="I35" s="103" t="s">
        <v>125</v>
      </c>
      <c r="J35" s="103"/>
      <c r="K35" s="103" t="s">
        <v>126</v>
      </c>
      <c r="L35" s="103" t="s">
        <v>127</v>
      </c>
      <c r="M35" s="103" t="s">
        <v>128</v>
      </c>
    </row>
    <row r="36" spans="1:19" ht="25.5" x14ac:dyDescent="0.2">
      <c r="A36" s="73" t="s">
        <v>129</v>
      </c>
      <c r="B36" s="74" t="s">
        <v>130</v>
      </c>
      <c r="C36" s="75"/>
      <c r="D36" s="89">
        <f>D10</f>
        <v>1</v>
      </c>
      <c r="E36" s="90">
        <v>100</v>
      </c>
      <c r="F36" s="91" t="s">
        <v>131</v>
      </c>
      <c r="G36" s="90">
        <v>100</v>
      </c>
      <c r="H36" s="90">
        <v>100</v>
      </c>
      <c r="I36" s="104">
        <v>1</v>
      </c>
      <c r="J36" s="105">
        <v>100</v>
      </c>
      <c r="K36" s="106" t="s">
        <v>131</v>
      </c>
      <c r="L36" s="105">
        <v>100</v>
      </c>
      <c r="M36" s="105">
        <v>100</v>
      </c>
    </row>
    <row r="37" spans="1:19" ht="58.5" customHeight="1" x14ac:dyDescent="0.25">
      <c r="A37" s="73" t="s">
        <v>132</v>
      </c>
      <c r="B37" s="73" t="s">
        <v>133</v>
      </c>
      <c r="C37" s="86" t="s">
        <v>146</v>
      </c>
      <c r="D37" s="134">
        <v>0.108225</v>
      </c>
      <c r="E37" s="90">
        <f>H36</f>
        <v>100</v>
      </c>
      <c r="F37" s="91" t="s">
        <v>134</v>
      </c>
      <c r="G37" s="90">
        <f>D37*E37</f>
        <v>10.8225</v>
      </c>
      <c r="H37" s="90">
        <f>H36+G37</f>
        <v>110.82250000000001</v>
      </c>
      <c r="I37" s="135">
        <f>D37</f>
        <v>0.108225</v>
      </c>
      <c r="J37" s="105">
        <f>M36</f>
        <v>100</v>
      </c>
      <c r="K37" s="106" t="s">
        <v>134</v>
      </c>
      <c r="L37" s="105">
        <f>I37*J37</f>
        <v>10.8225</v>
      </c>
      <c r="M37" s="105">
        <f>M36+L37</f>
        <v>110.82250000000001</v>
      </c>
      <c r="O37" s="138"/>
      <c r="P37" s="137"/>
      <c r="Q37" s="137"/>
      <c r="R37" s="137"/>
      <c r="S37" s="137"/>
    </row>
    <row r="38" spans="1:19" ht="51" x14ac:dyDescent="0.2">
      <c r="A38" s="73" t="s">
        <v>136</v>
      </c>
      <c r="B38" s="74" t="s">
        <v>137</v>
      </c>
      <c r="C38" s="85" t="s">
        <v>138</v>
      </c>
      <c r="D38" s="101">
        <f>D11</f>
        <v>0</v>
      </c>
      <c r="E38" s="90">
        <f>H37</f>
        <v>110.82250000000001</v>
      </c>
      <c r="F38" s="91" t="s">
        <v>186</v>
      </c>
      <c r="G38" s="90">
        <f t="shared" ref="G38:G40" si="4">D38*E38</f>
        <v>0</v>
      </c>
      <c r="H38" s="95"/>
      <c r="I38" s="116"/>
      <c r="J38" s="116"/>
      <c r="K38" s="116"/>
      <c r="L38" s="116"/>
      <c r="M38" s="110"/>
      <c r="N38" s="78"/>
    </row>
    <row r="39" spans="1:19" x14ac:dyDescent="0.2">
      <c r="A39" s="75"/>
      <c r="B39" s="75"/>
      <c r="C39" s="86" t="s">
        <v>140</v>
      </c>
      <c r="D39" s="102">
        <f>D12</f>
        <v>0</v>
      </c>
      <c r="E39" s="96">
        <f>H37</f>
        <v>110.82250000000001</v>
      </c>
      <c r="F39" s="91" t="s">
        <v>186</v>
      </c>
      <c r="G39" s="96">
        <f t="shared" si="4"/>
        <v>0</v>
      </c>
      <c r="H39" s="96"/>
      <c r="I39" s="102">
        <f>I12</f>
        <v>0</v>
      </c>
      <c r="J39" s="111">
        <f>M37</f>
        <v>110.82250000000001</v>
      </c>
      <c r="K39" s="106" t="s">
        <v>189</v>
      </c>
      <c r="L39" s="111">
        <f t="shared" ref="L39" si="5">I39*J39</f>
        <v>0</v>
      </c>
      <c r="M39" s="111"/>
    </row>
    <row r="40" spans="1:19" x14ac:dyDescent="0.2">
      <c r="A40" s="75"/>
      <c r="B40" s="79"/>
      <c r="C40" s="86" t="s">
        <v>141</v>
      </c>
      <c r="D40" s="97">
        <f>D13</f>
        <v>7.5000000000000002E-4</v>
      </c>
      <c r="E40" s="96">
        <f>H37</f>
        <v>110.82250000000001</v>
      </c>
      <c r="F40" s="91" t="s">
        <v>186</v>
      </c>
      <c r="G40" s="96">
        <f t="shared" si="4"/>
        <v>8.3116875000000007E-2</v>
      </c>
      <c r="H40" s="96"/>
      <c r="I40" s="116"/>
      <c r="J40" s="116"/>
      <c r="K40" s="116"/>
      <c r="L40" s="116"/>
      <c r="M40" s="111"/>
    </row>
    <row r="41" spans="1:19" ht="23.25" customHeight="1" x14ac:dyDescent="0.2">
      <c r="A41" s="75"/>
      <c r="B41" s="75"/>
      <c r="C41" s="77" t="s">
        <v>135</v>
      </c>
      <c r="D41" s="92">
        <f>SUM(D38:D40)</f>
        <v>7.5000000000000002E-4</v>
      </c>
      <c r="E41" s="93">
        <f>H37</f>
        <v>110.82250000000001</v>
      </c>
      <c r="F41" s="94" t="s">
        <v>139</v>
      </c>
      <c r="G41" s="93">
        <f>SUM(G38:G40)</f>
        <v>8.3116875000000007E-2</v>
      </c>
      <c r="H41" s="93">
        <f>H37+G41</f>
        <v>110.90561687500001</v>
      </c>
      <c r="I41" s="107">
        <f>SUM(I38:I40)</f>
        <v>0</v>
      </c>
      <c r="J41" s="108">
        <f>M37</f>
        <v>110.82250000000001</v>
      </c>
      <c r="K41" s="109" t="s">
        <v>190</v>
      </c>
      <c r="L41" s="108">
        <f>SUM(L38:L40)</f>
        <v>0</v>
      </c>
      <c r="M41" s="108">
        <f>M37+L41</f>
        <v>110.82250000000001</v>
      </c>
    </row>
    <row r="42" spans="1:19" ht="25.5" x14ac:dyDescent="0.2">
      <c r="A42" s="75"/>
      <c r="B42" s="74" t="s">
        <v>142</v>
      </c>
      <c r="C42" s="86" t="s">
        <v>120</v>
      </c>
      <c r="D42" s="97">
        <f t="shared" ref="D42:D48" si="6">D15</f>
        <v>8.0000000000000004E-4</v>
      </c>
      <c r="E42" s="96">
        <f>H37</f>
        <v>110.82250000000001</v>
      </c>
      <c r="F42" s="91" t="s">
        <v>186</v>
      </c>
      <c r="G42" s="96">
        <f t="shared" ref="G42:G47" si="7">D42*E42</f>
        <v>8.8658000000000015E-2</v>
      </c>
      <c r="H42" s="96"/>
      <c r="I42" s="112">
        <f t="shared" ref="I42:I48" si="8">I15</f>
        <v>8.0000000000000004E-4</v>
      </c>
      <c r="J42" s="111">
        <f>M37</f>
        <v>110.82250000000001</v>
      </c>
      <c r="K42" s="106" t="s">
        <v>189</v>
      </c>
      <c r="L42" s="111">
        <f t="shared" ref="L42:L47" si="9">I42*J42</f>
        <v>8.8658000000000015E-2</v>
      </c>
      <c r="M42" s="111"/>
    </row>
    <row r="43" spans="1:19" x14ac:dyDescent="0.2">
      <c r="A43" s="75"/>
      <c r="B43" s="76"/>
      <c r="C43" s="86" t="s">
        <v>143</v>
      </c>
      <c r="D43" s="102">
        <f t="shared" si="6"/>
        <v>0</v>
      </c>
      <c r="E43" s="96">
        <f>H37</f>
        <v>110.82250000000001</v>
      </c>
      <c r="F43" s="91" t="s">
        <v>186</v>
      </c>
      <c r="G43" s="96">
        <f t="shared" si="7"/>
        <v>0</v>
      </c>
      <c r="H43" s="96"/>
      <c r="I43" s="102">
        <f t="shared" si="8"/>
        <v>0</v>
      </c>
      <c r="J43" s="111">
        <f>M37</f>
        <v>110.82250000000001</v>
      </c>
      <c r="K43" s="106" t="s">
        <v>189</v>
      </c>
      <c r="L43" s="111">
        <f t="shared" si="9"/>
        <v>0</v>
      </c>
      <c r="M43" s="111"/>
    </row>
    <row r="44" spans="1:19" x14ac:dyDescent="0.2">
      <c r="A44" s="75"/>
      <c r="B44" s="80"/>
      <c r="C44" s="86" t="s">
        <v>144</v>
      </c>
      <c r="D44" s="102">
        <f t="shared" si="6"/>
        <v>0</v>
      </c>
      <c r="E44" s="96">
        <f>H37</f>
        <v>110.82250000000001</v>
      </c>
      <c r="F44" s="91" t="s">
        <v>186</v>
      </c>
      <c r="G44" s="96">
        <f t="shared" si="7"/>
        <v>0</v>
      </c>
      <c r="H44" s="96"/>
      <c r="I44" s="102">
        <f t="shared" si="8"/>
        <v>0</v>
      </c>
      <c r="J44" s="111">
        <f>M37</f>
        <v>110.82250000000001</v>
      </c>
      <c r="K44" s="106" t="s">
        <v>189</v>
      </c>
      <c r="L44" s="111">
        <f t="shared" si="9"/>
        <v>0</v>
      </c>
      <c r="M44" s="111"/>
    </row>
    <row r="45" spans="1:19" x14ac:dyDescent="0.2">
      <c r="A45" s="75"/>
      <c r="B45" s="76"/>
      <c r="C45" s="86" t="s">
        <v>145</v>
      </c>
      <c r="D45" s="102">
        <f t="shared" si="6"/>
        <v>0</v>
      </c>
      <c r="E45" s="96">
        <f>H37</f>
        <v>110.82250000000001</v>
      </c>
      <c r="F45" s="91" t="s">
        <v>186</v>
      </c>
      <c r="G45" s="96">
        <f t="shared" si="7"/>
        <v>0</v>
      </c>
      <c r="H45" s="96"/>
      <c r="I45" s="102">
        <f t="shared" si="8"/>
        <v>0</v>
      </c>
      <c r="J45" s="111">
        <f>M37</f>
        <v>110.82250000000001</v>
      </c>
      <c r="K45" s="106" t="s">
        <v>189</v>
      </c>
      <c r="L45" s="111">
        <f t="shared" si="9"/>
        <v>0</v>
      </c>
      <c r="M45" s="111"/>
    </row>
    <row r="46" spans="1:19" x14ac:dyDescent="0.2">
      <c r="A46" s="75"/>
      <c r="B46" s="76"/>
      <c r="C46" s="86" t="s">
        <v>149</v>
      </c>
      <c r="D46" s="102">
        <f t="shared" si="6"/>
        <v>0</v>
      </c>
      <c r="E46" s="96">
        <f>H37</f>
        <v>110.82250000000001</v>
      </c>
      <c r="F46" s="91" t="s">
        <v>186</v>
      </c>
      <c r="G46" s="96">
        <f t="shared" si="7"/>
        <v>0</v>
      </c>
      <c r="H46" s="96"/>
      <c r="I46" s="102">
        <f t="shared" si="8"/>
        <v>0</v>
      </c>
      <c r="J46" s="111">
        <f>M37</f>
        <v>110.82250000000001</v>
      </c>
      <c r="K46" s="106" t="s">
        <v>189</v>
      </c>
      <c r="L46" s="111">
        <f t="shared" si="9"/>
        <v>0</v>
      </c>
      <c r="M46" s="111"/>
    </row>
    <row r="47" spans="1:19" x14ac:dyDescent="0.2">
      <c r="A47" s="75"/>
      <c r="B47" s="76"/>
      <c r="C47" s="86" t="s">
        <v>150</v>
      </c>
      <c r="D47" s="102">
        <f t="shared" si="6"/>
        <v>0</v>
      </c>
      <c r="E47" s="96">
        <f>H37</f>
        <v>110.82250000000001</v>
      </c>
      <c r="F47" s="91" t="s">
        <v>186</v>
      </c>
      <c r="G47" s="96">
        <f t="shared" si="7"/>
        <v>0</v>
      </c>
      <c r="H47" s="96"/>
      <c r="I47" s="102">
        <f t="shared" si="8"/>
        <v>0</v>
      </c>
      <c r="J47" s="111">
        <f>M37</f>
        <v>110.82250000000001</v>
      </c>
      <c r="K47" s="106" t="s">
        <v>189</v>
      </c>
      <c r="L47" s="111">
        <f t="shared" si="9"/>
        <v>0</v>
      </c>
      <c r="M47" s="111"/>
    </row>
    <row r="48" spans="1:19" x14ac:dyDescent="0.2">
      <c r="A48" s="75"/>
      <c r="B48" s="76"/>
      <c r="C48" s="86" t="s">
        <v>147</v>
      </c>
      <c r="D48" s="102">
        <f t="shared" si="6"/>
        <v>0</v>
      </c>
      <c r="E48" s="96">
        <f>H37</f>
        <v>110.82250000000001</v>
      </c>
      <c r="F48" s="91" t="s">
        <v>186</v>
      </c>
      <c r="G48" s="96">
        <f>D48*E48</f>
        <v>0</v>
      </c>
      <c r="H48" s="96"/>
      <c r="I48" s="102">
        <f t="shared" si="8"/>
        <v>0</v>
      </c>
      <c r="J48" s="111">
        <f>M37</f>
        <v>110.82250000000001</v>
      </c>
      <c r="K48" s="106" t="s">
        <v>189</v>
      </c>
      <c r="L48" s="111">
        <f>I48*J48</f>
        <v>0</v>
      </c>
      <c r="M48" s="111"/>
    </row>
    <row r="49" spans="1:19" x14ac:dyDescent="0.2">
      <c r="A49" s="75"/>
      <c r="B49" s="76"/>
      <c r="C49" s="77" t="s">
        <v>135</v>
      </c>
      <c r="D49" s="92">
        <f>SUM(D42:D48)</f>
        <v>8.0000000000000004E-4</v>
      </c>
      <c r="E49" s="93">
        <f>H37</f>
        <v>110.82250000000001</v>
      </c>
      <c r="F49" s="94" t="s">
        <v>139</v>
      </c>
      <c r="G49" s="93">
        <f>SUM(G42:G48)</f>
        <v>8.8658000000000015E-2</v>
      </c>
      <c r="H49" s="93">
        <f>H41+G49</f>
        <v>110.994274875</v>
      </c>
      <c r="I49" s="107">
        <f>SUM(I42:I48)</f>
        <v>8.0000000000000004E-4</v>
      </c>
      <c r="J49" s="108">
        <f>M37</f>
        <v>110.82250000000001</v>
      </c>
      <c r="K49" s="109" t="s">
        <v>190</v>
      </c>
      <c r="L49" s="108">
        <f>SUM(L42:L48)</f>
        <v>8.8658000000000015E-2</v>
      </c>
      <c r="M49" s="108">
        <f>M41+L49</f>
        <v>110.911158</v>
      </c>
    </row>
    <row r="50" spans="1:19" ht="25.5" x14ac:dyDescent="0.25">
      <c r="A50" s="151" t="s">
        <v>181</v>
      </c>
      <c r="B50" s="152" t="s">
        <v>182</v>
      </c>
      <c r="C50" s="153" t="s">
        <v>183</v>
      </c>
      <c r="D50" s="154">
        <v>0</v>
      </c>
      <c r="E50" s="155">
        <f>H49</f>
        <v>110.994274875</v>
      </c>
      <c r="F50" s="156" t="s">
        <v>187</v>
      </c>
      <c r="G50" s="155">
        <f>E50*D50</f>
        <v>0</v>
      </c>
      <c r="H50" s="155"/>
      <c r="I50" s="154">
        <v>0</v>
      </c>
      <c r="J50" s="157">
        <f>M49</f>
        <v>110.911158</v>
      </c>
      <c r="K50" s="167" t="s">
        <v>187</v>
      </c>
      <c r="L50" s="157">
        <f>J50*I50</f>
        <v>0</v>
      </c>
      <c r="M50" s="157"/>
      <c r="O50" s="188"/>
      <c r="P50" s="188"/>
      <c r="Q50" s="188"/>
      <c r="R50" s="188"/>
      <c r="S50" s="188"/>
    </row>
    <row r="51" spans="1:19" ht="35.25" customHeight="1" x14ac:dyDescent="0.25">
      <c r="A51" s="79"/>
      <c r="B51" s="79"/>
      <c r="C51" s="158" t="s">
        <v>135</v>
      </c>
      <c r="D51" s="159">
        <f>D50</f>
        <v>0</v>
      </c>
      <c r="E51" s="160">
        <f>H49</f>
        <v>110.994274875</v>
      </c>
      <c r="F51" s="164" t="s">
        <v>187</v>
      </c>
      <c r="G51" s="160">
        <f>G50</f>
        <v>0</v>
      </c>
      <c r="H51" s="160">
        <f>H49+G51</f>
        <v>110.994274875</v>
      </c>
      <c r="I51" s="161">
        <f>I50</f>
        <v>0</v>
      </c>
      <c r="J51" s="162">
        <f>M49</f>
        <v>110.911158</v>
      </c>
      <c r="K51" s="163" t="s">
        <v>187</v>
      </c>
      <c r="L51" s="162">
        <f>L50</f>
        <v>0</v>
      </c>
      <c r="M51" s="162">
        <f>M49+L51</f>
        <v>110.911158</v>
      </c>
      <c r="O51" s="139"/>
      <c r="P51" s="139"/>
      <c r="Q51" s="139"/>
      <c r="R51" s="139"/>
      <c r="S51" s="139"/>
    </row>
    <row r="52" spans="1:19" x14ac:dyDescent="0.2">
      <c r="A52" s="75"/>
      <c r="B52" s="75"/>
      <c r="C52" s="77"/>
      <c r="D52" s="92"/>
      <c r="E52" s="93"/>
      <c r="F52" s="94"/>
      <c r="G52" s="93"/>
      <c r="H52" s="93"/>
      <c r="I52" s="107"/>
      <c r="J52" s="108"/>
      <c r="K52" s="109"/>
      <c r="L52" s="108"/>
      <c r="M52" s="108"/>
    </row>
    <row r="53" spans="1:19" ht="12.75" customHeight="1" x14ac:dyDescent="0.2">
      <c r="A53" s="75"/>
      <c r="B53" s="75"/>
      <c r="C53" s="83" t="s">
        <v>153</v>
      </c>
      <c r="D53" s="92"/>
      <c r="E53" s="93"/>
      <c r="F53" s="94"/>
      <c r="G53" s="93"/>
      <c r="H53" s="93">
        <f>ROUND(H51/100,4)</f>
        <v>1.1099000000000001</v>
      </c>
      <c r="I53" s="107"/>
      <c r="J53" s="108"/>
      <c r="K53" s="109"/>
      <c r="L53" s="108"/>
      <c r="M53" s="108">
        <f>ROUND(M51/100,4)</f>
        <v>1.1091</v>
      </c>
    </row>
    <row r="54" spans="1:19" ht="12.75" customHeight="1" x14ac:dyDescent="0.2"/>
    <row r="55" spans="1:19" hidden="1" x14ac:dyDescent="0.2">
      <c r="G55" s="64">
        <v>0.75</v>
      </c>
      <c r="H55" s="133">
        <f>H53</f>
        <v>1.1099000000000001</v>
      </c>
    </row>
    <row r="56" spans="1:19" hidden="1" x14ac:dyDescent="0.2">
      <c r="G56" s="64">
        <v>0.25</v>
      </c>
      <c r="H56" s="133">
        <f>M53</f>
        <v>1.1091</v>
      </c>
    </row>
    <row r="58" spans="1:19" ht="14.25" x14ac:dyDescent="0.2">
      <c r="C58" s="120" t="s">
        <v>156</v>
      </c>
      <c r="D58" s="129">
        <f>SUMPRODUCT(G55:G56,H55:H56)/SUM(G55:G56)</f>
        <v>1.1097000000000001</v>
      </c>
      <c r="F58" s="126"/>
      <c r="G58" s="126"/>
      <c r="H58" s="126"/>
      <c r="I58" s="126"/>
      <c r="J58" s="126"/>
      <c r="K58" s="126"/>
      <c r="L58" s="126"/>
      <c r="M58" s="126"/>
    </row>
    <row r="59" spans="1:19" ht="62.25" customHeight="1" x14ac:dyDescent="0.25">
      <c r="C59" s="195" t="s">
        <v>158</v>
      </c>
      <c r="D59" s="196"/>
      <c r="E59" s="188"/>
      <c r="F59" s="198"/>
      <c r="G59" s="188"/>
      <c r="H59" s="188"/>
      <c r="I59" s="188"/>
      <c r="J59" s="188"/>
      <c r="K59" s="150"/>
      <c r="L59" s="150"/>
      <c r="M59" s="150"/>
    </row>
    <row r="60" spans="1:19" ht="15" x14ac:dyDescent="0.25">
      <c r="C60" s="146"/>
      <c r="D60" s="147"/>
      <c r="E60" s="148"/>
      <c r="F60" s="149"/>
      <c r="G60" s="148"/>
      <c r="H60" s="148"/>
      <c r="I60" s="148"/>
      <c r="J60" s="148"/>
      <c r="K60" s="150"/>
      <c r="L60" s="150"/>
      <c r="M60" s="150"/>
    </row>
    <row r="61" spans="1:19" ht="15" x14ac:dyDescent="0.25">
      <c r="C61" s="146"/>
      <c r="D61" s="147"/>
      <c r="E61" s="148"/>
      <c r="F61" s="149"/>
      <c r="G61" s="148"/>
      <c r="H61" s="148"/>
      <c r="I61" s="148"/>
      <c r="J61" s="148"/>
      <c r="K61" s="150"/>
      <c r="L61" s="150"/>
      <c r="M61" s="150"/>
    </row>
    <row r="63" spans="1:19" ht="32.25" customHeight="1" x14ac:dyDescent="0.2">
      <c r="A63" s="189" t="s">
        <v>159</v>
      </c>
      <c r="B63" s="199"/>
      <c r="C63" s="199"/>
      <c r="D63" s="199"/>
      <c r="E63" s="199"/>
      <c r="F63" s="199"/>
      <c r="G63" s="199"/>
      <c r="H63" s="199"/>
      <c r="I63" s="199"/>
      <c r="J63" s="199"/>
      <c r="K63" s="199"/>
      <c r="L63" s="199"/>
      <c r="M63" s="199"/>
    </row>
    <row r="64" spans="1:19" ht="32.25" customHeight="1" x14ac:dyDescent="0.2">
      <c r="A64" s="120"/>
      <c r="B64" s="120"/>
      <c r="C64" s="121"/>
      <c r="D64" s="87" t="s">
        <v>151</v>
      </c>
      <c r="E64" s="87"/>
      <c r="F64" s="87"/>
      <c r="G64" s="87"/>
      <c r="H64" s="87"/>
      <c r="I64" s="200" t="s">
        <v>152</v>
      </c>
      <c r="J64" s="200"/>
      <c r="K64" s="200"/>
      <c r="L64" s="200"/>
      <c r="M64" s="201"/>
    </row>
    <row r="65" spans="1:19" ht="42" customHeight="1" x14ac:dyDescent="0.2">
      <c r="A65" s="72" t="s">
        <v>123</v>
      </c>
      <c r="B65" s="72" t="s">
        <v>124</v>
      </c>
      <c r="C65" s="72"/>
      <c r="D65" s="88" t="s">
        <v>125</v>
      </c>
      <c r="E65" s="88"/>
      <c r="F65" s="88" t="s">
        <v>126</v>
      </c>
      <c r="G65" s="88" t="s">
        <v>127</v>
      </c>
      <c r="H65" s="88" t="s">
        <v>128</v>
      </c>
      <c r="I65" s="103" t="s">
        <v>125</v>
      </c>
      <c r="J65" s="103"/>
      <c r="K65" s="103" t="s">
        <v>126</v>
      </c>
      <c r="L65" s="103" t="s">
        <v>127</v>
      </c>
      <c r="M65" s="103" t="s">
        <v>128</v>
      </c>
    </row>
    <row r="66" spans="1:19" ht="25.5" x14ac:dyDescent="0.2">
      <c r="A66" s="73" t="s">
        <v>129</v>
      </c>
      <c r="B66" s="74" t="s">
        <v>130</v>
      </c>
      <c r="C66" s="75"/>
      <c r="D66" s="89">
        <v>1</v>
      </c>
      <c r="E66" s="90">
        <v>100</v>
      </c>
      <c r="F66" s="91" t="s">
        <v>131</v>
      </c>
      <c r="G66" s="90">
        <v>100</v>
      </c>
      <c r="H66" s="90">
        <v>100</v>
      </c>
      <c r="I66" s="104">
        <v>1</v>
      </c>
      <c r="J66" s="105">
        <v>100</v>
      </c>
      <c r="K66" s="106" t="s">
        <v>131</v>
      </c>
      <c r="L66" s="105">
        <v>100</v>
      </c>
      <c r="M66" s="105">
        <v>100</v>
      </c>
    </row>
    <row r="67" spans="1:19" ht="51" x14ac:dyDescent="0.2">
      <c r="A67" s="73" t="s">
        <v>136</v>
      </c>
      <c r="B67" s="74" t="s">
        <v>137</v>
      </c>
      <c r="C67" s="85" t="s">
        <v>138</v>
      </c>
      <c r="D67" s="101">
        <f>D11</f>
        <v>0</v>
      </c>
      <c r="E67" s="90">
        <f>H66</f>
        <v>100</v>
      </c>
      <c r="F67" s="91" t="s">
        <v>186</v>
      </c>
      <c r="G67" s="90">
        <f t="shared" ref="G67:G69" si="10">D67*E67</f>
        <v>0</v>
      </c>
      <c r="H67" s="95"/>
      <c r="I67" s="116"/>
      <c r="J67" s="116"/>
      <c r="K67" s="116"/>
      <c r="L67" s="116"/>
      <c r="M67" s="110"/>
      <c r="N67" s="78"/>
    </row>
    <row r="68" spans="1:19" x14ac:dyDescent="0.2">
      <c r="A68" s="75"/>
      <c r="B68" s="75"/>
      <c r="C68" s="86" t="s">
        <v>140</v>
      </c>
      <c r="D68" s="102">
        <f>D12</f>
        <v>0</v>
      </c>
      <c r="E68" s="96">
        <f>H66</f>
        <v>100</v>
      </c>
      <c r="F68" s="91" t="s">
        <v>186</v>
      </c>
      <c r="G68" s="96">
        <f t="shared" si="10"/>
        <v>0</v>
      </c>
      <c r="H68" s="96"/>
      <c r="I68" s="102">
        <f>I12</f>
        <v>0</v>
      </c>
      <c r="J68" s="111">
        <f>M66</f>
        <v>100</v>
      </c>
      <c r="K68" s="106" t="s">
        <v>189</v>
      </c>
      <c r="L68" s="111">
        <f t="shared" ref="L68" si="11">I68*J68</f>
        <v>0</v>
      </c>
      <c r="M68" s="111"/>
    </row>
    <row r="69" spans="1:19" x14ac:dyDescent="0.2">
      <c r="A69" s="75"/>
      <c r="B69" s="79"/>
      <c r="C69" s="86" t="s">
        <v>141</v>
      </c>
      <c r="D69" s="97">
        <f>D13</f>
        <v>7.5000000000000002E-4</v>
      </c>
      <c r="E69" s="96">
        <f>H66</f>
        <v>100</v>
      </c>
      <c r="F69" s="91" t="s">
        <v>186</v>
      </c>
      <c r="G69" s="96">
        <f t="shared" si="10"/>
        <v>7.4999999999999997E-2</v>
      </c>
      <c r="H69" s="96"/>
      <c r="I69" s="116"/>
      <c r="J69" s="116"/>
      <c r="K69" s="116"/>
      <c r="L69" s="116"/>
      <c r="M69" s="111"/>
    </row>
    <row r="70" spans="1:19" ht="23.25" customHeight="1" x14ac:dyDescent="0.2">
      <c r="A70" s="75"/>
      <c r="B70" s="75"/>
      <c r="C70" s="77" t="s">
        <v>135</v>
      </c>
      <c r="D70" s="92">
        <f>SUM(D67:D69)</f>
        <v>7.5000000000000002E-4</v>
      </c>
      <c r="E70" s="93">
        <f>H66</f>
        <v>100</v>
      </c>
      <c r="F70" s="94" t="s">
        <v>139</v>
      </c>
      <c r="G70" s="93">
        <f>SUM(G67:G69)</f>
        <v>7.4999999999999997E-2</v>
      </c>
      <c r="H70" s="93">
        <f>H66+G70</f>
        <v>100.075</v>
      </c>
      <c r="I70" s="107">
        <f>SUM(I67:I69)</f>
        <v>0</v>
      </c>
      <c r="J70" s="108">
        <f>M66</f>
        <v>100</v>
      </c>
      <c r="K70" s="109" t="s">
        <v>190</v>
      </c>
      <c r="L70" s="108">
        <f>SUM(L67:L69)</f>
        <v>0</v>
      </c>
      <c r="M70" s="108">
        <f>M66+L70</f>
        <v>100</v>
      </c>
    </row>
    <row r="71" spans="1:19" ht="25.5" x14ac:dyDescent="0.2">
      <c r="A71" s="75"/>
      <c r="B71" s="74" t="s">
        <v>142</v>
      </c>
      <c r="C71" s="86" t="s">
        <v>120</v>
      </c>
      <c r="D71" s="97">
        <f t="shared" ref="D71:D76" si="12">D15</f>
        <v>8.0000000000000004E-4</v>
      </c>
      <c r="E71" s="96">
        <f>H66</f>
        <v>100</v>
      </c>
      <c r="F71" s="91" t="s">
        <v>186</v>
      </c>
      <c r="G71" s="96">
        <f t="shared" ref="G71:G76" si="13">D71*E71</f>
        <v>0.08</v>
      </c>
      <c r="H71" s="96"/>
      <c r="I71" s="112">
        <f t="shared" ref="I71:I76" si="14">I15</f>
        <v>8.0000000000000004E-4</v>
      </c>
      <c r="J71" s="111">
        <f>M66</f>
        <v>100</v>
      </c>
      <c r="K71" s="106" t="s">
        <v>189</v>
      </c>
      <c r="L71" s="111">
        <f t="shared" ref="L71:L76" si="15">I71*J71</f>
        <v>0.08</v>
      </c>
      <c r="M71" s="111"/>
    </row>
    <row r="72" spans="1:19" x14ac:dyDescent="0.2">
      <c r="A72" s="75"/>
      <c r="B72" s="76"/>
      <c r="C72" s="86" t="s">
        <v>143</v>
      </c>
      <c r="D72" s="102">
        <f t="shared" si="12"/>
        <v>0</v>
      </c>
      <c r="E72" s="96">
        <f>H66</f>
        <v>100</v>
      </c>
      <c r="F72" s="91" t="s">
        <v>186</v>
      </c>
      <c r="G72" s="96">
        <f t="shared" si="13"/>
        <v>0</v>
      </c>
      <c r="H72" s="96"/>
      <c r="I72" s="102">
        <f t="shared" si="14"/>
        <v>0</v>
      </c>
      <c r="J72" s="111">
        <f>M66</f>
        <v>100</v>
      </c>
      <c r="K72" s="106" t="s">
        <v>189</v>
      </c>
      <c r="L72" s="111">
        <f t="shared" si="15"/>
        <v>0</v>
      </c>
      <c r="M72" s="111"/>
    </row>
    <row r="73" spans="1:19" x14ac:dyDescent="0.2">
      <c r="A73" s="75"/>
      <c r="B73" s="80"/>
      <c r="C73" s="86" t="s">
        <v>144</v>
      </c>
      <c r="D73" s="102">
        <f t="shared" si="12"/>
        <v>0</v>
      </c>
      <c r="E73" s="96">
        <f>H66</f>
        <v>100</v>
      </c>
      <c r="F73" s="91" t="s">
        <v>186</v>
      </c>
      <c r="G73" s="96">
        <f t="shared" si="13"/>
        <v>0</v>
      </c>
      <c r="H73" s="96"/>
      <c r="I73" s="102">
        <f t="shared" si="14"/>
        <v>0</v>
      </c>
      <c r="J73" s="111">
        <f>M66</f>
        <v>100</v>
      </c>
      <c r="K73" s="106" t="s">
        <v>189</v>
      </c>
      <c r="L73" s="111">
        <f t="shared" si="15"/>
        <v>0</v>
      </c>
      <c r="M73" s="111"/>
    </row>
    <row r="74" spans="1:19" x14ac:dyDescent="0.2">
      <c r="A74" s="75"/>
      <c r="B74" s="76"/>
      <c r="C74" s="86" t="s">
        <v>145</v>
      </c>
      <c r="D74" s="102">
        <f t="shared" si="12"/>
        <v>0</v>
      </c>
      <c r="E74" s="96">
        <f>H66</f>
        <v>100</v>
      </c>
      <c r="F74" s="91" t="s">
        <v>186</v>
      </c>
      <c r="G74" s="96">
        <f t="shared" si="13"/>
        <v>0</v>
      </c>
      <c r="H74" s="96"/>
      <c r="I74" s="102">
        <f t="shared" si="14"/>
        <v>0</v>
      </c>
      <c r="J74" s="111">
        <f>M66</f>
        <v>100</v>
      </c>
      <c r="K74" s="106" t="s">
        <v>189</v>
      </c>
      <c r="L74" s="111">
        <f t="shared" si="15"/>
        <v>0</v>
      </c>
      <c r="M74" s="111"/>
    </row>
    <row r="75" spans="1:19" x14ac:dyDescent="0.2">
      <c r="A75" s="75"/>
      <c r="B75" s="76"/>
      <c r="C75" s="86" t="s">
        <v>149</v>
      </c>
      <c r="D75" s="102">
        <f t="shared" si="12"/>
        <v>0</v>
      </c>
      <c r="E75" s="96">
        <f>H66</f>
        <v>100</v>
      </c>
      <c r="F75" s="91" t="s">
        <v>186</v>
      </c>
      <c r="G75" s="96">
        <f t="shared" si="13"/>
        <v>0</v>
      </c>
      <c r="H75" s="96"/>
      <c r="I75" s="102">
        <f t="shared" si="14"/>
        <v>0</v>
      </c>
      <c r="J75" s="111">
        <f>M66</f>
        <v>100</v>
      </c>
      <c r="K75" s="106" t="s">
        <v>189</v>
      </c>
      <c r="L75" s="111">
        <f t="shared" si="15"/>
        <v>0</v>
      </c>
      <c r="M75" s="111"/>
    </row>
    <row r="76" spans="1:19" x14ac:dyDescent="0.2">
      <c r="A76" s="75"/>
      <c r="B76" s="76"/>
      <c r="C76" s="86" t="s">
        <v>150</v>
      </c>
      <c r="D76" s="102">
        <f t="shared" si="12"/>
        <v>0</v>
      </c>
      <c r="E76" s="96">
        <f>H66</f>
        <v>100</v>
      </c>
      <c r="F76" s="91" t="s">
        <v>186</v>
      </c>
      <c r="G76" s="96">
        <f t="shared" si="13"/>
        <v>0</v>
      </c>
      <c r="H76" s="96"/>
      <c r="I76" s="102">
        <f t="shared" si="14"/>
        <v>0</v>
      </c>
      <c r="J76" s="111">
        <f>M66</f>
        <v>100</v>
      </c>
      <c r="K76" s="106" t="s">
        <v>189</v>
      </c>
      <c r="L76" s="111">
        <f t="shared" si="15"/>
        <v>0</v>
      </c>
      <c r="M76" s="111"/>
    </row>
    <row r="77" spans="1:19" ht="22.5" customHeight="1" x14ac:dyDescent="0.2">
      <c r="A77" s="75"/>
      <c r="B77" s="75"/>
      <c r="C77" s="77" t="s">
        <v>135</v>
      </c>
      <c r="D77" s="92">
        <f>SUM(D71:D76)</f>
        <v>8.0000000000000004E-4</v>
      </c>
      <c r="E77" s="93">
        <f>H66</f>
        <v>100</v>
      </c>
      <c r="F77" s="94" t="s">
        <v>139</v>
      </c>
      <c r="G77" s="93">
        <f>SUM(G71:G76)</f>
        <v>0.08</v>
      </c>
      <c r="H77" s="93">
        <f>H70+G77</f>
        <v>100.155</v>
      </c>
      <c r="I77" s="107">
        <f>SUM(I71:I76)</f>
        <v>8.0000000000000004E-4</v>
      </c>
      <c r="J77" s="108">
        <f>M66</f>
        <v>100</v>
      </c>
      <c r="K77" s="109" t="s">
        <v>190</v>
      </c>
      <c r="L77" s="108">
        <f>SUM(L71:L76)</f>
        <v>0.08</v>
      </c>
      <c r="M77" s="108">
        <f>M70+L77</f>
        <v>100.08</v>
      </c>
    </row>
    <row r="78" spans="1:19" ht="25.5" x14ac:dyDescent="0.2">
      <c r="A78" s="77" t="s">
        <v>155</v>
      </c>
      <c r="B78" s="77" t="s">
        <v>154</v>
      </c>
      <c r="C78" s="123" t="s">
        <v>160</v>
      </c>
      <c r="D78" s="118">
        <v>0.05</v>
      </c>
      <c r="E78" s="95">
        <f>H77</f>
        <v>100.155</v>
      </c>
      <c r="F78" s="165" t="s">
        <v>186</v>
      </c>
      <c r="G78" s="95">
        <f>D78*E78</f>
        <v>5.0077500000000006</v>
      </c>
      <c r="H78" s="95">
        <f>H77+G78</f>
        <v>105.16275</v>
      </c>
      <c r="I78" s="119">
        <v>0.05</v>
      </c>
      <c r="J78" s="110">
        <f>M77</f>
        <v>100.08</v>
      </c>
      <c r="K78" s="166" t="s">
        <v>189</v>
      </c>
      <c r="L78" s="110">
        <f>I78*J78</f>
        <v>5.0040000000000004</v>
      </c>
      <c r="M78" s="110">
        <f>M77+L78</f>
        <v>105.084</v>
      </c>
      <c r="O78" s="197"/>
      <c r="P78" s="197"/>
      <c r="Q78" s="197"/>
      <c r="R78" s="197"/>
      <c r="S78" s="197"/>
    </row>
    <row r="79" spans="1:19" x14ac:dyDescent="0.2">
      <c r="A79" s="75"/>
      <c r="B79" s="75"/>
      <c r="C79" s="77"/>
      <c r="D79" s="92"/>
      <c r="E79" s="93"/>
      <c r="F79" s="94"/>
      <c r="G79" s="93"/>
      <c r="H79" s="93"/>
      <c r="I79" s="107"/>
      <c r="J79" s="108"/>
      <c r="K79" s="109"/>
      <c r="L79" s="108"/>
      <c r="M79" s="108"/>
      <c r="O79" s="188"/>
      <c r="P79" s="188"/>
      <c r="Q79" s="188"/>
      <c r="R79" s="188"/>
      <c r="S79" s="188"/>
    </row>
    <row r="80" spans="1:19" ht="39" customHeight="1" x14ac:dyDescent="0.2">
      <c r="A80" s="81"/>
      <c r="B80" s="82"/>
      <c r="C80" s="83" t="s">
        <v>153</v>
      </c>
      <c r="D80" s="98"/>
      <c r="E80" s="99"/>
      <c r="F80" s="100"/>
      <c r="G80" s="99"/>
      <c r="H80" s="99">
        <f>ROUND(H78/100,4)</f>
        <v>1.0516000000000001</v>
      </c>
      <c r="I80" s="113"/>
      <c r="J80" s="114"/>
      <c r="K80" s="115"/>
      <c r="L80" s="114"/>
      <c r="M80" s="114">
        <f>ROUND(M78/100,4)</f>
        <v>1.0508</v>
      </c>
    </row>
    <row r="82" spans="3:13" hidden="1" x14ac:dyDescent="0.2">
      <c r="G82" s="64">
        <v>0.75</v>
      </c>
      <c r="H82" s="133">
        <f>H80</f>
        <v>1.0516000000000001</v>
      </c>
    </row>
    <row r="83" spans="3:13" hidden="1" x14ac:dyDescent="0.2">
      <c r="G83" s="64">
        <v>0.25</v>
      </c>
      <c r="H83" s="133">
        <f>M80</f>
        <v>1.0508</v>
      </c>
    </row>
    <row r="85" spans="3:13" ht="34.5" customHeight="1" x14ac:dyDescent="0.2">
      <c r="C85" s="120" t="s">
        <v>156</v>
      </c>
      <c r="D85" s="129">
        <f>AVERAGE(H80:M80)</f>
        <v>1.0512000000000001</v>
      </c>
      <c r="F85" s="126"/>
      <c r="G85" s="126"/>
      <c r="H85" s="126"/>
      <c r="I85" s="126"/>
      <c r="J85" s="126"/>
      <c r="K85" s="126"/>
      <c r="L85" s="126"/>
      <c r="M85" s="126"/>
    </row>
    <row r="86" spans="3:13" ht="66" customHeight="1" x14ac:dyDescent="0.25">
      <c r="C86" s="195" t="s">
        <v>158</v>
      </c>
      <c r="D86" s="196"/>
      <c r="E86" s="188"/>
      <c r="F86" s="198"/>
      <c r="G86" s="188"/>
      <c r="H86" s="188"/>
      <c r="I86" s="188"/>
      <c r="J86" s="188"/>
      <c r="K86" s="137"/>
      <c r="L86" s="137"/>
      <c r="M86" s="137"/>
    </row>
  </sheetData>
  <mergeCells count="17">
    <mergeCell ref="I64:M64"/>
    <mergeCell ref="O78:S79"/>
    <mergeCell ref="C86:E86"/>
    <mergeCell ref="F86:J86"/>
    <mergeCell ref="A33:M33"/>
    <mergeCell ref="I34:M34"/>
    <mergeCell ref="O50:S50"/>
    <mergeCell ref="A63:M63"/>
    <mergeCell ref="C59:E59"/>
    <mergeCell ref="F59:J59"/>
    <mergeCell ref="C30:E30"/>
    <mergeCell ref="F30:L30"/>
    <mergeCell ref="G2:K2"/>
    <mergeCell ref="A4:M4"/>
    <mergeCell ref="A6:M6"/>
    <mergeCell ref="A7:B7"/>
    <mergeCell ref="I8:M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6"/>
  <sheetViews>
    <sheetView zoomScale="70" zoomScaleNormal="70" workbookViewId="0">
      <selection activeCell="K66" sqref="K66:K78"/>
    </sheetView>
  </sheetViews>
  <sheetFormatPr defaultColWidth="9.140625" defaultRowHeight="12.75" x14ac:dyDescent="0.2"/>
  <cols>
    <col min="1" max="1" width="31.5703125" style="64" customWidth="1"/>
    <col min="2" max="2" width="34.7109375" style="64" customWidth="1"/>
    <col min="3" max="3" width="37.5703125" style="64" customWidth="1"/>
    <col min="4" max="4" width="13.28515625" style="64" customWidth="1"/>
    <col min="5" max="5" width="14.28515625" style="64" customWidth="1"/>
    <col min="6" max="6" width="19.28515625" style="64" bestFit="1" customWidth="1"/>
    <col min="7" max="7" width="11.5703125" style="64" customWidth="1"/>
    <col min="8" max="8" width="12.140625" style="64" customWidth="1"/>
    <col min="9" max="9" width="14.7109375" style="64" bestFit="1" customWidth="1"/>
    <col min="10" max="10" width="11" style="64" bestFit="1" customWidth="1"/>
    <col min="11" max="11" width="19.28515625" style="64" bestFit="1" customWidth="1"/>
    <col min="12" max="12" width="11.5703125" style="64" customWidth="1"/>
    <col min="13" max="13" width="27" style="64" customWidth="1"/>
    <col min="14" max="14" width="6.85546875" style="64" customWidth="1"/>
    <col min="15" max="15" width="11.7109375" style="64" customWidth="1"/>
    <col min="16" max="16" width="22.140625" style="64" customWidth="1"/>
    <col min="17" max="17" width="21.28515625" style="64" customWidth="1"/>
    <col min="18" max="16384" width="9.140625" style="64"/>
  </cols>
  <sheetData>
    <row r="1" spans="1:20" ht="14.25" x14ac:dyDescent="0.2">
      <c r="A1" s="65"/>
      <c r="B1" s="66"/>
      <c r="C1" s="66"/>
      <c r="D1" s="66"/>
      <c r="E1" s="66"/>
      <c r="F1" s="66"/>
      <c r="G1" s="66"/>
    </row>
    <row r="2" spans="1:20" s="71" customFormat="1" ht="18" x14ac:dyDescent="0.25">
      <c r="A2" s="67" t="s">
        <v>148</v>
      </c>
      <c r="B2" s="67" t="s">
        <v>121</v>
      </c>
      <c r="C2" s="69"/>
      <c r="D2" s="68" t="s">
        <v>178</v>
      </c>
      <c r="E2" s="69"/>
      <c r="F2" s="69"/>
      <c r="G2" s="187" t="s">
        <v>185</v>
      </c>
      <c r="H2" s="188"/>
      <c r="I2" s="188"/>
      <c r="J2" s="188"/>
      <c r="K2" s="188"/>
      <c r="O2" s="138"/>
      <c r="P2" s="143"/>
      <c r="Q2" s="143"/>
      <c r="R2" s="143"/>
    </row>
    <row r="3" spans="1:20" s="71" customFormat="1" ht="44.25" customHeight="1" x14ac:dyDescent="0.25">
      <c r="A3" s="67"/>
      <c r="B3" s="67" t="s">
        <v>157</v>
      </c>
      <c r="C3" s="124"/>
      <c r="D3" s="125"/>
      <c r="E3" s="69"/>
      <c r="F3" s="69"/>
      <c r="G3" s="141"/>
      <c r="H3" s="139"/>
      <c r="I3" s="139"/>
      <c r="J3" s="139"/>
      <c r="K3" s="139"/>
    </row>
    <row r="4" spans="1:20" ht="64.5" customHeight="1" x14ac:dyDescent="0.25">
      <c r="A4" s="191" t="s">
        <v>179</v>
      </c>
      <c r="B4" s="191"/>
      <c r="C4" s="191"/>
      <c r="D4" s="191"/>
      <c r="E4" s="191"/>
      <c r="F4" s="191"/>
      <c r="G4" s="191"/>
      <c r="H4" s="191"/>
      <c r="I4" s="191"/>
      <c r="J4" s="191"/>
      <c r="K4" s="191"/>
      <c r="L4" s="192"/>
      <c r="M4" s="192"/>
      <c r="O4" s="136"/>
      <c r="P4" s="139"/>
      <c r="Q4" s="139"/>
      <c r="R4" s="139"/>
      <c r="S4" s="139"/>
    </row>
    <row r="5" spans="1:20" ht="64.5" customHeight="1" x14ac:dyDescent="0.25">
      <c r="A5" s="117"/>
      <c r="B5" s="117"/>
      <c r="C5" s="117"/>
      <c r="D5" s="117"/>
      <c r="E5" s="117"/>
      <c r="F5" s="117"/>
      <c r="G5" s="117"/>
      <c r="H5" s="117"/>
      <c r="I5" s="117"/>
      <c r="O5" s="136"/>
      <c r="P5" s="139"/>
      <c r="Q5" s="139"/>
      <c r="R5" s="139"/>
      <c r="S5" s="139"/>
      <c r="T5" s="139"/>
    </row>
    <row r="6" spans="1:20" ht="56.25" customHeight="1" x14ac:dyDescent="0.25">
      <c r="A6" s="189" t="s">
        <v>173</v>
      </c>
      <c r="B6" s="190"/>
      <c r="C6" s="190"/>
      <c r="D6" s="190"/>
      <c r="E6" s="190"/>
      <c r="F6" s="190"/>
      <c r="G6" s="190"/>
      <c r="H6" s="190"/>
      <c r="I6" s="190"/>
      <c r="J6" s="190"/>
      <c r="K6" s="190"/>
      <c r="L6" s="190"/>
      <c r="M6" s="190"/>
      <c r="O6" s="145"/>
      <c r="P6" s="139"/>
      <c r="Q6" s="139"/>
      <c r="R6" s="139"/>
    </row>
    <row r="7" spans="1:20" ht="28.5" customHeight="1" x14ac:dyDescent="0.25">
      <c r="A7" s="193" t="s">
        <v>161</v>
      </c>
      <c r="B7" s="194"/>
      <c r="C7" s="142"/>
      <c r="D7" s="142"/>
      <c r="E7" s="142"/>
      <c r="F7" s="142"/>
      <c r="G7" s="142"/>
      <c r="H7" s="142"/>
      <c r="I7" s="142"/>
      <c r="J7" s="142"/>
      <c r="K7" s="142"/>
      <c r="L7" s="142"/>
      <c r="M7" s="142"/>
      <c r="O7" s="138"/>
      <c r="P7" s="139"/>
      <c r="Q7" s="139"/>
      <c r="R7" s="139"/>
    </row>
    <row r="8" spans="1:20" ht="48.75" customHeight="1" x14ac:dyDescent="0.25">
      <c r="A8" s="120"/>
      <c r="B8" s="121"/>
      <c r="C8" s="121"/>
      <c r="D8" s="87" t="s">
        <v>151</v>
      </c>
      <c r="E8" s="87"/>
      <c r="F8" s="87"/>
      <c r="G8" s="87"/>
      <c r="H8" s="87"/>
      <c r="I8" s="200" t="s">
        <v>152</v>
      </c>
      <c r="J8" s="200"/>
      <c r="K8" s="200"/>
      <c r="L8" s="200"/>
      <c r="M8" s="201"/>
      <c r="O8" s="140"/>
      <c r="P8" s="139"/>
      <c r="Q8" s="139"/>
      <c r="R8" s="139"/>
      <c r="S8" s="139"/>
    </row>
    <row r="9" spans="1:20" ht="42" customHeight="1" x14ac:dyDescent="0.2">
      <c r="A9" s="72" t="s">
        <v>123</v>
      </c>
      <c r="B9" s="72" t="s">
        <v>124</v>
      </c>
      <c r="C9" s="72"/>
      <c r="D9" s="88" t="s">
        <v>125</v>
      </c>
      <c r="E9" s="88"/>
      <c r="F9" s="88" t="s">
        <v>126</v>
      </c>
      <c r="G9" s="88" t="s">
        <v>127</v>
      </c>
      <c r="H9" s="88" t="s">
        <v>128</v>
      </c>
      <c r="I9" s="103" t="s">
        <v>125</v>
      </c>
      <c r="J9" s="103"/>
      <c r="K9" s="103" t="s">
        <v>126</v>
      </c>
      <c r="L9" s="103" t="s">
        <v>127</v>
      </c>
      <c r="M9" s="103" t="s">
        <v>128</v>
      </c>
    </row>
    <row r="10" spans="1:20" ht="25.5" x14ac:dyDescent="0.2">
      <c r="A10" s="73" t="s">
        <v>129</v>
      </c>
      <c r="B10" s="74" t="s">
        <v>130</v>
      </c>
      <c r="C10" s="75"/>
      <c r="D10" s="89">
        <v>1</v>
      </c>
      <c r="E10" s="90">
        <v>100</v>
      </c>
      <c r="F10" s="91" t="s">
        <v>131</v>
      </c>
      <c r="G10" s="90">
        <v>100</v>
      </c>
      <c r="H10" s="90">
        <v>100</v>
      </c>
      <c r="I10" s="104">
        <v>1</v>
      </c>
      <c r="J10" s="105">
        <v>100</v>
      </c>
      <c r="K10" s="106" t="s">
        <v>131</v>
      </c>
      <c r="L10" s="105">
        <v>100</v>
      </c>
      <c r="M10" s="105">
        <v>100</v>
      </c>
      <c r="O10" s="126"/>
    </row>
    <row r="11" spans="1:20" ht="51" x14ac:dyDescent="0.25">
      <c r="A11" s="73" t="s">
        <v>136</v>
      </c>
      <c r="B11" s="74" t="s">
        <v>137</v>
      </c>
      <c r="C11" s="85" t="s">
        <v>138</v>
      </c>
      <c r="D11" s="101">
        <v>0</v>
      </c>
      <c r="E11" s="90">
        <f>H10</f>
        <v>100</v>
      </c>
      <c r="F11" s="91" t="s">
        <v>186</v>
      </c>
      <c r="G11" s="90">
        <f t="shared" ref="G11:G13" si="0">D11*E11</f>
        <v>0</v>
      </c>
      <c r="H11" s="95"/>
      <c r="I11" s="116"/>
      <c r="J11" s="116"/>
      <c r="K11" s="116"/>
      <c r="L11" s="116"/>
      <c r="M11" s="110"/>
      <c r="N11" s="78"/>
      <c r="O11" s="136"/>
      <c r="P11" s="137"/>
      <c r="Q11" s="137"/>
      <c r="R11" s="137"/>
    </row>
    <row r="12" spans="1:20" x14ac:dyDescent="0.2">
      <c r="A12" s="75"/>
      <c r="B12" s="75"/>
      <c r="C12" s="86" t="s">
        <v>140</v>
      </c>
      <c r="D12" s="102">
        <v>0</v>
      </c>
      <c r="E12" s="96">
        <f>H10</f>
        <v>100</v>
      </c>
      <c r="F12" s="91" t="s">
        <v>186</v>
      </c>
      <c r="G12" s="96">
        <f t="shared" si="0"/>
        <v>0</v>
      </c>
      <c r="H12" s="96"/>
      <c r="I12" s="102">
        <v>0</v>
      </c>
      <c r="J12" s="111">
        <f>M10</f>
        <v>100</v>
      </c>
      <c r="K12" s="106" t="s">
        <v>189</v>
      </c>
      <c r="L12" s="111">
        <f t="shared" ref="L12" si="1">I12*J12</f>
        <v>0</v>
      </c>
      <c r="M12" s="111"/>
    </row>
    <row r="13" spans="1:20" x14ac:dyDescent="0.2">
      <c r="A13" s="75"/>
      <c r="B13" s="79"/>
      <c r="C13" s="86" t="s">
        <v>141</v>
      </c>
      <c r="D13" s="97">
        <v>7.5000000000000002E-4</v>
      </c>
      <c r="E13" s="96">
        <f>H10</f>
        <v>100</v>
      </c>
      <c r="F13" s="91" t="s">
        <v>186</v>
      </c>
      <c r="G13" s="96">
        <f t="shared" si="0"/>
        <v>7.4999999999999997E-2</v>
      </c>
      <c r="H13" s="96"/>
      <c r="I13" s="116"/>
      <c r="J13" s="116"/>
      <c r="K13" s="116"/>
      <c r="L13" s="116"/>
      <c r="M13" s="111"/>
    </row>
    <row r="14" spans="1:20" ht="23.25" customHeight="1" x14ac:dyDescent="0.2">
      <c r="A14" s="75"/>
      <c r="B14" s="75"/>
      <c r="C14" s="77" t="s">
        <v>135</v>
      </c>
      <c r="D14" s="92">
        <f>SUM(D11:D13)</f>
        <v>7.5000000000000002E-4</v>
      </c>
      <c r="E14" s="93">
        <f>H10</f>
        <v>100</v>
      </c>
      <c r="F14" s="94" t="s">
        <v>188</v>
      </c>
      <c r="G14" s="93">
        <f>SUM(G11:G13)</f>
        <v>7.4999999999999997E-2</v>
      </c>
      <c r="H14" s="93">
        <f>H10+G14</f>
        <v>100.075</v>
      </c>
      <c r="I14" s="107">
        <f>SUM(I11:I13)</f>
        <v>0</v>
      </c>
      <c r="J14" s="108">
        <f>M10</f>
        <v>100</v>
      </c>
      <c r="K14" s="109" t="s">
        <v>190</v>
      </c>
      <c r="L14" s="108">
        <f>SUM(L11:L13)</f>
        <v>0</v>
      </c>
      <c r="M14" s="108">
        <f>M10+L14</f>
        <v>100</v>
      </c>
    </row>
    <row r="15" spans="1:20" ht="25.5" x14ac:dyDescent="0.2">
      <c r="A15" s="75"/>
      <c r="B15" s="74" t="s">
        <v>142</v>
      </c>
      <c r="C15" s="86" t="s">
        <v>120</v>
      </c>
      <c r="D15" s="97">
        <v>8.0000000000000004E-4</v>
      </c>
      <c r="E15" s="96">
        <f>H10</f>
        <v>100</v>
      </c>
      <c r="F15" s="91" t="s">
        <v>186</v>
      </c>
      <c r="G15" s="96">
        <f t="shared" ref="G15:G21" si="2">D15*E15</f>
        <v>0.08</v>
      </c>
      <c r="H15" s="96"/>
      <c r="I15" s="112">
        <f>D15</f>
        <v>8.0000000000000004E-4</v>
      </c>
      <c r="J15" s="111">
        <f>M10</f>
        <v>100</v>
      </c>
      <c r="K15" s="106" t="s">
        <v>189</v>
      </c>
      <c r="L15" s="111">
        <f t="shared" ref="L15:L21" si="3">I15*J15</f>
        <v>0.08</v>
      </c>
      <c r="M15" s="111"/>
    </row>
    <row r="16" spans="1:20" x14ac:dyDescent="0.2">
      <c r="A16" s="75"/>
      <c r="B16" s="76"/>
      <c r="C16" s="86" t="s">
        <v>143</v>
      </c>
      <c r="D16" s="102">
        <v>0</v>
      </c>
      <c r="E16" s="96">
        <f>H10</f>
        <v>100</v>
      </c>
      <c r="F16" s="91" t="s">
        <v>186</v>
      </c>
      <c r="G16" s="96">
        <f t="shared" si="2"/>
        <v>0</v>
      </c>
      <c r="H16" s="96"/>
      <c r="I16" s="102">
        <v>0</v>
      </c>
      <c r="J16" s="111">
        <f>M10</f>
        <v>100</v>
      </c>
      <c r="K16" s="106" t="s">
        <v>189</v>
      </c>
      <c r="L16" s="111">
        <f t="shared" si="3"/>
        <v>0</v>
      </c>
      <c r="M16" s="111"/>
    </row>
    <row r="17" spans="1:13" x14ac:dyDescent="0.2">
      <c r="A17" s="75"/>
      <c r="B17" s="80"/>
      <c r="C17" s="86" t="s">
        <v>144</v>
      </c>
      <c r="D17" s="102">
        <v>0</v>
      </c>
      <c r="E17" s="96">
        <f>H10</f>
        <v>100</v>
      </c>
      <c r="F17" s="91" t="s">
        <v>186</v>
      </c>
      <c r="G17" s="96">
        <f t="shared" si="2"/>
        <v>0</v>
      </c>
      <c r="H17" s="96"/>
      <c r="I17" s="102">
        <v>0</v>
      </c>
      <c r="J17" s="111">
        <f>M10</f>
        <v>100</v>
      </c>
      <c r="K17" s="106" t="s">
        <v>189</v>
      </c>
      <c r="L17" s="111">
        <f t="shared" si="3"/>
        <v>0</v>
      </c>
      <c r="M17" s="111"/>
    </row>
    <row r="18" spans="1:13" x14ac:dyDescent="0.2">
      <c r="A18" s="75"/>
      <c r="B18" s="76"/>
      <c r="C18" s="86" t="s">
        <v>145</v>
      </c>
      <c r="D18" s="102">
        <v>0</v>
      </c>
      <c r="E18" s="96">
        <f>H10</f>
        <v>100</v>
      </c>
      <c r="F18" s="91" t="s">
        <v>186</v>
      </c>
      <c r="G18" s="96">
        <f t="shared" si="2"/>
        <v>0</v>
      </c>
      <c r="H18" s="96"/>
      <c r="I18" s="102">
        <v>0</v>
      </c>
      <c r="J18" s="111">
        <f>M10</f>
        <v>100</v>
      </c>
      <c r="K18" s="106" t="s">
        <v>189</v>
      </c>
      <c r="L18" s="111">
        <f t="shared" si="3"/>
        <v>0</v>
      </c>
      <c r="M18" s="111"/>
    </row>
    <row r="19" spans="1:13" x14ac:dyDescent="0.2">
      <c r="A19" s="75"/>
      <c r="B19" s="76"/>
      <c r="C19" s="86" t="s">
        <v>149</v>
      </c>
      <c r="D19" s="102">
        <v>0</v>
      </c>
      <c r="E19" s="96">
        <f>H10</f>
        <v>100</v>
      </c>
      <c r="F19" s="91" t="s">
        <v>186</v>
      </c>
      <c r="G19" s="96">
        <f t="shared" si="2"/>
        <v>0</v>
      </c>
      <c r="H19" s="96"/>
      <c r="I19" s="102">
        <v>0</v>
      </c>
      <c r="J19" s="111">
        <f>M10</f>
        <v>100</v>
      </c>
      <c r="K19" s="106" t="s">
        <v>189</v>
      </c>
      <c r="L19" s="111">
        <f t="shared" si="3"/>
        <v>0</v>
      </c>
      <c r="M19" s="111"/>
    </row>
    <row r="20" spans="1:13" x14ac:dyDescent="0.2">
      <c r="A20" s="75"/>
      <c r="B20" s="76"/>
      <c r="C20" s="86" t="s">
        <v>150</v>
      </c>
      <c r="D20" s="102">
        <v>0</v>
      </c>
      <c r="E20" s="96">
        <f>H10</f>
        <v>100</v>
      </c>
      <c r="F20" s="91" t="s">
        <v>186</v>
      </c>
      <c r="G20" s="96">
        <f t="shared" si="2"/>
        <v>0</v>
      </c>
      <c r="H20" s="96"/>
      <c r="I20" s="102">
        <v>0</v>
      </c>
      <c r="J20" s="111">
        <f>M10</f>
        <v>100</v>
      </c>
      <c r="K20" s="106" t="s">
        <v>189</v>
      </c>
      <c r="L20" s="111">
        <f t="shared" si="3"/>
        <v>0</v>
      </c>
      <c r="M20" s="111"/>
    </row>
    <row r="21" spans="1:13" x14ac:dyDescent="0.2">
      <c r="A21" s="75"/>
      <c r="B21" s="76"/>
      <c r="C21" s="86" t="s">
        <v>147</v>
      </c>
      <c r="D21" s="102">
        <v>0</v>
      </c>
      <c r="E21" s="96">
        <f>H10</f>
        <v>100</v>
      </c>
      <c r="F21" s="91" t="s">
        <v>186</v>
      </c>
      <c r="G21" s="96">
        <f t="shared" si="2"/>
        <v>0</v>
      </c>
      <c r="H21" s="96"/>
      <c r="I21" s="102">
        <v>0</v>
      </c>
      <c r="J21" s="111">
        <f>M10</f>
        <v>100</v>
      </c>
      <c r="K21" s="106" t="s">
        <v>189</v>
      </c>
      <c r="L21" s="111">
        <f t="shared" si="3"/>
        <v>0</v>
      </c>
      <c r="M21" s="111"/>
    </row>
    <row r="22" spans="1:13" ht="22.5" customHeight="1" x14ac:dyDescent="0.2">
      <c r="A22" s="75"/>
      <c r="B22" s="75"/>
      <c r="C22" s="77" t="s">
        <v>135</v>
      </c>
      <c r="D22" s="92">
        <f>SUM(D15:D21)</f>
        <v>8.0000000000000004E-4</v>
      </c>
      <c r="E22" s="93">
        <f>H10</f>
        <v>100</v>
      </c>
      <c r="F22" s="94" t="s">
        <v>188</v>
      </c>
      <c r="G22" s="93">
        <f>SUM(G15:G21)</f>
        <v>0.08</v>
      </c>
      <c r="H22" s="93">
        <f>H14+G22</f>
        <v>100.155</v>
      </c>
      <c r="I22" s="107">
        <f>SUM(I15:I21)</f>
        <v>8.0000000000000004E-4</v>
      </c>
      <c r="J22" s="108">
        <f>M10</f>
        <v>100</v>
      </c>
      <c r="K22" s="109" t="s">
        <v>190</v>
      </c>
      <c r="L22" s="108">
        <f>SUM(L15:L21)</f>
        <v>0.08</v>
      </c>
      <c r="M22" s="108">
        <f>M14+L22</f>
        <v>100.08</v>
      </c>
    </row>
    <row r="23" spans="1:13" ht="22.5" customHeight="1" x14ac:dyDescent="0.2">
      <c r="A23" s="75"/>
      <c r="B23" s="75"/>
      <c r="C23" s="77"/>
      <c r="D23" s="92"/>
      <c r="E23" s="93"/>
      <c r="F23" s="94"/>
      <c r="G23" s="93"/>
      <c r="H23" s="93"/>
      <c r="I23" s="107"/>
      <c r="J23" s="108"/>
      <c r="K23" s="109"/>
      <c r="L23" s="108"/>
      <c r="M23" s="108"/>
    </row>
    <row r="24" spans="1:13" ht="39" customHeight="1" x14ac:dyDescent="0.2">
      <c r="A24" s="81"/>
      <c r="B24" s="82"/>
      <c r="C24" s="83" t="s">
        <v>153</v>
      </c>
      <c r="D24" s="98"/>
      <c r="E24" s="99"/>
      <c r="F24" s="100"/>
      <c r="G24" s="99"/>
      <c r="H24" s="99">
        <f>ROUND(H22/100,4)</f>
        <v>1.0016</v>
      </c>
      <c r="I24" s="113"/>
      <c r="J24" s="114"/>
      <c r="K24" s="115"/>
      <c r="L24" s="114"/>
      <c r="M24" s="114">
        <f>ROUND(M22/100,4)</f>
        <v>1.0007999999999999</v>
      </c>
    </row>
    <row r="26" spans="1:13" hidden="1" x14ac:dyDescent="0.2">
      <c r="G26" s="64">
        <v>0.75</v>
      </c>
      <c r="H26" s="133">
        <f>H24</f>
        <v>1.0016</v>
      </c>
    </row>
    <row r="27" spans="1:13" hidden="1" x14ac:dyDescent="0.2">
      <c r="G27" s="64">
        <v>0.25</v>
      </c>
      <c r="H27" s="133">
        <f>M24</f>
        <v>1.0007999999999999</v>
      </c>
    </row>
    <row r="29" spans="1:13" ht="42" customHeight="1" x14ac:dyDescent="0.2">
      <c r="C29" s="120" t="s">
        <v>156</v>
      </c>
      <c r="D29" s="129">
        <f>SUMPRODUCT(G26:G27,H26:H27)/SUM(G26:G27)</f>
        <v>1.0014000000000001</v>
      </c>
      <c r="F29" s="126"/>
      <c r="G29" s="126"/>
      <c r="H29" s="126"/>
      <c r="I29" s="126"/>
      <c r="J29" s="126"/>
      <c r="K29" s="126"/>
      <c r="L29" s="126"/>
      <c r="M29" s="126"/>
    </row>
    <row r="30" spans="1:13" ht="54.75" customHeight="1" x14ac:dyDescent="0.25">
      <c r="C30" s="195" t="s">
        <v>158</v>
      </c>
      <c r="D30" s="196"/>
      <c r="E30" s="188"/>
      <c r="F30" s="198"/>
      <c r="G30" s="188"/>
      <c r="H30" s="188"/>
      <c r="I30" s="188"/>
      <c r="J30" s="188"/>
      <c r="K30" s="188"/>
      <c r="L30" s="188"/>
      <c r="M30" s="137"/>
    </row>
    <row r="33" spans="1:19" ht="32.25" customHeight="1" x14ac:dyDescent="0.2">
      <c r="A33" s="189" t="s">
        <v>180</v>
      </c>
      <c r="B33" s="190"/>
      <c r="C33" s="190"/>
      <c r="D33" s="190"/>
      <c r="E33" s="190"/>
      <c r="F33" s="190"/>
      <c r="G33" s="190"/>
      <c r="H33" s="190"/>
      <c r="I33" s="190"/>
      <c r="J33" s="190"/>
      <c r="K33" s="190"/>
      <c r="L33" s="190"/>
      <c r="M33" s="190"/>
    </row>
    <row r="34" spans="1:19" ht="32.25" customHeight="1" x14ac:dyDescent="0.2">
      <c r="A34" s="120"/>
      <c r="B34" s="121"/>
      <c r="C34" s="121"/>
      <c r="D34" s="87" t="s">
        <v>151</v>
      </c>
      <c r="E34" s="87"/>
      <c r="F34" s="87"/>
      <c r="G34" s="87"/>
      <c r="H34" s="87"/>
      <c r="I34" s="200" t="s">
        <v>152</v>
      </c>
      <c r="J34" s="200"/>
      <c r="K34" s="200"/>
      <c r="L34" s="200"/>
      <c r="M34" s="201"/>
    </row>
    <row r="35" spans="1:19" ht="42" customHeight="1" x14ac:dyDescent="0.2">
      <c r="A35" s="72" t="s">
        <v>123</v>
      </c>
      <c r="B35" s="72" t="s">
        <v>124</v>
      </c>
      <c r="C35" s="72"/>
      <c r="D35" s="88" t="s">
        <v>125</v>
      </c>
      <c r="E35" s="88"/>
      <c r="F35" s="88" t="s">
        <v>126</v>
      </c>
      <c r="G35" s="88" t="s">
        <v>127</v>
      </c>
      <c r="H35" s="88" t="s">
        <v>128</v>
      </c>
      <c r="I35" s="103" t="s">
        <v>125</v>
      </c>
      <c r="J35" s="103"/>
      <c r="K35" s="103" t="s">
        <v>126</v>
      </c>
      <c r="L35" s="103" t="s">
        <v>127</v>
      </c>
      <c r="M35" s="103" t="s">
        <v>128</v>
      </c>
    </row>
    <row r="36" spans="1:19" ht="25.5" x14ac:dyDescent="0.2">
      <c r="A36" s="73" t="s">
        <v>129</v>
      </c>
      <c r="B36" s="74" t="s">
        <v>130</v>
      </c>
      <c r="C36" s="75"/>
      <c r="D36" s="89">
        <f>D10</f>
        <v>1</v>
      </c>
      <c r="E36" s="90">
        <v>100</v>
      </c>
      <c r="F36" s="91" t="s">
        <v>131</v>
      </c>
      <c r="G36" s="90">
        <v>100</v>
      </c>
      <c r="H36" s="90">
        <v>100</v>
      </c>
      <c r="I36" s="104">
        <v>1</v>
      </c>
      <c r="J36" s="105">
        <v>100</v>
      </c>
      <c r="K36" s="106" t="s">
        <v>131</v>
      </c>
      <c r="L36" s="105">
        <v>100</v>
      </c>
      <c r="M36" s="105">
        <v>100</v>
      </c>
    </row>
    <row r="37" spans="1:19" ht="58.5" customHeight="1" x14ac:dyDescent="0.25">
      <c r="A37" s="73" t="s">
        <v>132</v>
      </c>
      <c r="B37" s="73" t="s">
        <v>133</v>
      </c>
      <c r="C37" s="86" t="s">
        <v>146</v>
      </c>
      <c r="D37" s="134">
        <v>0.108225</v>
      </c>
      <c r="E37" s="90">
        <f>H36</f>
        <v>100</v>
      </c>
      <c r="F37" s="91" t="s">
        <v>134</v>
      </c>
      <c r="G37" s="90">
        <f>D37*E37</f>
        <v>10.8225</v>
      </c>
      <c r="H37" s="90">
        <f>H36+G37</f>
        <v>110.82250000000001</v>
      </c>
      <c r="I37" s="135">
        <f>D37</f>
        <v>0.108225</v>
      </c>
      <c r="J37" s="105">
        <f>M36</f>
        <v>100</v>
      </c>
      <c r="K37" s="106" t="s">
        <v>134</v>
      </c>
      <c r="L37" s="105">
        <f>I37*J37</f>
        <v>10.8225</v>
      </c>
      <c r="M37" s="105">
        <f>M36+L37</f>
        <v>110.82250000000001</v>
      </c>
      <c r="O37" s="138"/>
      <c r="P37" s="137"/>
      <c r="Q37" s="137"/>
      <c r="R37" s="137"/>
      <c r="S37" s="137"/>
    </row>
    <row r="38" spans="1:19" ht="51" x14ac:dyDescent="0.2">
      <c r="A38" s="73" t="s">
        <v>136</v>
      </c>
      <c r="B38" s="74" t="s">
        <v>137</v>
      </c>
      <c r="C38" s="85" t="s">
        <v>138</v>
      </c>
      <c r="D38" s="101">
        <f>D11</f>
        <v>0</v>
      </c>
      <c r="E38" s="90">
        <f>H37</f>
        <v>110.82250000000001</v>
      </c>
      <c r="F38" s="91" t="s">
        <v>186</v>
      </c>
      <c r="G38" s="90">
        <f t="shared" ref="G38:G40" si="4">D38*E38</f>
        <v>0</v>
      </c>
      <c r="H38" s="95"/>
      <c r="I38" s="116"/>
      <c r="J38" s="116"/>
      <c r="K38" s="116"/>
      <c r="L38" s="116"/>
      <c r="M38" s="110"/>
      <c r="N38" s="78"/>
    </row>
    <row r="39" spans="1:19" x14ac:dyDescent="0.2">
      <c r="A39" s="75"/>
      <c r="B39" s="75"/>
      <c r="C39" s="86" t="s">
        <v>140</v>
      </c>
      <c r="D39" s="102">
        <f>D12</f>
        <v>0</v>
      </c>
      <c r="E39" s="96">
        <f>H37</f>
        <v>110.82250000000001</v>
      </c>
      <c r="F39" s="91" t="s">
        <v>186</v>
      </c>
      <c r="G39" s="96">
        <f t="shared" si="4"/>
        <v>0</v>
      </c>
      <c r="H39" s="96"/>
      <c r="I39" s="102">
        <f>I12</f>
        <v>0</v>
      </c>
      <c r="J39" s="111">
        <f>M37</f>
        <v>110.82250000000001</v>
      </c>
      <c r="K39" s="106" t="s">
        <v>189</v>
      </c>
      <c r="L39" s="111">
        <f t="shared" ref="L39" si="5">I39*J39</f>
        <v>0</v>
      </c>
      <c r="M39" s="111"/>
    </row>
    <row r="40" spans="1:19" x14ac:dyDescent="0.2">
      <c r="A40" s="75"/>
      <c r="B40" s="79"/>
      <c r="C40" s="86" t="s">
        <v>141</v>
      </c>
      <c r="D40" s="97">
        <f>D13</f>
        <v>7.5000000000000002E-4</v>
      </c>
      <c r="E40" s="96">
        <f>H37</f>
        <v>110.82250000000001</v>
      </c>
      <c r="F40" s="91" t="s">
        <v>186</v>
      </c>
      <c r="G40" s="96">
        <f t="shared" si="4"/>
        <v>8.3116875000000007E-2</v>
      </c>
      <c r="H40" s="96"/>
      <c r="I40" s="116"/>
      <c r="J40" s="116"/>
      <c r="K40" s="116"/>
      <c r="L40" s="116"/>
      <c r="M40" s="111"/>
    </row>
    <row r="41" spans="1:19" ht="23.25" customHeight="1" x14ac:dyDescent="0.2">
      <c r="A41" s="75"/>
      <c r="B41" s="75"/>
      <c r="C41" s="77" t="s">
        <v>135</v>
      </c>
      <c r="D41" s="92">
        <f>SUM(D38:D40)</f>
        <v>7.5000000000000002E-4</v>
      </c>
      <c r="E41" s="93">
        <f>H37</f>
        <v>110.82250000000001</v>
      </c>
      <c r="F41" s="94" t="s">
        <v>139</v>
      </c>
      <c r="G41" s="93">
        <f>SUM(G38:G40)</f>
        <v>8.3116875000000007E-2</v>
      </c>
      <c r="H41" s="93">
        <f>H37+G41</f>
        <v>110.90561687500001</v>
      </c>
      <c r="I41" s="107">
        <f>SUM(I38:I40)</f>
        <v>0</v>
      </c>
      <c r="J41" s="108">
        <f>M37</f>
        <v>110.82250000000001</v>
      </c>
      <c r="K41" s="109" t="s">
        <v>190</v>
      </c>
      <c r="L41" s="108">
        <f>SUM(L38:L40)</f>
        <v>0</v>
      </c>
      <c r="M41" s="108">
        <f>M37+L41</f>
        <v>110.82250000000001</v>
      </c>
    </row>
    <row r="42" spans="1:19" ht="25.5" x14ac:dyDescent="0.2">
      <c r="A42" s="75"/>
      <c r="B42" s="74" t="s">
        <v>142</v>
      </c>
      <c r="C42" s="86" t="s">
        <v>120</v>
      </c>
      <c r="D42" s="97">
        <f t="shared" ref="D42:D48" si="6">D15</f>
        <v>8.0000000000000004E-4</v>
      </c>
      <c r="E42" s="96">
        <f>H37</f>
        <v>110.82250000000001</v>
      </c>
      <c r="F42" s="91" t="s">
        <v>186</v>
      </c>
      <c r="G42" s="96">
        <f t="shared" ref="G42:G47" si="7">D42*E42</f>
        <v>8.8658000000000015E-2</v>
      </c>
      <c r="H42" s="96"/>
      <c r="I42" s="112">
        <f t="shared" ref="I42:I48" si="8">I15</f>
        <v>8.0000000000000004E-4</v>
      </c>
      <c r="J42" s="111">
        <f>M37</f>
        <v>110.82250000000001</v>
      </c>
      <c r="K42" s="106" t="s">
        <v>189</v>
      </c>
      <c r="L42" s="111">
        <f t="shared" ref="L42:L47" si="9">I42*J42</f>
        <v>8.8658000000000015E-2</v>
      </c>
      <c r="M42" s="111"/>
    </row>
    <row r="43" spans="1:19" x14ac:dyDescent="0.2">
      <c r="A43" s="75"/>
      <c r="B43" s="76"/>
      <c r="C43" s="86" t="s">
        <v>143</v>
      </c>
      <c r="D43" s="102">
        <f t="shared" si="6"/>
        <v>0</v>
      </c>
      <c r="E43" s="96">
        <f>H37</f>
        <v>110.82250000000001</v>
      </c>
      <c r="F43" s="91" t="s">
        <v>186</v>
      </c>
      <c r="G43" s="96">
        <f t="shared" si="7"/>
        <v>0</v>
      </c>
      <c r="H43" s="96"/>
      <c r="I43" s="102">
        <f t="shared" si="8"/>
        <v>0</v>
      </c>
      <c r="J43" s="111">
        <f>M37</f>
        <v>110.82250000000001</v>
      </c>
      <c r="K43" s="106" t="s">
        <v>189</v>
      </c>
      <c r="L43" s="111">
        <f t="shared" si="9"/>
        <v>0</v>
      </c>
      <c r="M43" s="111"/>
    </row>
    <row r="44" spans="1:19" x14ac:dyDescent="0.2">
      <c r="A44" s="75"/>
      <c r="B44" s="80"/>
      <c r="C44" s="86" t="s">
        <v>144</v>
      </c>
      <c r="D44" s="102">
        <f t="shared" si="6"/>
        <v>0</v>
      </c>
      <c r="E44" s="96">
        <f>H37</f>
        <v>110.82250000000001</v>
      </c>
      <c r="F44" s="91" t="s">
        <v>186</v>
      </c>
      <c r="G44" s="96">
        <f t="shared" si="7"/>
        <v>0</v>
      </c>
      <c r="H44" s="96"/>
      <c r="I44" s="102">
        <f t="shared" si="8"/>
        <v>0</v>
      </c>
      <c r="J44" s="111">
        <f>M37</f>
        <v>110.82250000000001</v>
      </c>
      <c r="K44" s="106" t="s">
        <v>189</v>
      </c>
      <c r="L44" s="111">
        <f t="shared" si="9"/>
        <v>0</v>
      </c>
      <c r="M44" s="111"/>
    </row>
    <row r="45" spans="1:19" x14ac:dyDescent="0.2">
      <c r="A45" s="75"/>
      <c r="B45" s="76"/>
      <c r="C45" s="86" t="s">
        <v>145</v>
      </c>
      <c r="D45" s="102">
        <f t="shared" si="6"/>
        <v>0</v>
      </c>
      <c r="E45" s="96">
        <f>H37</f>
        <v>110.82250000000001</v>
      </c>
      <c r="F45" s="91" t="s">
        <v>186</v>
      </c>
      <c r="G45" s="96">
        <f t="shared" si="7"/>
        <v>0</v>
      </c>
      <c r="H45" s="96"/>
      <c r="I45" s="102">
        <f t="shared" si="8"/>
        <v>0</v>
      </c>
      <c r="J45" s="111">
        <f>M37</f>
        <v>110.82250000000001</v>
      </c>
      <c r="K45" s="106" t="s">
        <v>189</v>
      </c>
      <c r="L45" s="111">
        <f t="shared" si="9"/>
        <v>0</v>
      </c>
      <c r="M45" s="111"/>
    </row>
    <row r="46" spans="1:19" x14ac:dyDescent="0.2">
      <c r="A46" s="75"/>
      <c r="B46" s="76"/>
      <c r="C46" s="86" t="s">
        <v>149</v>
      </c>
      <c r="D46" s="102">
        <f t="shared" si="6"/>
        <v>0</v>
      </c>
      <c r="E46" s="96">
        <f>H37</f>
        <v>110.82250000000001</v>
      </c>
      <c r="F46" s="91" t="s">
        <v>186</v>
      </c>
      <c r="G46" s="96">
        <f t="shared" si="7"/>
        <v>0</v>
      </c>
      <c r="H46" s="96"/>
      <c r="I46" s="102">
        <f t="shared" si="8"/>
        <v>0</v>
      </c>
      <c r="J46" s="111">
        <f>M37</f>
        <v>110.82250000000001</v>
      </c>
      <c r="K46" s="106" t="s">
        <v>189</v>
      </c>
      <c r="L46" s="111">
        <f t="shared" si="9"/>
        <v>0</v>
      </c>
      <c r="M46" s="111"/>
    </row>
    <row r="47" spans="1:19" x14ac:dyDescent="0.2">
      <c r="A47" s="75"/>
      <c r="B47" s="76"/>
      <c r="C47" s="86" t="s">
        <v>150</v>
      </c>
      <c r="D47" s="102">
        <f t="shared" si="6"/>
        <v>0</v>
      </c>
      <c r="E47" s="96">
        <f>H37</f>
        <v>110.82250000000001</v>
      </c>
      <c r="F47" s="91" t="s">
        <v>186</v>
      </c>
      <c r="G47" s="96">
        <f t="shared" si="7"/>
        <v>0</v>
      </c>
      <c r="H47" s="96"/>
      <c r="I47" s="102">
        <f t="shared" si="8"/>
        <v>0</v>
      </c>
      <c r="J47" s="111">
        <f>M37</f>
        <v>110.82250000000001</v>
      </c>
      <c r="K47" s="106" t="s">
        <v>189</v>
      </c>
      <c r="L47" s="111">
        <f t="shared" si="9"/>
        <v>0</v>
      </c>
      <c r="M47" s="111"/>
    </row>
    <row r="48" spans="1:19" x14ac:dyDescent="0.2">
      <c r="A48" s="75"/>
      <c r="B48" s="76"/>
      <c r="C48" s="86" t="s">
        <v>147</v>
      </c>
      <c r="D48" s="102">
        <f t="shared" si="6"/>
        <v>0</v>
      </c>
      <c r="E48" s="96">
        <f>H37</f>
        <v>110.82250000000001</v>
      </c>
      <c r="F48" s="91" t="s">
        <v>186</v>
      </c>
      <c r="G48" s="96">
        <f>D48*E48</f>
        <v>0</v>
      </c>
      <c r="H48" s="96"/>
      <c r="I48" s="102">
        <f t="shared" si="8"/>
        <v>0</v>
      </c>
      <c r="J48" s="111">
        <f>M37</f>
        <v>110.82250000000001</v>
      </c>
      <c r="K48" s="106" t="s">
        <v>189</v>
      </c>
      <c r="L48" s="111">
        <f>I48*J48</f>
        <v>0</v>
      </c>
      <c r="M48" s="111"/>
    </row>
    <row r="49" spans="1:19" x14ac:dyDescent="0.2">
      <c r="A49" s="75"/>
      <c r="B49" s="76"/>
      <c r="C49" s="77" t="s">
        <v>135</v>
      </c>
      <c r="D49" s="92">
        <f>SUM(D42:D48)</f>
        <v>8.0000000000000004E-4</v>
      </c>
      <c r="E49" s="93">
        <f>H37</f>
        <v>110.82250000000001</v>
      </c>
      <c r="F49" s="94" t="s">
        <v>139</v>
      </c>
      <c r="G49" s="93">
        <f>SUM(G42:G48)</f>
        <v>8.8658000000000015E-2</v>
      </c>
      <c r="H49" s="93">
        <f>H41+G49</f>
        <v>110.994274875</v>
      </c>
      <c r="I49" s="107">
        <f>SUM(I42:I48)</f>
        <v>8.0000000000000004E-4</v>
      </c>
      <c r="J49" s="108">
        <f>M37</f>
        <v>110.82250000000001</v>
      </c>
      <c r="K49" s="109" t="s">
        <v>190</v>
      </c>
      <c r="L49" s="108">
        <f>SUM(L42:L48)</f>
        <v>8.8658000000000015E-2</v>
      </c>
      <c r="M49" s="108">
        <f>M41+L49</f>
        <v>110.911158</v>
      </c>
    </row>
    <row r="50" spans="1:19" ht="25.5" x14ac:dyDescent="0.25">
      <c r="A50" s="151" t="s">
        <v>181</v>
      </c>
      <c r="B50" s="152" t="s">
        <v>182</v>
      </c>
      <c r="C50" s="153" t="s">
        <v>183</v>
      </c>
      <c r="D50" s="154">
        <v>0</v>
      </c>
      <c r="E50" s="155">
        <f>H49</f>
        <v>110.994274875</v>
      </c>
      <c r="F50" s="156" t="s">
        <v>187</v>
      </c>
      <c r="G50" s="155">
        <f>E50*D50</f>
        <v>0</v>
      </c>
      <c r="H50" s="155"/>
      <c r="I50" s="154">
        <v>0</v>
      </c>
      <c r="J50" s="157">
        <f>M49</f>
        <v>110.911158</v>
      </c>
      <c r="K50" s="167" t="s">
        <v>187</v>
      </c>
      <c r="L50" s="157">
        <f>J50*I50</f>
        <v>0</v>
      </c>
      <c r="M50" s="157"/>
      <c r="O50" s="188"/>
      <c r="P50" s="188"/>
      <c r="Q50" s="188"/>
      <c r="R50" s="188"/>
      <c r="S50" s="188"/>
    </row>
    <row r="51" spans="1:19" ht="35.25" customHeight="1" x14ac:dyDescent="0.25">
      <c r="A51" s="79"/>
      <c r="B51" s="79"/>
      <c r="C51" s="158" t="s">
        <v>135</v>
      </c>
      <c r="D51" s="159">
        <f>D50</f>
        <v>0</v>
      </c>
      <c r="E51" s="160">
        <f>H49</f>
        <v>110.994274875</v>
      </c>
      <c r="F51" s="164" t="s">
        <v>187</v>
      </c>
      <c r="G51" s="160">
        <f>G50</f>
        <v>0</v>
      </c>
      <c r="H51" s="160">
        <f>H49+G51</f>
        <v>110.994274875</v>
      </c>
      <c r="I51" s="161">
        <f>I50</f>
        <v>0</v>
      </c>
      <c r="J51" s="162">
        <f>M49</f>
        <v>110.911158</v>
      </c>
      <c r="K51" s="163" t="s">
        <v>187</v>
      </c>
      <c r="L51" s="162">
        <f>L50</f>
        <v>0</v>
      </c>
      <c r="M51" s="162">
        <f>M49+L51</f>
        <v>110.911158</v>
      </c>
      <c r="O51" s="139"/>
      <c r="P51" s="139"/>
      <c r="Q51" s="139"/>
      <c r="R51" s="139"/>
      <c r="S51" s="139"/>
    </row>
    <row r="52" spans="1:19" x14ac:dyDescent="0.2">
      <c r="A52" s="75"/>
      <c r="B52" s="75"/>
      <c r="C52" s="77"/>
      <c r="D52" s="92"/>
      <c r="E52" s="93"/>
      <c r="F52" s="94"/>
      <c r="G52" s="93"/>
      <c r="H52" s="93"/>
      <c r="I52" s="107"/>
      <c r="J52" s="108"/>
      <c r="K52" s="109"/>
      <c r="L52" s="108"/>
      <c r="M52" s="108"/>
    </row>
    <row r="53" spans="1:19" ht="12.75" customHeight="1" x14ac:dyDescent="0.2">
      <c r="A53" s="75"/>
      <c r="B53" s="75"/>
      <c r="C53" s="83" t="s">
        <v>153</v>
      </c>
      <c r="D53" s="92"/>
      <c r="E53" s="93"/>
      <c r="F53" s="94"/>
      <c r="G53" s="93"/>
      <c r="H53" s="93">
        <f>ROUND(H51/100,4)</f>
        <v>1.1099000000000001</v>
      </c>
      <c r="I53" s="107"/>
      <c r="J53" s="108"/>
      <c r="K53" s="109"/>
      <c r="L53" s="108"/>
      <c r="M53" s="108">
        <f>ROUND(M51/100,4)</f>
        <v>1.1091</v>
      </c>
    </row>
    <row r="54" spans="1:19" ht="12.75" customHeight="1" x14ac:dyDescent="0.2"/>
    <row r="55" spans="1:19" hidden="1" x14ac:dyDescent="0.2">
      <c r="G55" s="64">
        <v>0.75</v>
      </c>
      <c r="H55" s="133">
        <f>H53</f>
        <v>1.1099000000000001</v>
      </c>
    </row>
    <row r="56" spans="1:19" hidden="1" x14ac:dyDescent="0.2">
      <c r="G56" s="64">
        <v>0.25</v>
      </c>
      <c r="H56" s="133">
        <f>M53</f>
        <v>1.1091</v>
      </c>
    </row>
    <row r="58" spans="1:19" ht="14.25" x14ac:dyDescent="0.2">
      <c r="C58" s="120" t="s">
        <v>156</v>
      </c>
      <c r="D58" s="129">
        <f>SUMPRODUCT(G55:G56,H55:H56)/SUM(G55:G56)</f>
        <v>1.1097000000000001</v>
      </c>
      <c r="F58" s="126"/>
      <c r="G58" s="126"/>
      <c r="H58" s="126"/>
      <c r="I58" s="126"/>
      <c r="J58" s="126"/>
      <c r="K58" s="126"/>
      <c r="L58" s="126"/>
      <c r="M58" s="126"/>
    </row>
    <row r="59" spans="1:19" ht="64.5" customHeight="1" x14ac:dyDescent="0.25">
      <c r="C59" s="195" t="s">
        <v>158</v>
      </c>
      <c r="D59" s="196"/>
      <c r="E59" s="188"/>
      <c r="F59" s="198"/>
      <c r="G59" s="188"/>
      <c r="H59" s="188"/>
      <c r="I59" s="188"/>
      <c r="J59" s="188"/>
      <c r="K59" s="150"/>
      <c r="L59" s="150"/>
      <c r="M59" s="150"/>
    </row>
    <row r="60" spans="1:19" ht="15" x14ac:dyDescent="0.25">
      <c r="C60" s="146"/>
      <c r="D60" s="147"/>
      <c r="E60" s="148"/>
      <c r="F60" s="149"/>
      <c r="G60" s="148"/>
      <c r="H60" s="148"/>
      <c r="I60" s="148"/>
      <c r="J60" s="148"/>
      <c r="K60" s="150"/>
      <c r="L60" s="150"/>
      <c r="M60" s="150"/>
    </row>
    <row r="61" spans="1:19" ht="15" x14ac:dyDescent="0.25">
      <c r="C61" s="146"/>
      <c r="D61" s="147"/>
      <c r="E61" s="148"/>
      <c r="F61" s="149"/>
      <c r="G61" s="148"/>
      <c r="H61" s="148"/>
      <c r="I61" s="148"/>
      <c r="J61" s="148"/>
      <c r="K61" s="150"/>
      <c r="L61" s="150"/>
      <c r="M61" s="150"/>
    </row>
    <row r="63" spans="1:19" ht="32.25" customHeight="1" x14ac:dyDescent="0.2">
      <c r="A63" s="189" t="s">
        <v>159</v>
      </c>
      <c r="B63" s="199"/>
      <c r="C63" s="199"/>
      <c r="D63" s="199"/>
      <c r="E63" s="199"/>
      <c r="F63" s="199"/>
      <c r="G63" s="199"/>
      <c r="H63" s="199"/>
      <c r="I63" s="199"/>
      <c r="J63" s="199"/>
      <c r="K63" s="199"/>
      <c r="L63" s="199"/>
      <c r="M63" s="199"/>
    </row>
    <row r="64" spans="1:19" ht="32.25" customHeight="1" x14ac:dyDescent="0.2">
      <c r="A64" s="120"/>
      <c r="B64" s="120"/>
      <c r="C64" s="121"/>
      <c r="D64" s="87" t="s">
        <v>151</v>
      </c>
      <c r="E64" s="87"/>
      <c r="F64" s="87"/>
      <c r="G64" s="87"/>
      <c r="H64" s="87"/>
      <c r="I64" s="200" t="s">
        <v>152</v>
      </c>
      <c r="J64" s="200"/>
      <c r="K64" s="200"/>
      <c r="L64" s="200"/>
      <c r="M64" s="201"/>
    </row>
    <row r="65" spans="1:19" ht="42" customHeight="1" x14ac:dyDescent="0.2">
      <c r="A65" s="72" t="s">
        <v>123</v>
      </c>
      <c r="B65" s="72" t="s">
        <v>124</v>
      </c>
      <c r="C65" s="72"/>
      <c r="D65" s="88" t="s">
        <v>125</v>
      </c>
      <c r="E65" s="88"/>
      <c r="F65" s="88" t="s">
        <v>126</v>
      </c>
      <c r="G65" s="88" t="s">
        <v>127</v>
      </c>
      <c r="H65" s="88" t="s">
        <v>128</v>
      </c>
      <c r="I65" s="103" t="s">
        <v>125</v>
      </c>
      <c r="J65" s="103"/>
      <c r="K65" s="103" t="s">
        <v>126</v>
      </c>
      <c r="L65" s="103" t="s">
        <v>127</v>
      </c>
      <c r="M65" s="103" t="s">
        <v>128</v>
      </c>
    </row>
    <row r="66" spans="1:19" ht="25.5" x14ac:dyDescent="0.2">
      <c r="A66" s="73" t="s">
        <v>129</v>
      </c>
      <c r="B66" s="74" t="s">
        <v>130</v>
      </c>
      <c r="C66" s="75"/>
      <c r="D66" s="89">
        <v>1</v>
      </c>
      <c r="E66" s="90">
        <v>100</v>
      </c>
      <c r="F66" s="91" t="s">
        <v>131</v>
      </c>
      <c r="G66" s="90">
        <v>100</v>
      </c>
      <c r="H66" s="90">
        <v>100</v>
      </c>
      <c r="I66" s="104">
        <v>1</v>
      </c>
      <c r="J66" s="105">
        <v>100</v>
      </c>
      <c r="K66" s="106" t="s">
        <v>131</v>
      </c>
      <c r="L66" s="105">
        <v>100</v>
      </c>
      <c r="M66" s="105">
        <v>100</v>
      </c>
    </row>
    <row r="67" spans="1:19" ht="51" x14ac:dyDescent="0.2">
      <c r="A67" s="73" t="s">
        <v>136</v>
      </c>
      <c r="B67" s="74" t="s">
        <v>137</v>
      </c>
      <c r="C67" s="85" t="s">
        <v>138</v>
      </c>
      <c r="D67" s="101">
        <f>D11</f>
        <v>0</v>
      </c>
      <c r="E67" s="90">
        <f>H66</f>
        <v>100</v>
      </c>
      <c r="F67" s="91" t="s">
        <v>186</v>
      </c>
      <c r="G67" s="90">
        <f t="shared" ref="G67:G69" si="10">D67*E67</f>
        <v>0</v>
      </c>
      <c r="H67" s="95"/>
      <c r="I67" s="116"/>
      <c r="J67" s="116"/>
      <c r="K67" s="116"/>
      <c r="L67" s="116"/>
      <c r="M67" s="110"/>
      <c r="N67" s="78"/>
    </row>
    <row r="68" spans="1:19" x14ac:dyDescent="0.2">
      <c r="A68" s="75"/>
      <c r="B68" s="75"/>
      <c r="C68" s="86" t="s">
        <v>140</v>
      </c>
      <c r="D68" s="102">
        <f>D12</f>
        <v>0</v>
      </c>
      <c r="E68" s="96">
        <f>H66</f>
        <v>100</v>
      </c>
      <c r="F68" s="91" t="s">
        <v>186</v>
      </c>
      <c r="G68" s="96">
        <f t="shared" si="10"/>
        <v>0</v>
      </c>
      <c r="H68" s="96"/>
      <c r="I68" s="102">
        <f>I12</f>
        <v>0</v>
      </c>
      <c r="J68" s="111">
        <f>M66</f>
        <v>100</v>
      </c>
      <c r="K68" s="106" t="s">
        <v>189</v>
      </c>
      <c r="L68" s="111">
        <f t="shared" ref="L68" si="11">I68*J68</f>
        <v>0</v>
      </c>
      <c r="M68" s="111"/>
    </row>
    <row r="69" spans="1:19" x14ac:dyDescent="0.2">
      <c r="A69" s="75"/>
      <c r="B69" s="79"/>
      <c r="C69" s="86" t="s">
        <v>141</v>
      </c>
      <c r="D69" s="97">
        <f>D13</f>
        <v>7.5000000000000002E-4</v>
      </c>
      <c r="E69" s="96">
        <f>H66</f>
        <v>100</v>
      </c>
      <c r="F69" s="91" t="s">
        <v>186</v>
      </c>
      <c r="G69" s="96">
        <f t="shared" si="10"/>
        <v>7.4999999999999997E-2</v>
      </c>
      <c r="H69" s="96"/>
      <c r="I69" s="116"/>
      <c r="J69" s="116"/>
      <c r="K69" s="116"/>
      <c r="L69" s="116"/>
      <c r="M69" s="111"/>
    </row>
    <row r="70" spans="1:19" ht="23.25" customHeight="1" x14ac:dyDescent="0.2">
      <c r="A70" s="75"/>
      <c r="B70" s="75"/>
      <c r="C70" s="77" t="s">
        <v>135</v>
      </c>
      <c r="D70" s="92">
        <f>SUM(D67:D69)</f>
        <v>7.5000000000000002E-4</v>
      </c>
      <c r="E70" s="93">
        <f>H66</f>
        <v>100</v>
      </c>
      <c r="F70" s="94" t="s">
        <v>139</v>
      </c>
      <c r="G70" s="93">
        <f>SUM(G67:G69)</f>
        <v>7.4999999999999997E-2</v>
      </c>
      <c r="H70" s="93">
        <f>H66+G70</f>
        <v>100.075</v>
      </c>
      <c r="I70" s="107">
        <f>SUM(I67:I69)</f>
        <v>0</v>
      </c>
      <c r="J70" s="108">
        <f>M66</f>
        <v>100</v>
      </c>
      <c r="K70" s="109" t="s">
        <v>190</v>
      </c>
      <c r="L70" s="108">
        <f>SUM(L67:L69)</f>
        <v>0</v>
      </c>
      <c r="M70" s="108">
        <f>M66+L70</f>
        <v>100</v>
      </c>
    </row>
    <row r="71" spans="1:19" ht="25.5" x14ac:dyDescent="0.2">
      <c r="A71" s="75"/>
      <c r="B71" s="74" t="s">
        <v>142</v>
      </c>
      <c r="C71" s="86" t="s">
        <v>120</v>
      </c>
      <c r="D71" s="97">
        <f t="shared" ref="D71:D76" si="12">D15</f>
        <v>8.0000000000000004E-4</v>
      </c>
      <c r="E71" s="96">
        <f>H66</f>
        <v>100</v>
      </c>
      <c r="F71" s="91" t="s">
        <v>186</v>
      </c>
      <c r="G71" s="96">
        <f t="shared" ref="G71:G76" si="13">D71*E71</f>
        <v>0.08</v>
      </c>
      <c r="H71" s="96"/>
      <c r="I71" s="112">
        <f t="shared" ref="I71:I76" si="14">I15</f>
        <v>8.0000000000000004E-4</v>
      </c>
      <c r="J71" s="111">
        <f>M66</f>
        <v>100</v>
      </c>
      <c r="K71" s="106" t="s">
        <v>189</v>
      </c>
      <c r="L71" s="111">
        <f t="shared" ref="L71:L76" si="15">I71*J71</f>
        <v>0.08</v>
      </c>
      <c r="M71" s="111"/>
    </row>
    <row r="72" spans="1:19" x14ac:dyDescent="0.2">
      <c r="A72" s="75"/>
      <c r="B72" s="76"/>
      <c r="C72" s="86" t="s">
        <v>143</v>
      </c>
      <c r="D72" s="102">
        <f t="shared" si="12"/>
        <v>0</v>
      </c>
      <c r="E72" s="96">
        <f>H66</f>
        <v>100</v>
      </c>
      <c r="F72" s="91" t="s">
        <v>186</v>
      </c>
      <c r="G72" s="96">
        <f t="shared" si="13"/>
        <v>0</v>
      </c>
      <c r="H72" s="96"/>
      <c r="I72" s="102">
        <f t="shared" si="14"/>
        <v>0</v>
      </c>
      <c r="J72" s="111">
        <f>M66</f>
        <v>100</v>
      </c>
      <c r="K72" s="106" t="s">
        <v>189</v>
      </c>
      <c r="L72" s="111">
        <f t="shared" si="15"/>
        <v>0</v>
      </c>
      <c r="M72" s="111"/>
    </row>
    <row r="73" spans="1:19" x14ac:dyDescent="0.2">
      <c r="A73" s="75"/>
      <c r="B73" s="80"/>
      <c r="C73" s="86" t="s">
        <v>144</v>
      </c>
      <c r="D73" s="102">
        <f t="shared" si="12"/>
        <v>0</v>
      </c>
      <c r="E73" s="96">
        <f>H66</f>
        <v>100</v>
      </c>
      <c r="F73" s="91" t="s">
        <v>186</v>
      </c>
      <c r="G73" s="96">
        <f t="shared" si="13"/>
        <v>0</v>
      </c>
      <c r="H73" s="96"/>
      <c r="I73" s="102">
        <f t="shared" si="14"/>
        <v>0</v>
      </c>
      <c r="J73" s="111">
        <f>M66</f>
        <v>100</v>
      </c>
      <c r="K73" s="106" t="s">
        <v>189</v>
      </c>
      <c r="L73" s="111">
        <f t="shared" si="15"/>
        <v>0</v>
      </c>
      <c r="M73" s="111"/>
    </row>
    <row r="74" spans="1:19" x14ac:dyDescent="0.2">
      <c r="A74" s="75"/>
      <c r="B74" s="76"/>
      <c r="C74" s="86" t="s">
        <v>145</v>
      </c>
      <c r="D74" s="102">
        <f t="shared" si="12"/>
        <v>0</v>
      </c>
      <c r="E74" s="96">
        <f>H66</f>
        <v>100</v>
      </c>
      <c r="F74" s="91" t="s">
        <v>186</v>
      </c>
      <c r="G74" s="96">
        <f t="shared" si="13"/>
        <v>0</v>
      </c>
      <c r="H74" s="96"/>
      <c r="I74" s="102">
        <f t="shared" si="14"/>
        <v>0</v>
      </c>
      <c r="J74" s="111">
        <f>M66</f>
        <v>100</v>
      </c>
      <c r="K74" s="106" t="s">
        <v>189</v>
      </c>
      <c r="L74" s="111">
        <f t="shared" si="15"/>
        <v>0</v>
      </c>
      <c r="M74" s="111"/>
    </row>
    <row r="75" spans="1:19" x14ac:dyDescent="0.2">
      <c r="A75" s="75"/>
      <c r="B75" s="76"/>
      <c r="C75" s="86" t="s">
        <v>149</v>
      </c>
      <c r="D75" s="102">
        <f t="shared" si="12"/>
        <v>0</v>
      </c>
      <c r="E75" s="96">
        <f>H66</f>
        <v>100</v>
      </c>
      <c r="F75" s="91" t="s">
        <v>186</v>
      </c>
      <c r="G75" s="96">
        <f t="shared" si="13"/>
        <v>0</v>
      </c>
      <c r="H75" s="96"/>
      <c r="I75" s="102">
        <f t="shared" si="14"/>
        <v>0</v>
      </c>
      <c r="J75" s="111">
        <f>M66</f>
        <v>100</v>
      </c>
      <c r="K75" s="106" t="s">
        <v>189</v>
      </c>
      <c r="L75" s="111">
        <f t="shared" si="15"/>
        <v>0</v>
      </c>
      <c r="M75" s="111"/>
    </row>
    <row r="76" spans="1:19" x14ac:dyDescent="0.2">
      <c r="A76" s="75"/>
      <c r="B76" s="76"/>
      <c r="C76" s="86" t="s">
        <v>150</v>
      </c>
      <c r="D76" s="102">
        <f t="shared" si="12"/>
        <v>0</v>
      </c>
      <c r="E76" s="96">
        <f>H66</f>
        <v>100</v>
      </c>
      <c r="F76" s="91" t="s">
        <v>186</v>
      </c>
      <c r="G76" s="96">
        <f t="shared" si="13"/>
        <v>0</v>
      </c>
      <c r="H76" s="96"/>
      <c r="I76" s="102">
        <f t="shared" si="14"/>
        <v>0</v>
      </c>
      <c r="J76" s="111">
        <f>M66</f>
        <v>100</v>
      </c>
      <c r="K76" s="106" t="s">
        <v>189</v>
      </c>
      <c r="L76" s="111">
        <f t="shared" si="15"/>
        <v>0</v>
      </c>
      <c r="M76" s="111"/>
    </row>
    <row r="77" spans="1:19" ht="22.5" customHeight="1" x14ac:dyDescent="0.2">
      <c r="A77" s="75"/>
      <c r="B77" s="75"/>
      <c r="C77" s="77" t="s">
        <v>135</v>
      </c>
      <c r="D77" s="92">
        <f>SUM(D71:D76)</f>
        <v>8.0000000000000004E-4</v>
      </c>
      <c r="E77" s="93">
        <f>H66</f>
        <v>100</v>
      </c>
      <c r="F77" s="94" t="s">
        <v>139</v>
      </c>
      <c r="G77" s="93">
        <f>SUM(G71:G76)</f>
        <v>0.08</v>
      </c>
      <c r="H77" s="93">
        <f>H70+G77</f>
        <v>100.155</v>
      </c>
      <c r="I77" s="107">
        <f>SUM(I71:I76)</f>
        <v>8.0000000000000004E-4</v>
      </c>
      <c r="J77" s="108">
        <f>M66</f>
        <v>100</v>
      </c>
      <c r="K77" s="109" t="s">
        <v>190</v>
      </c>
      <c r="L77" s="108">
        <f>SUM(L71:L76)</f>
        <v>0.08</v>
      </c>
      <c r="M77" s="108">
        <f>M70+L77</f>
        <v>100.08</v>
      </c>
    </row>
    <row r="78" spans="1:19" ht="25.5" x14ac:dyDescent="0.2">
      <c r="A78" s="77" t="s">
        <v>155</v>
      </c>
      <c r="B78" s="77" t="s">
        <v>154</v>
      </c>
      <c r="C78" s="123" t="s">
        <v>160</v>
      </c>
      <c r="D78" s="118">
        <v>0.05</v>
      </c>
      <c r="E78" s="95">
        <f>H77</f>
        <v>100.155</v>
      </c>
      <c r="F78" s="165" t="s">
        <v>186</v>
      </c>
      <c r="G78" s="95">
        <f>D78*E78</f>
        <v>5.0077500000000006</v>
      </c>
      <c r="H78" s="95">
        <f>H77+G78</f>
        <v>105.16275</v>
      </c>
      <c r="I78" s="119">
        <v>0.05</v>
      </c>
      <c r="J78" s="110">
        <f>M77</f>
        <v>100.08</v>
      </c>
      <c r="K78" s="166" t="s">
        <v>189</v>
      </c>
      <c r="L78" s="110">
        <f>I78*J78</f>
        <v>5.0040000000000004</v>
      </c>
      <c r="M78" s="110">
        <f>M77+L78</f>
        <v>105.084</v>
      </c>
      <c r="O78" s="197"/>
      <c r="P78" s="197"/>
      <c r="Q78" s="197"/>
      <c r="R78" s="197"/>
      <c r="S78" s="197"/>
    </row>
    <row r="79" spans="1:19" x14ac:dyDescent="0.2">
      <c r="A79" s="75"/>
      <c r="B79" s="75"/>
      <c r="C79" s="77"/>
      <c r="D79" s="92"/>
      <c r="E79" s="93"/>
      <c r="F79" s="94"/>
      <c r="G79" s="93"/>
      <c r="H79" s="93"/>
      <c r="I79" s="107"/>
      <c r="J79" s="108"/>
      <c r="K79" s="109"/>
      <c r="L79" s="108"/>
      <c r="M79" s="108"/>
      <c r="O79" s="188"/>
      <c r="P79" s="188"/>
      <c r="Q79" s="188"/>
      <c r="R79" s="188"/>
      <c r="S79" s="188"/>
    </row>
    <row r="80" spans="1:19" ht="39" customHeight="1" x14ac:dyDescent="0.2">
      <c r="A80" s="81"/>
      <c r="B80" s="82"/>
      <c r="C80" s="83" t="s">
        <v>153</v>
      </c>
      <c r="D80" s="98"/>
      <c r="E80" s="99"/>
      <c r="F80" s="100"/>
      <c r="G80" s="99"/>
      <c r="H80" s="99">
        <f>ROUND(H78/100,4)</f>
        <v>1.0516000000000001</v>
      </c>
      <c r="I80" s="113"/>
      <c r="J80" s="114"/>
      <c r="K80" s="115"/>
      <c r="L80" s="114"/>
      <c r="M80" s="114">
        <f>ROUND(M78/100,4)</f>
        <v>1.0508</v>
      </c>
    </row>
    <row r="82" spans="3:13" hidden="1" x14ac:dyDescent="0.2">
      <c r="G82" s="64">
        <v>0.75</v>
      </c>
      <c r="H82" s="133">
        <f>H80</f>
        <v>1.0516000000000001</v>
      </c>
    </row>
    <row r="83" spans="3:13" hidden="1" x14ac:dyDescent="0.2">
      <c r="G83" s="64">
        <v>0.25</v>
      </c>
      <c r="H83" s="133">
        <f>M80</f>
        <v>1.0508</v>
      </c>
    </row>
    <row r="85" spans="3:13" ht="34.5" customHeight="1" x14ac:dyDescent="0.2">
      <c r="C85" s="120" t="s">
        <v>156</v>
      </c>
      <c r="D85" s="129">
        <f>AVERAGE(H80:M80)</f>
        <v>1.0512000000000001</v>
      </c>
      <c r="F85" s="126"/>
      <c r="G85" s="126"/>
      <c r="H85" s="126"/>
      <c r="I85" s="126"/>
      <c r="J85" s="126"/>
      <c r="K85" s="126"/>
      <c r="L85" s="126"/>
      <c r="M85" s="126"/>
    </row>
    <row r="86" spans="3:13" ht="66" customHeight="1" x14ac:dyDescent="0.25">
      <c r="C86" s="195" t="s">
        <v>158</v>
      </c>
      <c r="D86" s="196"/>
      <c r="E86" s="188"/>
      <c r="F86" s="198"/>
      <c r="G86" s="188"/>
      <c r="H86" s="188"/>
      <c r="I86" s="188"/>
      <c r="J86" s="188"/>
      <c r="K86" s="137"/>
      <c r="L86" s="137"/>
      <c r="M86" s="137"/>
    </row>
  </sheetData>
  <mergeCells count="17">
    <mergeCell ref="I64:M64"/>
    <mergeCell ref="O78:S79"/>
    <mergeCell ref="C86:E86"/>
    <mergeCell ref="F86:J86"/>
    <mergeCell ref="A33:M33"/>
    <mergeCell ref="I34:M34"/>
    <mergeCell ref="O50:S50"/>
    <mergeCell ref="A63:M63"/>
    <mergeCell ref="C59:E59"/>
    <mergeCell ref="F59:J59"/>
    <mergeCell ref="C30:E30"/>
    <mergeCell ref="F30:L30"/>
    <mergeCell ref="G2:K2"/>
    <mergeCell ref="A4:M4"/>
    <mergeCell ref="A6:M6"/>
    <mergeCell ref="A7:B7"/>
    <mergeCell ref="I8:M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1. BRI-BRO</vt:lpstr>
      <vt:lpstr>2A. Kostenfactoren P1</vt:lpstr>
      <vt:lpstr>2B. Kostenfactoren P2</vt:lpstr>
      <vt:lpstr>2C. Kostenfactoren P3</vt:lpstr>
      <vt:lpstr>2D. Kostenfactoren P4</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Sluis, Mijke</dc:creator>
  <cp:lastModifiedBy>Visser, Christa</cp:lastModifiedBy>
  <dcterms:created xsi:type="dcterms:W3CDTF">2023-01-11T15:00:41Z</dcterms:created>
  <dcterms:modified xsi:type="dcterms:W3CDTF">2023-12-07T09:07:17Z</dcterms:modified>
</cp:coreProperties>
</file>