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bennink/BiC bv Dropbox/Rob Bennink/BiC/BiC_Consultancy/Rijdende School/EA Plansysteem STRS-PS24./aanbestedingsdocument en bijlagen STRS-PS24./concept documenten/"/>
    </mc:Choice>
  </mc:AlternateContent>
  <xr:revisionPtr revIDLastSave="0" documentId="13_ncr:1_{487C59D9-E9BF-7344-978A-4C81924BB417}" xr6:coauthVersionLast="47" xr6:coauthVersionMax="47" xr10:uidLastSave="{00000000-0000-0000-0000-000000000000}"/>
  <bookViews>
    <workbookView xWindow="-80" yWindow="500" windowWidth="35840" windowHeight="20820" xr2:uid="{00000000-000D-0000-FFFF-FFFF00000000}"/>
  </bookViews>
  <sheets>
    <sheet name="Waardemod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" i="2" l="1"/>
  <c r="K6" i="2"/>
  <c r="S6" i="2"/>
  <c r="V4" i="2"/>
  <c r="B3" i="2"/>
  <c r="C3" i="2"/>
  <c r="D3" i="2"/>
  <c r="G3" i="2"/>
  <c r="K3" i="2"/>
  <c r="O3" i="2"/>
  <c r="S3" i="2"/>
  <c r="B5" i="2"/>
  <c r="C5" i="2"/>
  <c r="D5" i="2"/>
  <c r="E5" i="2"/>
  <c r="G5" i="2"/>
  <c r="O5" i="2"/>
  <c r="I8" i="2"/>
  <c r="I5" i="2"/>
  <c r="I6" i="2"/>
  <c r="G31" i="2"/>
  <c r="D31" i="2"/>
  <c r="B11" i="2"/>
  <c r="C16" i="2"/>
  <c r="O6" i="2"/>
  <c r="G6" i="2"/>
  <c r="V6" i="2" s="1"/>
  <c r="E7" i="2"/>
  <c r="D7" i="2"/>
  <c r="C7" i="2"/>
  <c r="B7" i="2"/>
  <c r="V3" i="2" l="1"/>
  <c r="E3" i="2"/>
  <c r="X4" i="2"/>
  <c r="V5" i="2"/>
  <c r="Q3" i="2"/>
  <c r="M3" i="2"/>
  <c r="I3" i="2"/>
</calcChain>
</file>

<file path=xl/sharedStrings.xml><?xml version="1.0" encoding="utf-8"?>
<sst xmlns="http://schemas.openxmlformats.org/spreadsheetml/2006/main" count="101" uniqueCount="48">
  <si>
    <t>1. OPEN VRAGEN</t>
  </si>
  <si>
    <t xml:space="preserve">Formulier D - Invulformulier open vraag 6.1.5 </t>
  </si>
  <si>
    <t>1. 	PLAN VAN AANPAK IMPLEMENTATIE PLANSYSTEEM BIJLAGE 6 / BIJLAGE 7</t>
  </si>
  <si>
    <t>2. 	ONTWIKKELINGS-AANPAK EN UITDAGINGEN BIJ DE IMPLEMENTATIE VAN HET PLANSYSTEEM  BIJLAGE 6 / BIJLAGE 7</t>
  </si>
  <si>
    <t>3. GEBRUIKER- SBETROKKENHEID EN ONDERSTEUNING BIJ HET PLANSYSTEEM BIJLAGE 6 / BIJLAGE 7</t>
  </si>
  <si>
    <t>4. 	HELPDESK SERVICEVERWERKING EN -MONITORING NA LIVE-GANG BIJLAGE 6 / BIJLAGE 7</t>
  </si>
  <si>
    <t>Maximale hersteltijd kantoortijden FORMULIER D</t>
  </si>
  <si>
    <t>Zware incidenten</t>
  </si>
  <si>
    <t>Score uit bijlage 7</t>
  </si>
  <si>
    <t>Minder zware incidenten</t>
  </si>
  <si>
    <t>Kleine problemen</t>
  </si>
  <si>
    <t>Standaard wijzigingen</t>
  </si>
  <si>
    <t>Totaal:</t>
  </si>
  <si>
    <t>score incidenten</t>
  </si>
  <si>
    <t>Percentage</t>
  </si>
  <si>
    <t xml:space="preserve"> </t>
  </si>
  <si>
    <t>5 uitmuntend</t>
  </si>
  <si>
    <t>1 uur</t>
  </si>
  <si>
    <t>2 uren</t>
  </si>
  <si>
    <t>4 goed</t>
  </si>
  <si>
    <t>4 uren</t>
  </si>
  <si>
    <t>8 uren</t>
  </si>
  <si>
    <t>3 voldoende</t>
  </si>
  <si>
    <t>3 uren</t>
  </si>
  <si>
    <t>6 uren</t>
  </si>
  <si>
    <t>12 uren</t>
  </si>
  <si>
    <t>2 matig</t>
  </si>
  <si>
    <t>-</t>
  </si>
  <si>
    <t>24 uren</t>
  </si>
  <si>
    <t>1 onvoldoende</t>
  </si>
  <si>
    <t>KO</t>
  </si>
  <si>
    <t>voor de open vragen 1 t/m 4 geldt:</t>
  </si>
  <si>
    <t>Totaal maximaal te behalen  kwaliteit (positieve punten)</t>
  </si>
  <si>
    <t>2 maal of meer 'matig' zal leiden tot uitsluiting</t>
  </si>
  <si>
    <t>eenmaal of meer KO= knock out zal leiden tot uitslutiing</t>
  </si>
  <si>
    <t>maximale negatieve punten</t>
  </si>
  <si>
    <t>totaal maximaal verschil kwaliteit</t>
  </si>
  <si>
    <t>VOORBEELD 1</t>
  </si>
  <si>
    <t>VOORBEELD 2</t>
  </si>
  <si>
    <t>uitwerking BPKV</t>
  </si>
  <si>
    <t>x=</t>
  </si>
  <si>
    <t>y=</t>
  </si>
  <si>
    <t>(score formulier D en score open vragen)</t>
  </si>
  <si>
    <t>LAAGSTE SCORE EN WINT VOORBEELD 2 DE AANBESTEDING</t>
  </si>
  <si>
    <t>inschrijver met de laagste score heeft de BPKV en wint de aanbesteding</t>
  </si>
  <si>
    <t>scroe</t>
  </si>
  <si>
    <t>voorbeeld 2 scoort beter en is BPKV</t>
  </si>
  <si>
    <t>(rij 32 van het prijzenblad)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</si>
</sst>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&quot;€&quot;\ #,##0.00"/>
    <numFmt numFmtId="165" formatCode="_(* #,##0_);_(* \(#,##0\);_(* &quot;-&quot;??_);_(@_)"/>
    <numFmt numFmtId="166" formatCode="0.0000"/>
    <numFmt numFmtId="167" formatCode="0.00000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Raleway"/>
    </font>
    <font>
      <b/>
      <sz val="10"/>
      <color rgb="FF000000"/>
      <name val="Raleway"/>
    </font>
    <font>
      <sz val="10"/>
      <color rgb="FF000000"/>
      <name val="Raleway"/>
    </font>
    <font>
      <sz val="10"/>
      <color theme="1"/>
      <name val="Raleway"/>
    </font>
    <font>
      <b/>
      <sz val="10"/>
      <color rgb="FFFF0000"/>
      <name val="Raleway"/>
    </font>
    <font>
      <sz val="10"/>
      <color rgb="FFFF0000"/>
      <name val="Raleway"/>
    </font>
    <font>
      <b/>
      <sz val="8"/>
      <color rgb="FF000000"/>
      <name val="Raleway"/>
    </font>
    <font>
      <b/>
      <sz val="12"/>
      <color theme="1"/>
      <name val="Raleway"/>
    </font>
    <font>
      <b/>
      <sz val="15"/>
      <color theme="0"/>
      <name val="Raleway"/>
    </font>
    <font>
      <sz val="12"/>
      <color rgb="FFFF0000"/>
      <name val="Raleway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rgb="FF7030A0"/>
      <name val="Raleway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4" fillId="8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3" fillId="4" borderId="1" xfId="0" applyFont="1" applyFill="1" applyBorder="1" applyAlignment="1">
      <alignment horizontal="justify" vertical="center" wrapText="1"/>
    </xf>
    <xf numFmtId="9" fontId="3" fillId="4" borderId="1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5" fillId="0" borderId="0" xfId="0" applyFont="1"/>
    <xf numFmtId="0" fontId="8" fillId="3" borderId="1" xfId="0" applyFont="1" applyFill="1" applyBorder="1" applyAlignment="1">
      <alignment horizontal="justify" vertical="center" wrapText="1"/>
    </xf>
    <xf numFmtId="44" fontId="7" fillId="6" borderId="0" xfId="2" applyFont="1" applyFill="1"/>
    <xf numFmtId="0" fontId="5" fillId="6" borderId="0" xfId="0" applyFont="1" applyFill="1"/>
    <xf numFmtId="0" fontId="2" fillId="6" borderId="0" xfId="0" applyFont="1" applyFill="1"/>
    <xf numFmtId="0" fontId="2" fillId="0" borderId="0" xfId="0" applyFont="1" applyAlignment="1">
      <alignment horizontal="center"/>
    </xf>
    <xf numFmtId="0" fontId="2" fillId="0" borderId="5" xfId="0" applyFont="1" applyBorder="1"/>
    <xf numFmtId="44" fontId="7" fillId="0" borderId="0" xfId="2" applyFont="1" applyFill="1" applyBorder="1"/>
    <xf numFmtId="0" fontId="7" fillId="0" borderId="0" xfId="0" applyFont="1"/>
    <xf numFmtId="0" fontId="3" fillId="3" borderId="1" xfId="0" applyFont="1" applyFill="1" applyBorder="1" applyAlignment="1">
      <alignment horizontal="justify" vertical="center" wrapText="1"/>
    </xf>
    <xf numFmtId="164" fontId="2" fillId="0" borderId="0" xfId="0" applyNumberFormat="1" applyFont="1"/>
    <xf numFmtId="0" fontId="10" fillId="5" borderId="0" xfId="0" applyFont="1" applyFill="1" applyAlignment="1">
      <alignment vertical="center" wrapText="1"/>
    </xf>
    <xf numFmtId="0" fontId="4" fillId="8" borderId="2" xfId="0" applyFont="1" applyFill="1" applyBorder="1" applyAlignment="1">
      <alignment horizontal="center" vertical="center" wrapText="1"/>
    </xf>
    <xf numFmtId="9" fontId="7" fillId="0" borderId="0" xfId="2" applyNumberFormat="1" applyFont="1" applyFill="1" applyBorder="1"/>
    <xf numFmtId="165" fontId="4" fillId="2" borderId="4" xfId="3" applyNumberFormat="1" applyFont="1" applyFill="1" applyBorder="1" applyAlignment="1">
      <alignment horizontal="justify" vertical="center" wrapText="1"/>
    </xf>
    <xf numFmtId="165" fontId="7" fillId="2" borderId="4" xfId="3" applyNumberFormat="1" applyFont="1" applyFill="1" applyBorder="1" applyAlignment="1">
      <alignment horizontal="justify" vertical="center" wrapText="1"/>
    </xf>
    <xf numFmtId="165" fontId="5" fillId="7" borderId="1" xfId="3" applyNumberFormat="1" applyFont="1" applyFill="1" applyBorder="1"/>
    <xf numFmtId="165" fontId="7" fillId="7" borderId="1" xfId="3" applyNumberFormat="1" applyFont="1" applyFill="1" applyBorder="1"/>
    <xf numFmtId="165" fontId="11" fillId="0" borderId="0" xfId="3" applyNumberFormat="1" applyFont="1"/>
    <xf numFmtId="165" fontId="2" fillId="0" borderId="0" xfId="3" applyNumberFormat="1" applyFont="1"/>
    <xf numFmtId="165" fontId="9" fillId="9" borderId="1" xfId="3" applyNumberFormat="1" applyFont="1" applyFill="1" applyBorder="1"/>
    <xf numFmtId="0" fontId="6" fillId="2" borderId="4" xfId="0" applyFont="1" applyFill="1" applyBorder="1" applyAlignment="1">
      <alignment horizontal="right" vertical="center" wrapText="1"/>
    </xf>
    <xf numFmtId="165" fontId="4" fillId="2" borderId="4" xfId="3" applyNumberFormat="1" applyFont="1" applyFill="1" applyBorder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44" fontId="6" fillId="6" borderId="0" xfId="2" applyFont="1" applyFill="1"/>
    <xf numFmtId="165" fontId="2" fillId="0" borderId="5" xfId="0" applyNumberFormat="1" applyFont="1" applyBorder="1"/>
    <xf numFmtId="0" fontId="12" fillId="0" borderId="0" xfId="0" applyFont="1" applyAlignment="1">
      <alignment horizontal="center" vertical="center"/>
    </xf>
    <xf numFmtId="166" fontId="13" fillId="10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167" fontId="13" fillId="10" borderId="0" xfId="0" applyNumberFormat="1" applyFont="1" applyFill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5" fillId="11" borderId="0" xfId="0" applyFont="1" applyFill="1"/>
    <xf numFmtId="0" fontId="5" fillId="12" borderId="0" xfId="0" applyFont="1" applyFill="1"/>
    <xf numFmtId="0" fontId="14" fillId="0" borderId="0" xfId="0" applyFont="1"/>
    <xf numFmtId="0" fontId="15" fillId="0" borderId="0" xfId="0" applyFont="1"/>
    <xf numFmtId="165" fontId="9" fillId="7" borderId="6" xfId="3" applyNumberFormat="1" applyFont="1" applyFill="1" applyBorder="1" applyAlignment="1">
      <alignment horizontal="center" vertical="center"/>
    </xf>
    <xf numFmtId="165" fontId="9" fillId="7" borderId="7" xfId="3" applyNumberFormat="1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</cellXfs>
  <cellStyles count="4">
    <cellStyle name="Komma" xfId="3" builtinId="3"/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Users/laurakerkhoff/Library/Group%20Containers/UBF8T346G9.ms/WebArchiveCopyPasteTempFiles/com.microsoft.Word/SRSlogo-496px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190500</xdr:rowOff>
    </xdr:from>
    <xdr:to>
      <xdr:col>0</xdr:col>
      <xdr:colOff>1409700</xdr:colOff>
      <xdr:row>0</xdr:row>
      <xdr:rowOff>800100</xdr:rowOff>
    </xdr:to>
    <xdr:pic>
      <xdr:nvPicPr>
        <xdr:cNvPr id="3" name="Afbeelding 1" descr="Stichting Rijdende School">
          <a:extLst>
            <a:ext uri="{FF2B5EF4-FFF2-40B4-BE49-F238E27FC236}">
              <a16:creationId xmlns:a16="http://schemas.microsoft.com/office/drawing/2014/main" id="{4BD81115-1A46-DF3F-0A46-15B27BED3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90500"/>
          <a:ext cx="119062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"/>
  <sheetViews>
    <sheetView showGridLines="0" tabSelected="1" zoomScale="95" zoomScaleNormal="95" workbookViewId="0">
      <selection activeCell="H22" sqref="H22"/>
    </sheetView>
  </sheetViews>
  <sheetFormatPr baseColWidth="10" defaultColWidth="11" defaultRowHeight="16" x14ac:dyDescent="0.2"/>
  <cols>
    <col min="1" max="1" width="22.1640625" style="1" customWidth="1"/>
    <col min="2" max="5" width="33.5" style="1" customWidth="1"/>
    <col min="6" max="10" width="18.83203125" style="1" customWidth="1"/>
    <col min="11" max="13" width="30.5" style="1" customWidth="1"/>
    <col min="14" max="26" width="18.83203125" style="1" customWidth="1"/>
    <col min="27" max="16384" width="11" style="1"/>
  </cols>
  <sheetData>
    <row r="1" spans="1:27" ht="81" customHeight="1" x14ac:dyDescent="0.2">
      <c r="A1" s="45" t="s">
        <v>0</v>
      </c>
      <c r="B1" s="46"/>
      <c r="C1" s="46"/>
      <c r="D1" s="46"/>
      <c r="E1" s="47"/>
      <c r="F1" s="45" t="s">
        <v>1</v>
      </c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7"/>
      <c r="Z1" s="19"/>
    </row>
    <row r="2" spans="1:27" ht="77" customHeight="1" x14ac:dyDescent="0.2">
      <c r="A2" s="48"/>
      <c r="B2" s="20" t="s">
        <v>2</v>
      </c>
      <c r="C2" s="20" t="s">
        <v>3</v>
      </c>
      <c r="D2" s="20" t="s">
        <v>4</v>
      </c>
      <c r="E2" s="20" t="s">
        <v>5</v>
      </c>
      <c r="F2" s="17" t="s">
        <v>6</v>
      </c>
      <c r="G2" s="2" t="s">
        <v>7</v>
      </c>
      <c r="H2" s="17" t="s">
        <v>8</v>
      </c>
      <c r="I2" s="2" t="s">
        <v>7</v>
      </c>
      <c r="J2" s="17" t="s">
        <v>6</v>
      </c>
      <c r="K2" s="2" t="s">
        <v>9</v>
      </c>
      <c r="L2" s="17" t="s">
        <v>8</v>
      </c>
      <c r="M2" s="2" t="s">
        <v>9</v>
      </c>
      <c r="N2" s="17" t="s">
        <v>6</v>
      </c>
      <c r="O2" s="2" t="s">
        <v>10</v>
      </c>
      <c r="P2" s="17" t="s">
        <v>8</v>
      </c>
      <c r="Q2" s="2" t="s">
        <v>10</v>
      </c>
      <c r="R2" s="17" t="s">
        <v>6</v>
      </c>
      <c r="S2" s="2" t="s">
        <v>11</v>
      </c>
      <c r="T2" s="17" t="s">
        <v>8</v>
      </c>
      <c r="U2" s="2" t="s">
        <v>11</v>
      </c>
      <c r="V2" s="3" t="s">
        <v>12</v>
      </c>
      <c r="W2" s="13" t="s">
        <v>13</v>
      </c>
      <c r="X2" s="13"/>
      <c r="Y2" s="13"/>
    </row>
    <row r="3" spans="1:27" x14ac:dyDescent="0.2">
      <c r="A3" s="4" t="s">
        <v>14</v>
      </c>
      <c r="B3" s="5">
        <f>B4/$V$4</f>
        <v>0.19607843137254902</v>
      </c>
      <c r="C3" s="5">
        <f>C4/$V$4</f>
        <v>0.19607843137254902</v>
      </c>
      <c r="D3" s="5">
        <f>D4/$V$4</f>
        <v>0.19607843137254902</v>
      </c>
      <c r="E3" s="5">
        <f>E4/$V$4</f>
        <v>0.19607843137254902</v>
      </c>
      <c r="F3" s="5"/>
      <c r="G3" s="5">
        <f>G4/$V$4</f>
        <v>3.9215686274509803E-2</v>
      </c>
      <c r="H3" s="5"/>
      <c r="I3" s="5">
        <f>I4/$V$4</f>
        <v>3.9215686274509803E-2</v>
      </c>
      <c r="J3" s="5"/>
      <c r="K3" s="5">
        <f>K4/$V$4</f>
        <v>2.9411764705882353E-2</v>
      </c>
      <c r="L3" s="5"/>
      <c r="M3" s="5">
        <f>M4/$V$4</f>
        <v>2.9411764705882353E-2</v>
      </c>
      <c r="N3" s="5"/>
      <c r="O3" s="5">
        <f>O4/$V$4</f>
        <v>1.9607843137254902E-2</v>
      </c>
      <c r="P3" s="5"/>
      <c r="Q3" s="5">
        <f>Q4/$V$4</f>
        <v>1.9607843137254902E-2</v>
      </c>
      <c r="R3" s="5"/>
      <c r="S3" s="5">
        <f>S4/$V$4</f>
        <v>1.9607843137254902E-2</v>
      </c>
      <c r="T3" s="5"/>
      <c r="U3" s="5"/>
      <c r="V3" s="5">
        <f>V4/$V$4</f>
        <v>1</v>
      </c>
      <c r="W3" s="14"/>
      <c r="X3" s="21" t="s">
        <v>15</v>
      </c>
      <c r="Y3" s="15"/>
      <c r="Z3" s="16"/>
      <c r="AA3" s="16"/>
    </row>
    <row r="4" spans="1:27" x14ac:dyDescent="0.2">
      <c r="A4" s="6" t="s">
        <v>16</v>
      </c>
      <c r="B4" s="22">
        <v>50000</v>
      </c>
      <c r="C4" s="22">
        <v>50000</v>
      </c>
      <c r="D4" s="22">
        <v>50000</v>
      </c>
      <c r="E4" s="22">
        <v>50000</v>
      </c>
      <c r="F4" s="6" t="s">
        <v>17</v>
      </c>
      <c r="G4" s="22">
        <v>10000</v>
      </c>
      <c r="H4" s="6" t="s">
        <v>16</v>
      </c>
      <c r="I4" s="22">
        <v>10000</v>
      </c>
      <c r="J4" s="6" t="s">
        <v>18</v>
      </c>
      <c r="K4" s="22">
        <v>7500</v>
      </c>
      <c r="L4" s="6" t="s">
        <v>16</v>
      </c>
      <c r="M4" s="22">
        <v>7500</v>
      </c>
      <c r="N4" s="6" t="s">
        <v>18</v>
      </c>
      <c r="O4" s="22">
        <v>5000</v>
      </c>
      <c r="P4" s="6" t="s">
        <v>16</v>
      </c>
      <c r="Q4" s="22">
        <v>5000</v>
      </c>
      <c r="R4" s="6" t="s">
        <v>18</v>
      </c>
      <c r="S4" s="22">
        <v>5000</v>
      </c>
      <c r="T4" s="6" t="s">
        <v>16</v>
      </c>
      <c r="U4" s="22">
        <v>5000</v>
      </c>
      <c r="V4" s="24">
        <f>SUM(B4:E4)+G4+I4+M4+K4+O4+Q4+S4+U4</f>
        <v>255000</v>
      </c>
      <c r="W4" s="33">
        <f>U4+S4+Q4+O4+M4+K4+I4+G4</f>
        <v>55000</v>
      </c>
      <c r="X4" s="16">
        <f>W4/V4</f>
        <v>0.21568627450980393</v>
      </c>
      <c r="Y4" s="16"/>
      <c r="Z4" s="16"/>
      <c r="AA4" s="16"/>
    </row>
    <row r="5" spans="1:27" x14ac:dyDescent="0.2">
      <c r="A5" s="6" t="s">
        <v>19</v>
      </c>
      <c r="B5" s="22">
        <f>B4*0.8</f>
        <v>40000</v>
      </c>
      <c r="C5" s="22">
        <f t="shared" ref="C5:E5" si="0">C4*0.8</f>
        <v>40000</v>
      </c>
      <c r="D5" s="22">
        <f t="shared" si="0"/>
        <v>40000</v>
      </c>
      <c r="E5" s="22">
        <f t="shared" si="0"/>
        <v>40000</v>
      </c>
      <c r="F5" s="6" t="s">
        <v>18</v>
      </c>
      <c r="G5" s="22">
        <f>G4*0.7</f>
        <v>7000</v>
      </c>
      <c r="H5" s="6" t="s">
        <v>19</v>
      </c>
      <c r="I5" s="22">
        <f>I4*0.7</f>
        <v>7000</v>
      </c>
      <c r="J5" s="6" t="s">
        <v>20</v>
      </c>
      <c r="K5" s="22">
        <v>5250</v>
      </c>
      <c r="L5" s="6" t="s">
        <v>19</v>
      </c>
      <c r="M5" s="22">
        <v>5250</v>
      </c>
      <c r="N5" s="6" t="s">
        <v>21</v>
      </c>
      <c r="O5" s="22">
        <f>O4*0.7</f>
        <v>3500</v>
      </c>
      <c r="P5" s="6" t="s">
        <v>19</v>
      </c>
      <c r="Q5" s="22">
        <v>3500</v>
      </c>
      <c r="R5" s="6" t="s">
        <v>21</v>
      </c>
      <c r="S5" s="22">
        <v>3500</v>
      </c>
      <c r="T5" s="6" t="s">
        <v>19</v>
      </c>
      <c r="U5" s="22">
        <v>3500</v>
      </c>
      <c r="V5" s="24">
        <f>SUM(B5:E5)+G5+I5+M5+K5+O5+Q5+S5+U5</f>
        <v>198500</v>
      </c>
    </row>
    <row r="6" spans="1:27" ht="16" customHeight="1" x14ac:dyDescent="0.2">
      <c r="A6" s="6" t="s">
        <v>22</v>
      </c>
      <c r="B6" s="22">
        <v>0</v>
      </c>
      <c r="C6" s="22">
        <v>0</v>
      </c>
      <c r="D6" s="22">
        <v>0</v>
      </c>
      <c r="E6" s="22">
        <v>0</v>
      </c>
      <c r="F6" s="6" t="s">
        <v>23</v>
      </c>
      <c r="G6" s="22">
        <f>G5/2</f>
        <v>3500</v>
      </c>
      <c r="H6" s="6" t="s">
        <v>22</v>
      </c>
      <c r="I6" s="22">
        <f>I5/2</f>
        <v>3500</v>
      </c>
      <c r="J6" s="6" t="s">
        <v>24</v>
      </c>
      <c r="K6" s="22">
        <f>K5/2</f>
        <v>2625</v>
      </c>
      <c r="L6" s="6" t="s">
        <v>22</v>
      </c>
      <c r="M6" s="22">
        <v>2625</v>
      </c>
      <c r="N6" s="6" t="s">
        <v>25</v>
      </c>
      <c r="O6" s="22">
        <f>O5/2</f>
        <v>1750</v>
      </c>
      <c r="P6" s="6" t="s">
        <v>22</v>
      </c>
      <c r="Q6" s="22">
        <v>1750</v>
      </c>
      <c r="R6" s="6" t="s">
        <v>25</v>
      </c>
      <c r="S6" s="22">
        <f>S5/2</f>
        <v>1750</v>
      </c>
      <c r="T6" s="6" t="s">
        <v>22</v>
      </c>
      <c r="U6" s="22">
        <v>1750</v>
      </c>
      <c r="V6" s="24">
        <f>SUM(B6:E6)+G6+I6+M6+K6+O6+Q6+S6+U6</f>
        <v>19250</v>
      </c>
    </row>
    <row r="7" spans="1:27" ht="17" customHeight="1" x14ac:dyDescent="0.2">
      <c r="A7" s="6" t="s">
        <v>26</v>
      </c>
      <c r="B7" s="23">
        <f>0-(B4*2)</f>
        <v>-100000</v>
      </c>
      <c r="C7" s="23">
        <f t="shared" ref="C7:E7" si="1">0-(C4*2)</f>
        <v>-100000</v>
      </c>
      <c r="D7" s="23">
        <f t="shared" si="1"/>
        <v>-100000</v>
      </c>
      <c r="E7" s="23">
        <f t="shared" si="1"/>
        <v>-100000</v>
      </c>
      <c r="F7" s="6" t="s">
        <v>20</v>
      </c>
      <c r="G7" s="22">
        <v>0</v>
      </c>
      <c r="H7" s="6" t="s">
        <v>26</v>
      </c>
      <c r="I7" s="22">
        <v>0</v>
      </c>
      <c r="J7" s="6" t="s">
        <v>21</v>
      </c>
      <c r="K7" s="22">
        <v>0</v>
      </c>
      <c r="L7" s="6" t="s">
        <v>26</v>
      </c>
      <c r="M7" s="30" t="s">
        <v>27</v>
      </c>
      <c r="N7" s="6" t="s">
        <v>28</v>
      </c>
      <c r="O7" s="22">
        <v>0</v>
      </c>
      <c r="P7" s="6" t="s">
        <v>26</v>
      </c>
      <c r="Q7" s="30" t="s">
        <v>27</v>
      </c>
      <c r="R7" s="6" t="s">
        <v>28</v>
      </c>
      <c r="S7" s="22">
        <v>0</v>
      </c>
      <c r="T7" s="6" t="s">
        <v>26</v>
      </c>
      <c r="U7" s="30" t="s">
        <v>27</v>
      </c>
      <c r="V7" s="25" t="s">
        <v>15</v>
      </c>
    </row>
    <row r="8" spans="1:27" ht="17" customHeight="1" x14ac:dyDescent="0.2">
      <c r="A8" s="6" t="s">
        <v>29</v>
      </c>
      <c r="B8" s="7" t="s">
        <v>30</v>
      </c>
      <c r="C8" s="7" t="s">
        <v>30</v>
      </c>
      <c r="D8" s="7" t="s">
        <v>30</v>
      </c>
      <c r="E8" s="7" t="s">
        <v>30</v>
      </c>
      <c r="F8" s="7"/>
      <c r="G8" s="7"/>
      <c r="H8" s="6" t="s">
        <v>29</v>
      </c>
      <c r="I8" s="29">
        <f>-I4*3</f>
        <v>-30000</v>
      </c>
      <c r="J8" s="7"/>
      <c r="K8" s="7"/>
      <c r="L8" s="6" t="s">
        <v>29</v>
      </c>
      <c r="M8" s="31">
        <v>-22500</v>
      </c>
      <c r="N8" s="7"/>
      <c r="O8" s="7"/>
      <c r="P8" s="6" t="s">
        <v>29</v>
      </c>
      <c r="Q8" s="31">
        <v>-15000</v>
      </c>
      <c r="R8" s="7"/>
      <c r="S8" s="7"/>
      <c r="T8" s="6" t="s">
        <v>29</v>
      </c>
      <c r="U8" s="31">
        <v>-15000</v>
      </c>
      <c r="V8" s="3"/>
    </row>
    <row r="9" spans="1:27" x14ac:dyDescent="0.2">
      <c r="A9" s="8"/>
      <c r="C9" s="8"/>
      <c r="E9" s="10"/>
      <c r="F9" s="10"/>
      <c r="G9" s="10"/>
      <c r="H9" s="10"/>
      <c r="I9" s="10"/>
      <c r="J9" s="11"/>
      <c r="K9" s="12"/>
      <c r="L9" s="12"/>
      <c r="M9" s="12"/>
    </row>
    <row r="10" spans="1:27" x14ac:dyDescent="0.2">
      <c r="A10" s="8"/>
      <c r="B10" s="8"/>
      <c r="C10" s="8"/>
      <c r="D10" s="8"/>
      <c r="E10" s="32" t="s">
        <v>31</v>
      </c>
      <c r="G10" s="10"/>
      <c r="H10" s="10"/>
      <c r="I10" s="10"/>
      <c r="J10" s="11"/>
      <c r="K10" s="12"/>
      <c r="L10" s="12"/>
      <c r="M10" s="12"/>
    </row>
    <row r="11" spans="1:27" ht="24" x14ac:dyDescent="0.2">
      <c r="A11" s="9" t="s">
        <v>32</v>
      </c>
      <c r="B11" s="43">
        <f>V4</f>
        <v>255000</v>
      </c>
      <c r="C11" s="44"/>
      <c r="E11" s="10" t="s">
        <v>33</v>
      </c>
      <c r="N11" s="18"/>
    </row>
    <row r="12" spans="1:27" ht="15" customHeight="1" x14ac:dyDescent="0.2">
      <c r="A12" s="8"/>
      <c r="B12" s="8"/>
      <c r="E12" s="10" t="s">
        <v>34</v>
      </c>
      <c r="N12" s="18"/>
    </row>
    <row r="13" spans="1:27" ht="15" customHeight="1" x14ac:dyDescent="0.2">
      <c r="N13" s="18"/>
    </row>
    <row r="14" spans="1:27" x14ac:dyDescent="0.2">
      <c r="A14" s="1" t="s">
        <v>35</v>
      </c>
      <c r="C14" s="26">
        <v>100000</v>
      </c>
      <c r="N14" s="18"/>
    </row>
    <row r="15" spans="1:27" ht="17" thickBot="1" x14ac:dyDescent="0.25">
      <c r="C15" s="27"/>
      <c r="N15" s="18"/>
    </row>
    <row r="16" spans="1:27" ht="17" thickBot="1" x14ac:dyDescent="0.25">
      <c r="A16" s="1" t="s">
        <v>36</v>
      </c>
      <c r="C16" s="28">
        <f>B11+C14</f>
        <v>355000</v>
      </c>
    </row>
    <row r="19" spans="1:14" x14ac:dyDescent="0.2">
      <c r="D19" s="42"/>
      <c r="E19" s="8"/>
      <c r="F19" s="8"/>
      <c r="G19" s="8"/>
    </row>
    <row r="20" spans="1:14" x14ac:dyDescent="0.2">
      <c r="A20" s="1" t="s">
        <v>15</v>
      </c>
      <c r="D20" s="8" t="s">
        <v>37</v>
      </c>
      <c r="E20" s="8"/>
      <c r="F20" s="8"/>
      <c r="G20" s="8" t="s">
        <v>38</v>
      </c>
    </row>
    <row r="21" spans="1:14" x14ac:dyDescent="0.2">
      <c r="A21" s="1" t="s">
        <v>15</v>
      </c>
    </row>
    <row r="22" spans="1:14" s="8" customFormat="1" ht="13" x14ac:dyDescent="0.15">
      <c r="A22" s="8" t="s">
        <v>39</v>
      </c>
      <c r="C22" s="34" t="s">
        <v>40</v>
      </c>
      <c r="D22" s="35">
        <v>15000</v>
      </c>
      <c r="E22" s="36" t="s">
        <v>47</v>
      </c>
      <c r="F22" s="34" t="s">
        <v>40</v>
      </c>
      <c r="G22" s="37">
        <v>60000</v>
      </c>
      <c r="H22" s="36" t="s">
        <v>47</v>
      </c>
      <c r="M22" s="38"/>
      <c r="N22" s="36" t="s">
        <v>15</v>
      </c>
    </row>
    <row r="23" spans="1:14" s="8" customFormat="1" ht="13" x14ac:dyDescent="0.15"/>
    <row r="24" spans="1:14" s="8" customFormat="1" ht="13" x14ac:dyDescent="0.15"/>
    <row r="25" spans="1:14" s="8" customFormat="1" ht="13" x14ac:dyDescent="0.15"/>
    <row r="26" spans="1:14" s="8" customFormat="1" ht="13" x14ac:dyDescent="0.15">
      <c r="C26" s="34" t="s">
        <v>41</v>
      </c>
      <c r="D26" s="39">
        <v>100000</v>
      </c>
      <c r="E26" s="36" t="s">
        <v>42</v>
      </c>
      <c r="F26" s="34" t="s">
        <v>41</v>
      </c>
      <c r="G26" s="39">
        <v>255000</v>
      </c>
      <c r="H26" s="36" t="s">
        <v>42</v>
      </c>
      <c r="N26" s="36" t="s">
        <v>15</v>
      </c>
    </row>
    <row r="27" spans="1:14" s="8" customFormat="1" ht="13" x14ac:dyDescent="0.15"/>
    <row r="28" spans="1:14" s="8" customFormat="1" ht="13" x14ac:dyDescent="0.15"/>
    <row r="29" spans="1:14" s="8" customFormat="1" ht="13" x14ac:dyDescent="0.15"/>
    <row r="30" spans="1:14" s="8" customFormat="1" ht="13" x14ac:dyDescent="0.15"/>
    <row r="31" spans="1:14" s="8" customFormat="1" ht="13" x14ac:dyDescent="0.15">
      <c r="C31" s="34" t="s">
        <v>45</v>
      </c>
      <c r="D31" s="40">
        <f>D22-D26</f>
        <v>-85000</v>
      </c>
      <c r="F31" s="34" t="s">
        <v>45</v>
      </c>
      <c r="G31" s="40">
        <f>G22-G26</f>
        <v>-195000</v>
      </c>
    </row>
    <row r="32" spans="1:14" s="8" customFormat="1" ht="13" x14ac:dyDescent="0.15"/>
    <row r="33" spans="3:7" s="8" customFormat="1" ht="13" x14ac:dyDescent="0.15">
      <c r="G33" s="8" t="s">
        <v>43</v>
      </c>
    </row>
    <row r="34" spans="3:7" s="8" customFormat="1" ht="13" x14ac:dyDescent="0.15">
      <c r="G34" s="8" t="s">
        <v>46</v>
      </c>
    </row>
    <row r="35" spans="3:7" s="8" customFormat="1" ht="13" x14ac:dyDescent="0.15">
      <c r="C35" s="41" t="s">
        <v>44</v>
      </c>
    </row>
    <row r="36" spans="3:7" s="8" customFormat="1" ht="13" x14ac:dyDescent="0.15"/>
  </sheetData>
  <mergeCells count="4">
    <mergeCell ref="B11:C11"/>
    <mergeCell ref="F1:Y1"/>
    <mergeCell ref="A1:E1"/>
    <mergeCell ref="A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jdstip xmlns="5c27e94f-1506-4881-9dc8-a3ee400b990c" xsi:nil="true"/>
    <opmerkingen xmlns="5c27e94f-1506-4881-9dc8-a3ee400b99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B54958450B994DAE956DD48C8C55F8" ma:contentTypeVersion="6" ma:contentTypeDescription="Een nieuw document maken." ma:contentTypeScope="" ma:versionID="829f050c65024428ac066be33267fae2">
  <xsd:schema xmlns:xsd="http://www.w3.org/2001/XMLSchema" xmlns:xs="http://www.w3.org/2001/XMLSchema" xmlns:p="http://schemas.microsoft.com/office/2006/metadata/properties" xmlns:ns2="5c27e94f-1506-4881-9dc8-a3ee400b990c" targetNamespace="http://schemas.microsoft.com/office/2006/metadata/properties" ma:root="true" ma:fieldsID="832a9b6e4156eda67015243e29af2d7c" ns2:_="">
    <xsd:import namespace="5c27e94f-1506-4881-9dc8-a3ee400b99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opmerkingen" minOccurs="0"/>
                <xsd:element ref="ns2:tijdsti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7e94f-1506-4881-9dc8-a3ee400b99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pmerkingen" ma:index="12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tijdstip" ma:index="13" nillable="true" ma:displayName="tijdstip" ma:format="DateTime" ma:internalName="tijdstip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61A21A-72D5-44B3-B16F-87A31CB90C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7FD958-6414-4276-8B65-FFD9CC3A81B0}">
  <ds:schemaRefs>
    <ds:schemaRef ds:uri="http://schemas.microsoft.com/office/2006/metadata/properties"/>
    <ds:schemaRef ds:uri="http://schemas.microsoft.com/office/infopath/2007/PartnerControls"/>
    <ds:schemaRef ds:uri="5c27e94f-1506-4881-9dc8-a3ee400b990c"/>
  </ds:schemaRefs>
</ds:datastoreItem>
</file>

<file path=customXml/itemProps3.xml><?xml version="1.0" encoding="utf-8"?>
<ds:datastoreItem xmlns:ds="http://schemas.openxmlformats.org/officeDocument/2006/customXml" ds:itemID="{8851441F-05F6-4B5F-B12E-2E7A3C274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27e94f-1506-4881-9dc8-a3ee400b99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Copyright: inkoopadviesbureau BiC</dc:description>
  <cp:lastModifiedBy>Rob Bennink</cp:lastModifiedBy>
  <cp:revision/>
  <dcterms:created xsi:type="dcterms:W3CDTF">2020-03-23T12:24:07Z</dcterms:created>
  <dcterms:modified xsi:type="dcterms:W3CDTF">2024-02-16T10:39:26Z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0x0101004AB54958450B994DAE956DD48C8C55F8</vt:lpwstr>
  </property>
</Properties>
</file>