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filterPrivacy="1"/>
  <xr:revisionPtr revIDLastSave="117" documentId="13_ncr:1_{BBEBC38E-63A5-B04E-B2A4-AC6F9F7C385D}" xr6:coauthVersionLast="47" xr6:coauthVersionMax="47" xr10:uidLastSave="{9120ED71-CF23-BE4A-8AB3-16091ACB76A2}"/>
  <bookViews>
    <workbookView xWindow="46900" yWindow="3420" windowWidth="35840" windowHeight="20820" xr2:uid="{00000000-000D-0000-FFFF-FFFF00000000}"/>
  </bookViews>
  <sheets>
    <sheet name="Prijzenblad Fierder Onderwijs" sheetId="8" r:id="rId1"/>
    <sheet name="Prijzenblad Sectie 2" sheetId="9" r:id="rId2"/>
    <sheet name="TOTAAL" sheetId="12" r:id="rId3"/>
  </sheets>
  <definedNames>
    <definedName name="UREN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42" i="8" l="1"/>
  <c r="L42" i="8"/>
  <c r="I42" i="8"/>
  <c r="F42" i="8"/>
  <c r="F5" i="9"/>
  <c r="H5" i="9" s="1"/>
  <c r="H8" i="9" s="1"/>
  <c r="B3" i="12" s="1"/>
  <c r="F9" i="8"/>
  <c r="F10" i="8"/>
  <c r="F13" i="8"/>
  <c r="F14" i="8"/>
  <c r="F19" i="8" s="1"/>
  <c r="F17" i="8" s="1"/>
  <c r="F15" i="8"/>
  <c r="F16" i="8"/>
  <c r="I9" i="8"/>
  <c r="I10" i="8"/>
  <c r="L9" i="8"/>
  <c r="L10" i="8"/>
  <c r="L13" i="8"/>
  <c r="L14" i="8"/>
  <c r="L15" i="8"/>
  <c r="L16" i="8"/>
  <c r="O9" i="8"/>
  <c r="O10" i="8"/>
  <c r="L19" i="8" l="1"/>
  <c r="F18" i="8"/>
  <c r="O15" i="8"/>
  <c r="O13" i="8"/>
  <c r="L18" i="8"/>
  <c r="O16" i="8"/>
  <c r="O14" i="8"/>
  <c r="F20" i="8"/>
  <c r="I16" i="8"/>
  <c r="I15" i="8"/>
  <c r="I14" i="8"/>
  <c r="I13" i="8"/>
  <c r="L17" i="8"/>
  <c r="L20" i="8" s="1"/>
  <c r="L23" i="8" l="1"/>
  <c r="L24" i="8"/>
  <c r="L25" i="8"/>
  <c r="L26" i="8"/>
  <c r="L30" i="8"/>
  <c r="L33" i="8"/>
  <c r="L32" i="8"/>
  <c r="L27" i="8"/>
  <c r="L28" i="8"/>
  <c r="L29" i="8"/>
  <c r="L36" i="8" s="1"/>
  <c r="L31" i="8"/>
  <c r="I19" i="8"/>
  <c r="I17" i="8"/>
  <c r="I18" i="8"/>
  <c r="F25" i="8"/>
  <c r="F26" i="8"/>
  <c r="F27" i="8"/>
  <c r="F32" i="8"/>
  <c r="F33" i="8"/>
  <c r="F23" i="8"/>
  <c r="F24" i="8"/>
  <c r="F28" i="8"/>
  <c r="F29" i="8"/>
  <c r="F30" i="8"/>
  <c r="F31" i="8"/>
  <c r="O19" i="8"/>
  <c r="O18" i="8"/>
  <c r="O17" i="8"/>
  <c r="O20" i="8" s="1"/>
  <c r="I20" i="8" l="1"/>
  <c r="F36" i="8"/>
  <c r="I28" i="8"/>
  <c r="I29" i="8"/>
  <c r="I31" i="8"/>
  <c r="I32" i="8"/>
  <c r="I23" i="8"/>
  <c r="I26" i="8"/>
  <c r="I25" i="8"/>
  <c r="I30" i="8"/>
  <c r="I33" i="8"/>
  <c r="I24" i="8"/>
  <c r="I27" i="8"/>
  <c r="O26" i="8"/>
  <c r="O27" i="8"/>
  <c r="O29" i="8"/>
  <c r="O30" i="8"/>
  <c r="O31" i="8"/>
  <c r="O33" i="8"/>
  <c r="O25" i="8"/>
  <c r="O23" i="8"/>
  <c r="O28" i="8"/>
  <c r="O32" i="8"/>
  <c r="O24" i="8"/>
  <c r="F38" i="8"/>
  <c r="F40" i="8" s="1"/>
  <c r="F44" i="8" s="1"/>
  <c r="L38" i="8"/>
  <c r="L40" i="8"/>
  <c r="L44" i="8" s="1"/>
  <c r="O36" i="8" l="1"/>
  <c r="I36" i="8"/>
  <c r="I38" i="8" s="1"/>
  <c r="O38" i="8"/>
  <c r="O40" i="8" s="1"/>
  <c r="O44" i="8" s="1"/>
  <c r="I40" i="8" l="1"/>
  <c r="I44" i="8" s="1"/>
  <c r="F47" i="8"/>
  <c r="H47" i="8" s="1"/>
  <c r="B2" i="12" s="1"/>
  <c r="B4" i="12" s="1"/>
</calcChain>
</file>

<file path=xl/sharedStrings.xml><?xml version="1.0" encoding="utf-8"?>
<sst xmlns="http://schemas.openxmlformats.org/spreadsheetml/2006/main" count="67" uniqueCount="54">
  <si>
    <t>WW</t>
  </si>
  <si>
    <t>Werkhervattingskas</t>
  </si>
  <si>
    <t>ZVW</t>
  </si>
  <si>
    <t>Opleidingen</t>
  </si>
  <si>
    <t>Leegloop</t>
  </si>
  <si>
    <t>Reserveringen</t>
  </si>
  <si>
    <t>Vakantiedagen</t>
  </si>
  <si>
    <t>Erkende feestdagen</t>
  </si>
  <si>
    <t>Bovenwettelijk verlof</t>
  </si>
  <si>
    <t>loonsom</t>
  </si>
  <si>
    <t>Wettelijke inhoudingen</t>
  </si>
  <si>
    <t>Bureaumarge in %</t>
  </si>
  <si>
    <t>1.	Onderwijzend personeel algemene vakken 
incl. (technische) onderwijsassistenten.</t>
  </si>
  <si>
    <t>2.	Onderwijzend personeel beroepsgerichte vakken incl. (technische) onderwijsassistenten en instructeurs.</t>
  </si>
  <si>
    <t>4.	Inhuur surveillanten
en studenten.</t>
  </si>
  <si>
    <t>fee op de inkoopwaarde, toeslag in procenten</t>
  </si>
  <si>
    <t>totale waarde broker</t>
  </si>
  <si>
    <t xml:space="preserve"> </t>
  </si>
  <si>
    <t>Sectie 1 uitzendkrachten en gedetacheerden</t>
  </si>
  <si>
    <t>Sectie 2 inhuur via derden (partnerpartijen)</t>
  </si>
  <si>
    <t>inkoopwaarde</t>
  </si>
  <si>
    <t>Wachtdagcompensatie</t>
  </si>
  <si>
    <t>PAWW</t>
  </si>
  <si>
    <t>Buitengewoon verlof</t>
  </si>
  <si>
    <t xml:space="preserve">Eindejaarsuitkering </t>
  </si>
  <si>
    <t>Levensloopbijdrage</t>
  </si>
  <si>
    <t>Vakantieuitkering</t>
  </si>
  <si>
    <t>Subtotaal loon + reserveringen</t>
  </si>
  <si>
    <t>WW Sectorfonds</t>
  </si>
  <si>
    <t>WAO/WIA Basispremie</t>
  </si>
  <si>
    <t>Aanvullende Ziektewet/Arbeidsongeschiktheid</t>
  </si>
  <si>
    <t>Sociaal Fonds  &amp; Calamitetenverlof</t>
  </si>
  <si>
    <t>Pensioen (STIP)</t>
  </si>
  <si>
    <t>alle bedragen zijn EXCLUSIEF BTW</t>
  </si>
  <si>
    <t>UITGANGSPUNT KOSTPRIJSBEREKENING</t>
  </si>
  <si>
    <t>Prijzenblad Sectie 2</t>
  </si>
  <si>
    <t>TOTAAL t.b.v. prijsbeoordeling</t>
  </si>
  <si>
    <t>Prijzenblad Voortgezet Onderwijs</t>
  </si>
  <si>
    <t>Kosten Opdrachtgever</t>
  </si>
  <si>
    <t>Wegingsfactor aanbesteding</t>
  </si>
  <si>
    <t>Sub bedrag</t>
  </si>
  <si>
    <t>3.	Ondersteunend personeel tot schaal 8.</t>
  </si>
  <si>
    <t>Broker rol 1 en brokerrol 2 (zelfde toeslag): Opdrachtnemer maakt gebruik partnerpartijen en biedt een toeslag op die inkoopfacturen, door Inschrijver in te vullen toeslag).</t>
  </si>
  <si>
    <t>waarde Opdrachtnemer</t>
  </si>
  <si>
    <t>waarde Opdrachtgever</t>
  </si>
  <si>
    <t xml:space="preserve">Transitievergoeding </t>
  </si>
  <si>
    <t>Inschrijver dient alle groene cellen in te vullen en de wettelijke percentages + toe te passen percentages van het moment indienen inschrijving in te vullen</t>
  </si>
  <si>
    <t>Wettelijke percentage over het bruto loon of toe te willen passen percentage</t>
  </si>
  <si>
    <t xml:space="preserve">Inschrijfsom </t>
  </si>
  <si>
    <t>Inschrijver dient de groene cel in te vullen</t>
  </si>
  <si>
    <r>
      <t>Bruto loon</t>
    </r>
    <r>
      <rPr>
        <sz val="9"/>
        <color rgb="FFFF0000"/>
        <rFont val="Raleway"/>
      </rPr>
      <t xml:space="preserve"> (fictief)</t>
    </r>
    <r>
      <rPr>
        <sz val="9"/>
        <rFont val="Raleway"/>
      </rPr>
      <t xml:space="preserve"> (het werkelijke brutoloon is de grondslag voor de  berekening bij een vacature)</t>
    </r>
  </si>
  <si>
    <t>Prijzenblad Fierder Onderwijs</t>
  </si>
  <si>
    <t xml:space="preserve">Prijzenblad Fierder Onderwijs Inhuur personeel 2024 - FIE-PNIL24
</t>
  </si>
  <si>
    <t>Prijzenblad Fierder Onderwijs Inhuur personeel 2024 - FIE-PNIL24 V-juni2024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</si>
</sst>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_(* #,##0_);_(* \(#,##0\);_(* &quot;-&quot;??_);_(@_)"/>
    <numFmt numFmtId="166" formatCode="0.0000%"/>
    <numFmt numFmtId="167" formatCode="_-* #,##0.00_-;_-* #,##0.00\-;_-* &quot;-&quot;??_-;_-@_-"/>
    <numFmt numFmtId="168" formatCode="0.000000000000%"/>
  </numFmts>
  <fonts count="24" x14ac:knownFonts="1">
    <font>
      <sz val="10"/>
      <name val="Arial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Raleway"/>
    </font>
    <font>
      <sz val="10"/>
      <color rgb="FF00B050"/>
      <name val="Raleway"/>
    </font>
    <font>
      <sz val="9"/>
      <name val="Raleway"/>
    </font>
    <font>
      <sz val="9"/>
      <color theme="1"/>
      <name val="Raleway"/>
    </font>
    <font>
      <b/>
      <sz val="9"/>
      <name val="Raleway"/>
    </font>
    <font>
      <b/>
      <sz val="9"/>
      <color theme="1"/>
      <name val="Raleway"/>
    </font>
    <font>
      <sz val="10"/>
      <color rgb="FFFF0000"/>
      <name val="Raleway"/>
    </font>
    <font>
      <sz val="9"/>
      <color rgb="FFFF0000"/>
      <name val="Raleway"/>
    </font>
    <font>
      <b/>
      <sz val="14"/>
      <color rgb="FFFF0000"/>
      <name val="Raleway"/>
    </font>
    <font>
      <sz val="20"/>
      <name val="Arial"/>
      <family val="2"/>
    </font>
    <font>
      <b/>
      <sz val="12"/>
      <name val="Raleway"/>
    </font>
    <font>
      <b/>
      <sz val="36"/>
      <color indexed="9"/>
      <name val="Verdana"/>
      <family val="2"/>
    </font>
    <font>
      <b/>
      <sz val="24"/>
      <color indexed="9"/>
      <name val="Verdana"/>
      <family val="2"/>
    </font>
    <font>
      <sz val="26"/>
      <name val="Raleway"/>
    </font>
    <font>
      <b/>
      <sz val="26"/>
      <color theme="0"/>
      <name val="Raleway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2" borderId="1" applyNumberFormat="0" applyProtection="0">
      <alignment horizontal="left" vertical="center" indent="1"/>
    </xf>
    <xf numFmtId="0" fontId="2" fillId="2" borderId="1" applyNumberFormat="0" applyProtection="0">
      <alignment horizontal="left" vertical="center" indent="1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48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4" fontId="9" fillId="0" borderId="0" xfId="0" applyNumberFormat="1" applyFont="1"/>
    <xf numFmtId="44" fontId="9" fillId="5" borderId="2" xfId="0" applyNumberFormat="1" applyFont="1" applyFill="1" applyBorder="1"/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65" fontId="9" fillId="0" borderId="2" xfId="8" applyNumberFormat="1" applyFont="1" applyBorder="1"/>
    <xf numFmtId="44" fontId="9" fillId="0" borderId="0" xfId="0" applyNumberFormat="1" applyFont="1" applyAlignment="1">
      <alignment horizontal="center" vertical="center"/>
    </xf>
    <xf numFmtId="44" fontId="9" fillId="0" borderId="0" xfId="9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4" fontId="9" fillId="8" borderId="0" xfId="0" applyNumberFormat="1" applyFont="1" applyFill="1"/>
    <xf numFmtId="44" fontId="9" fillId="6" borderId="2" xfId="0" applyNumberFormat="1" applyFont="1" applyFill="1" applyBorder="1"/>
    <xf numFmtId="166" fontId="9" fillId="3" borderId="2" xfId="7" applyNumberFormat="1" applyFont="1" applyFill="1" applyBorder="1" applyProtection="1">
      <protection locked="0"/>
    </xf>
    <xf numFmtId="9" fontId="9" fillId="3" borderId="2" xfId="7" applyFont="1" applyFill="1" applyBorder="1" applyAlignment="1" applyProtection="1">
      <alignment horizontal="center" vertical="center"/>
      <protection locked="0"/>
    </xf>
    <xf numFmtId="10" fontId="12" fillId="0" borderId="6" xfId="11" applyNumberFormat="1" applyFont="1" applyBorder="1"/>
    <xf numFmtId="0" fontId="11" fillId="0" borderId="8" xfId="10" applyFont="1" applyBorder="1"/>
    <xf numFmtId="10" fontId="12" fillId="0" borderId="9" xfId="11" applyNumberFormat="1" applyFont="1" applyBorder="1"/>
    <xf numFmtId="167" fontId="12" fillId="0" borderId="10" xfId="10" applyNumberFormat="1" applyFont="1" applyBorder="1"/>
    <xf numFmtId="0" fontId="13" fillId="0" borderId="8" xfId="10" applyFont="1" applyBorder="1"/>
    <xf numFmtId="167" fontId="14" fillId="4" borderId="10" xfId="12" applyFont="1" applyFill="1" applyBorder="1"/>
    <xf numFmtId="167" fontId="14" fillId="4" borderId="10" xfId="10" applyNumberFormat="1" applyFont="1" applyFill="1" applyBorder="1"/>
    <xf numFmtId="0" fontId="15" fillId="0" borderId="0" xfId="0" applyFont="1" applyAlignment="1">
      <alignment vertical="center"/>
    </xf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168" fontId="12" fillId="0" borderId="11" xfId="11" applyNumberFormat="1" applyFont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8" xfId="10" applyFont="1" applyBorder="1"/>
    <xf numFmtId="0" fontId="17" fillId="0" borderId="1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44" fontId="9" fillId="0" borderId="0" xfId="0" applyNumberFormat="1" applyFont="1" applyAlignment="1">
      <alignment vertical="center"/>
    </xf>
    <xf numFmtId="0" fontId="11" fillId="0" borderId="5" xfId="10" applyFont="1" applyBorder="1" applyAlignment="1">
      <alignment wrapText="1"/>
    </xf>
    <xf numFmtId="167" fontId="12" fillId="0" borderId="7" xfId="10" applyNumberFormat="1" applyFont="1" applyBorder="1" applyAlignment="1">
      <alignment vertical="center"/>
    </xf>
    <xf numFmtId="10" fontId="12" fillId="0" borderId="6" xfId="11" applyNumberFormat="1" applyFont="1" applyBorder="1" applyAlignment="1">
      <alignment vertical="center"/>
    </xf>
    <xf numFmtId="0" fontId="20" fillId="10" borderId="0" xfId="0" applyFont="1" applyFill="1" applyAlignment="1">
      <alignment horizontal="center" vertical="center" wrapText="1"/>
    </xf>
    <xf numFmtId="0" fontId="20" fillId="10" borderId="0" xfId="0" applyFont="1" applyFill="1" applyAlignment="1">
      <alignment horizontal="center" vertical="center"/>
    </xf>
    <xf numFmtId="0" fontId="21" fillId="10" borderId="0" xfId="0" applyFont="1" applyFill="1" applyAlignment="1">
      <alignment horizontal="center" vertical="center" wrapText="1"/>
    </xf>
    <xf numFmtId="0" fontId="21" fillId="10" borderId="0" xfId="0" applyFont="1" applyFill="1" applyAlignment="1">
      <alignment horizontal="center" vertical="center"/>
    </xf>
    <xf numFmtId="0" fontId="3" fillId="10" borderId="8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/>
    </xf>
    <xf numFmtId="0" fontId="22" fillId="0" borderId="8" xfId="0" applyFont="1" applyBorder="1" applyAlignment="1">
      <alignment vertical="center" wrapText="1"/>
    </xf>
    <xf numFmtId="44" fontId="23" fillId="9" borderId="8" xfId="0" applyNumberFormat="1" applyFont="1" applyFill="1" applyBorder="1" applyAlignment="1">
      <alignment horizontal="center" vertical="center"/>
    </xf>
    <xf numFmtId="44" fontId="23" fillId="7" borderId="8" xfId="0" applyNumberFormat="1" applyFont="1" applyFill="1" applyBorder="1" applyAlignment="1">
      <alignment horizontal="center" vertical="center"/>
    </xf>
  </cellXfs>
  <cellStyles count="13">
    <cellStyle name="Euro" xfId="1" xr:uid="{00000000-0005-0000-0000-000000000000}"/>
    <cellStyle name="Gevolgde hyperlink" xfId="6" builtinId="9" hidden="1"/>
    <cellStyle name="Hyperlink" xfId="5" builtinId="8" hidden="1"/>
    <cellStyle name="Komma" xfId="8" builtinId="3"/>
    <cellStyle name="Komma 2" xfId="12" xr:uid="{78345C16-770B-3C4C-A0C4-90C53E5CADAD}"/>
    <cellStyle name="Procent" xfId="7" builtinId="5"/>
    <cellStyle name="Procent 2" xfId="11" xr:uid="{E3E20703-495D-8145-959B-CAD3142233C4}"/>
    <cellStyle name="SAPBEXchaText" xfId="3" xr:uid="{00000000-0005-0000-0000-000003000000}"/>
    <cellStyle name="SAPBEXstdItem" xfId="4" xr:uid="{00000000-0005-0000-0000-000004000000}"/>
    <cellStyle name="Standaard" xfId="0" builtinId="0"/>
    <cellStyle name="Standaard 2" xfId="2" xr:uid="{00000000-0005-0000-0000-000006000000}"/>
    <cellStyle name="Standaard 3" xfId="10" xr:uid="{7E25EB10-8DE1-9B4B-8286-F48EF07115E6}"/>
    <cellStyle name="Valuta" xfId="9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87313</xdr:colOff>
      <xdr:row>13</xdr:row>
      <xdr:rowOff>142874</xdr:rowOff>
    </xdr:from>
    <xdr:to>
      <xdr:col>1</xdr:col>
      <xdr:colOff>1827245</xdr:colOff>
      <xdr:row>28</xdr:row>
      <xdr:rowOff>103188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F16397B-CFB5-50E5-AC40-BB52A144395A}"/>
            </a:ext>
          </a:extLst>
        </xdr:cNvPr>
        <xdr:cNvSpPr txBox="1"/>
      </xdr:nvSpPr>
      <xdr:spPr>
        <a:xfrm>
          <a:off x="87313" y="5987466"/>
          <a:ext cx="2569320" cy="26558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aseline="0">
              <a:solidFill>
                <a:schemeClr val="accent3">
                  <a:lumMod val="50000"/>
                </a:schemeClr>
              </a:solidFill>
            </a:rPr>
            <a:t>De huidige kostprijs is op basis van 2024, inschrijver dient hier de juiste percentages in te vullen. </a:t>
          </a:r>
        </a:p>
        <a:p>
          <a:endParaRPr lang="nl-NL" sz="1100" baseline="0">
            <a:solidFill>
              <a:schemeClr val="accent3">
                <a:lumMod val="50000"/>
              </a:schemeClr>
            </a:solidFill>
          </a:endParaRPr>
        </a:p>
        <a:p>
          <a:r>
            <a:rPr lang="nl-NL" sz="1100" baseline="0">
              <a:solidFill>
                <a:schemeClr val="accent3">
                  <a:lumMod val="50000"/>
                </a:schemeClr>
              </a:solidFill>
            </a:rPr>
            <a:t>Hogere percentages (mits er na de inschrijftermijn  wettelijke of cao wijzigingen volgen) is het maximale tarief voor de bepaling van de kostprijs.</a:t>
          </a:r>
        </a:p>
        <a:p>
          <a:endParaRPr lang="nl-NL" sz="1100" baseline="0">
            <a:solidFill>
              <a:srgbClr val="FF0000"/>
            </a:solidFill>
          </a:endParaRPr>
        </a:p>
        <a:p>
          <a:endParaRPr lang="nl-NL" sz="1100" baseline="0">
            <a:solidFill>
              <a:srgbClr val="FF0000"/>
            </a:solidFill>
          </a:endParaRPr>
        </a:p>
        <a:p>
          <a:endParaRPr lang="nl-NL" sz="1100" baseline="0"/>
        </a:p>
        <a:p>
          <a:r>
            <a:rPr lang="nl-NL" sz="1100" baseline="0"/>
            <a:t>DE BUREAUMARGE MOETEN GEBASEERD ZIJN OP </a:t>
          </a:r>
          <a:r>
            <a:rPr lang="nl-NL" sz="1100" b="1" baseline="0"/>
            <a:t>PRIJSPEIL 2024</a:t>
          </a:r>
          <a:endParaRPr lang="nl-NL" sz="1100" b="1"/>
        </a:p>
      </xdr:txBody>
    </xdr:sp>
    <xdr:clientData/>
  </xdr:twoCellAnchor>
  <xdr:twoCellAnchor editAs="oneCell">
    <xdr:from>
      <xdr:col>15</xdr:col>
      <xdr:colOff>401735</xdr:colOff>
      <xdr:row>0</xdr:row>
      <xdr:rowOff>129591</xdr:rowOff>
    </xdr:from>
    <xdr:to>
      <xdr:col>19</xdr:col>
      <xdr:colOff>331942</xdr:colOff>
      <xdr:row>0</xdr:row>
      <xdr:rowOff>1231122</xdr:rowOff>
    </xdr:to>
    <xdr:pic>
      <xdr:nvPicPr>
        <xdr:cNvPr id="3" name="Afbeelding 2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CC3F1D1E-8186-6C9F-4340-1F4347E6A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12857" y="129591"/>
          <a:ext cx="3247758" cy="11015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308428</xdr:colOff>
      <xdr:row>1</xdr:row>
      <xdr:rowOff>426359</xdr:rowOff>
    </xdr:from>
    <xdr:to>
      <xdr:col>12</xdr:col>
      <xdr:colOff>533297</xdr:colOff>
      <xdr:row>3</xdr:row>
      <xdr:rowOff>553358</xdr:rowOff>
    </xdr:to>
    <xdr:pic>
      <xdr:nvPicPr>
        <xdr:cNvPr id="2" name="Afbeelding 1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06088BE5-D736-FDEA-0E5E-B40138BD2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6785" y="1660073"/>
          <a:ext cx="2701369" cy="9162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773678</xdr:colOff>
      <xdr:row>0</xdr:row>
      <xdr:rowOff>729885</xdr:rowOff>
    </xdr:from>
    <xdr:to>
      <xdr:col>7</xdr:col>
      <xdr:colOff>525516</xdr:colOff>
      <xdr:row>2</xdr:row>
      <xdr:rowOff>261250</xdr:rowOff>
    </xdr:to>
    <xdr:pic>
      <xdr:nvPicPr>
        <xdr:cNvPr id="2" name="Afbeelding 1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9BF18CAF-F30D-C3EB-A0B8-F8BC29095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5057" y="729885"/>
          <a:ext cx="3912183" cy="1326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C88F-591F-1A40-8E20-5EBD8BBF0F57}">
  <sheetPr>
    <tabColor rgb="FF92D050"/>
  </sheetPr>
  <dimension ref="A1:O49"/>
  <sheetViews>
    <sheetView showGridLines="0" tabSelected="1" zoomScale="98" zoomScaleNormal="98" workbookViewId="0">
      <selection activeCell="A2" sqref="A2:O2"/>
    </sheetView>
  </sheetViews>
  <sheetFormatPr baseColWidth="10" defaultRowHeight="13" x14ac:dyDescent="0.15"/>
  <cols>
    <col min="1" max="1" width="10.83203125" style="1"/>
    <col min="2" max="2" width="30" style="1" customWidth="1"/>
    <col min="3" max="3" width="35.33203125" style="1" customWidth="1"/>
    <col min="4" max="4" width="18.83203125" style="1" customWidth="1"/>
    <col min="5" max="5" width="16.33203125" style="1" customWidth="1"/>
    <col min="6" max="6" width="18.83203125" style="1" customWidth="1"/>
    <col min="7" max="7" width="10.83203125" style="1"/>
    <col min="8" max="8" width="16.33203125" style="1" customWidth="1"/>
    <col min="9" max="9" width="18.83203125" style="1" customWidth="1"/>
    <col min="10" max="10" width="10.83203125" style="1"/>
    <col min="11" max="11" width="16.33203125" style="1" customWidth="1"/>
    <col min="12" max="12" width="18.83203125" style="1" customWidth="1"/>
    <col min="13" max="13" width="10.83203125" style="1"/>
    <col min="14" max="14" width="16.33203125" style="1" customWidth="1"/>
    <col min="15" max="15" width="18.83203125" style="1" customWidth="1"/>
    <col min="16" max="16384" width="10.83203125" style="1"/>
  </cols>
  <sheetData>
    <row r="1" spans="1:15" ht="194" customHeight="1" x14ac:dyDescent="0.15">
      <c r="A1" s="39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2" customHeight="1" x14ac:dyDescent="0.15">
      <c r="A2" s="33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20" customHeight="1" x14ac:dyDescent="0.15">
      <c r="A3" s="28" t="s">
        <v>37</v>
      </c>
    </row>
    <row r="5" spans="1:15" ht="14" thickBot="1" x14ac:dyDescent="0.2">
      <c r="A5" s="26" t="s">
        <v>17</v>
      </c>
    </row>
    <row r="6" spans="1:15" ht="99" customHeight="1" thickBot="1" x14ac:dyDescent="0.2">
      <c r="A6" s="1" t="s">
        <v>18</v>
      </c>
      <c r="E6" s="30" t="s">
        <v>12</v>
      </c>
      <c r="F6" s="31"/>
      <c r="G6" s="8"/>
      <c r="H6" s="30" t="s">
        <v>13</v>
      </c>
      <c r="I6" s="31"/>
      <c r="J6" s="8"/>
      <c r="K6" s="30" t="s">
        <v>41</v>
      </c>
      <c r="L6" s="31"/>
      <c r="M6" s="8"/>
      <c r="N6" s="30" t="s">
        <v>14</v>
      </c>
      <c r="O6" s="31"/>
    </row>
    <row r="7" spans="1:15" ht="89" customHeight="1" thickBot="1" x14ac:dyDescent="0.2">
      <c r="C7" s="25" t="s">
        <v>34</v>
      </c>
      <c r="E7" s="2" t="s">
        <v>47</v>
      </c>
      <c r="F7" s="3" t="s">
        <v>9</v>
      </c>
      <c r="H7" s="2" t="s">
        <v>47</v>
      </c>
      <c r="I7" s="3" t="s">
        <v>9</v>
      </c>
      <c r="K7" s="2" t="s">
        <v>47</v>
      </c>
      <c r="L7" s="3" t="s">
        <v>9</v>
      </c>
      <c r="N7" s="2" t="s">
        <v>47</v>
      </c>
      <c r="O7" s="3" t="s">
        <v>9</v>
      </c>
    </row>
    <row r="8" spans="1:15" ht="28" thickTop="1" thickBot="1" x14ac:dyDescent="0.2">
      <c r="C8" s="36" t="s">
        <v>50</v>
      </c>
      <c r="E8" s="18"/>
      <c r="F8" s="37">
        <v>100</v>
      </c>
      <c r="G8" s="7"/>
      <c r="H8" s="38"/>
      <c r="I8" s="37">
        <v>100</v>
      </c>
      <c r="J8" s="7"/>
      <c r="K8" s="38"/>
      <c r="L8" s="37">
        <v>100</v>
      </c>
      <c r="M8" s="7"/>
      <c r="N8" s="38"/>
      <c r="O8" s="37">
        <v>100</v>
      </c>
    </row>
    <row r="9" spans="1:15" ht="14" thickBot="1" x14ac:dyDescent="0.2">
      <c r="C9" s="19" t="s">
        <v>21</v>
      </c>
      <c r="E9" s="16">
        <v>0</v>
      </c>
      <c r="F9" s="21">
        <f>E9*F8</f>
        <v>0</v>
      </c>
      <c r="H9" s="16">
        <v>0</v>
      </c>
      <c r="I9" s="21">
        <f>H9*I8</f>
        <v>0</v>
      </c>
      <c r="K9" s="16">
        <v>0</v>
      </c>
      <c r="L9" s="21">
        <f>K9*L8</f>
        <v>0</v>
      </c>
      <c r="N9" s="16">
        <v>0</v>
      </c>
      <c r="O9" s="21">
        <f>N9*O8</f>
        <v>0</v>
      </c>
    </row>
    <row r="10" spans="1:15" ht="14" thickBot="1" x14ac:dyDescent="0.2">
      <c r="C10" s="19" t="s">
        <v>22</v>
      </c>
      <c r="E10" s="16">
        <v>0</v>
      </c>
      <c r="F10" s="21">
        <f>E10*F8</f>
        <v>0</v>
      </c>
      <c r="H10" s="16">
        <v>0</v>
      </c>
      <c r="I10" s="21">
        <f>H10*I8</f>
        <v>0</v>
      </c>
      <c r="K10" s="16">
        <v>0</v>
      </c>
      <c r="L10" s="21">
        <f>K10*L8</f>
        <v>0</v>
      </c>
      <c r="N10" s="16">
        <v>0</v>
      </c>
      <c r="O10" s="21">
        <f>N10*O8</f>
        <v>0</v>
      </c>
    </row>
    <row r="11" spans="1:15" x14ac:dyDescent="0.15">
      <c r="C11" s="22"/>
      <c r="E11" s="20"/>
      <c r="F11" s="21"/>
      <c r="H11" s="20"/>
      <c r="I11" s="21"/>
      <c r="K11" s="20"/>
      <c r="L11" s="21"/>
      <c r="N11" s="20"/>
      <c r="O11" s="21"/>
    </row>
    <row r="12" spans="1:15" ht="14" thickBot="1" x14ac:dyDescent="0.2">
      <c r="C12" s="22" t="s">
        <v>5</v>
      </c>
      <c r="E12" s="20"/>
      <c r="F12" s="21"/>
      <c r="H12" s="20"/>
      <c r="I12" s="21"/>
      <c r="K12" s="20"/>
      <c r="L12" s="21"/>
      <c r="N12" s="20"/>
      <c r="O12" s="21"/>
    </row>
    <row r="13" spans="1:15" ht="14" thickBot="1" x14ac:dyDescent="0.2">
      <c r="C13" s="19" t="s">
        <v>6</v>
      </c>
      <c r="D13" s="29"/>
      <c r="E13" s="16">
        <v>0</v>
      </c>
      <c r="F13" s="21">
        <f>E13*($F$9+$F$8)</f>
        <v>0</v>
      </c>
      <c r="H13" s="16">
        <v>0</v>
      </c>
      <c r="I13" s="21">
        <f>H13*($F$9+$F$8)</f>
        <v>0</v>
      </c>
      <c r="K13" s="16">
        <v>0</v>
      </c>
      <c r="L13" s="21">
        <f>K13*($F$9+$F$8)</f>
        <v>0</v>
      </c>
      <c r="N13" s="16">
        <v>0</v>
      </c>
      <c r="O13" s="21">
        <f>N13*($F$9+$F$8)</f>
        <v>0</v>
      </c>
    </row>
    <row r="14" spans="1:15" ht="14" thickBot="1" x14ac:dyDescent="0.2">
      <c r="C14" s="19" t="s">
        <v>7</v>
      </c>
      <c r="E14" s="16">
        <v>0</v>
      </c>
      <c r="F14" s="21">
        <f>E14*($F$9+$F$8)</f>
        <v>0</v>
      </c>
      <c r="H14" s="16">
        <v>0</v>
      </c>
      <c r="I14" s="21">
        <f>H14*($F$9+$F$8)</f>
        <v>0</v>
      </c>
      <c r="K14" s="16">
        <v>0</v>
      </c>
      <c r="L14" s="21">
        <f>K14*($F$9+$F$8)</f>
        <v>0</v>
      </c>
      <c r="N14" s="16">
        <v>0</v>
      </c>
      <c r="O14" s="21">
        <f>N14*($F$9+$F$8)</f>
        <v>0</v>
      </c>
    </row>
    <row r="15" spans="1:15" ht="14" thickBot="1" x14ac:dyDescent="0.2">
      <c r="C15" s="19" t="s">
        <v>23</v>
      </c>
      <c r="E15" s="16">
        <v>0</v>
      </c>
      <c r="F15" s="21">
        <f>E15*($F$9+$F$8)</f>
        <v>0</v>
      </c>
      <c r="H15" s="16">
        <v>0</v>
      </c>
      <c r="I15" s="21">
        <f>H15*($F$9+$F$8)</f>
        <v>0</v>
      </c>
      <c r="K15" s="16">
        <v>0</v>
      </c>
      <c r="L15" s="21">
        <f>K15*($F$9+$F$8)</f>
        <v>0</v>
      </c>
      <c r="N15" s="16">
        <v>0</v>
      </c>
      <c r="O15" s="21">
        <f>N15*($F$9+$F$8)</f>
        <v>0</v>
      </c>
    </row>
    <row r="16" spans="1:15" ht="14" thickBot="1" x14ac:dyDescent="0.2">
      <c r="C16" s="19" t="s">
        <v>8</v>
      </c>
      <c r="E16" s="16">
        <v>0</v>
      </c>
      <c r="F16" s="21">
        <f>E16*($F$9+$F$8)</f>
        <v>0</v>
      </c>
      <c r="H16" s="16">
        <v>0</v>
      </c>
      <c r="I16" s="21">
        <f>H16*($F$9+$F$8)</f>
        <v>0</v>
      </c>
      <c r="K16" s="16">
        <v>0</v>
      </c>
      <c r="L16" s="21">
        <f>K16*($F$9+$F$8)</f>
        <v>0</v>
      </c>
      <c r="N16" s="16">
        <v>0</v>
      </c>
      <c r="O16" s="21">
        <f>N16*($F$9+$F$8)</f>
        <v>0</v>
      </c>
    </row>
    <row r="17" spans="3:15" ht="14" thickBot="1" x14ac:dyDescent="0.2">
      <c r="C17" s="19" t="s">
        <v>24</v>
      </c>
      <c r="E17" s="16">
        <v>0</v>
      </c>
      <c r="F17" s="21">
        <f>E17*(F8+F9+F13+F14+F15+F19)</f>
        <v>0</v>
      </c>
      <c r="H17" s="16">
        <v>0</v>
      </c>
      <c r="I17" s="21">
        <f>H17*(I8+I9+I13+I14+I15+I19)</f>
        <v>0</v>
      </c>
      <c r="K17" s="16">
        <v>0</v>
      </c>
      <c r="L17" s="21">
        <f>K17*(L8+L9+L13+L14+L15+L19)</f>
        <v>0</v>
      </c>
      <c r="N17" s="16">
        <v>0</v>
      </c>
      <c r="O17" s="21">
        <f>N17*(O8+O9+O13+O14+O15+O19)</f>
        <v>0</v>
      </c>
    </row>
    <row r="18" spans="3:15" ht="14" thickBot="1" x14ac:dyDescent="0.2">
      <c r="C18" s="19" t="s">
        <v>25</v>
      </c>
      <c r="E18" s="16">
        <v>0</v>
      </c>
      <c r="F18" s="21">
        <f>E18*(F8+F9+F13+F14+F15+F19)</f>
        <v>0</v>
      </c>
      <c r="H18" s="16">
        <v>0</v>
      </c>
      <c r="I18" s="21">
        <f>H18*(I8+I9+I13+I14+I15+I19)</f>
        <v>0</v>
      </c>
      <c r="K18" s="16">
        <v>0</v>
      </c>
      <c r="L18" s="21">
        <f>K18*(L8+L9+L13+L14+L15+L19)</f>
        <v>0</v>
      </c>
      <c r="N18" s="16">
        <v>0</v>
      </c>
      <c r="O18" s="21">
        <f>N18*(O8+O9+O13+O14+O15+O19)</f>
        <v>0</v>
      </c>
    </row>
    <row r="19" spans="3:15" ht="14" thickBot="1" x14ac:dyDescent="0.2">
      <c r="C19" s="19" t="s">
        <v>26</v>
      </c>
      <c r="E19" s="16">
        <v>0</v>
      </c>
      <c r="F19" s="21">
        <f>E19*(F8+F9+F13+F14)</f>
        <v>0</v>
      </c>
      <c r="H19" s="16">
        <v>0</v>
      </c>
      <c r="I19" s="21">
        <f>H19*(I8+I9+I13+I14)</f>
        <v>0</v>
      </c>
      <c r="K19" s="16">
        <v>0</v>
      </c>
      <c r="L19" s="21">
        <f>K19*(L8+L9+L13+L14)</f>
        <v>0</v>
      </c>
      <c r="N19" s="16">
        <v>0</v>
      </c>
      <c r="O19" s="21">
        <f>N19*(O8+O9+O13+O14)</f>
        <v>0</v>
      </c>
    </row>
    <row r="20" spans="3:15" x14ac:dyDescent="0.15">
      <c r="C20" s="22" t="s">
        <v>27</v>
      </c>
      <c r="E20" s="20"/>
      <c r="F20" s="24">
        <f>SUM(F8:F19)</f>
        <v>100</v>
      </c>
      <c r="H20" s="20"/>
      <c r="I20" s="24">
        <f>SUM(I8:I19)</f>
        <v>100</v>
      </c>
      <c r="K20" s="20"/>
      <c r="L20" s="24">
        <f>SUM(L8:L19)</f>
        <v>100</v>
      </c>
      <c r="N20" s="20"/>
      <c r="O20" s="24">
        <f>SUM(O8:O19)</f>
        <v>100</v>
      </c>
    </row>
    <row r="21" spans="3:15" x14ac:dyDescent="0.15">
      <c r="C21" s="22"/>
      <c r="E21" s="20"/>
      <c r="F21" s="21"/>
      <c r="H21" s="20"/>
      <c r="I21" s="21"/>
      <c r="K21" s="20"/>
      <c r="L21" s="21"/>
      <c r="N21" s="20"/>
      <c r="O21" s="21"/>
    </row>
    <row r="22" spans="3:15" ht="14" thickBot="1" x14ac:dyDescent="0.2">
      <c r="C22" s="22" t="s">
        <v>10</v>
      </c>
      <c r="E22" s="20"/>
      <c r="F22" s="21"/>
      <c r="H22" s="20"/>
      <c r="I22" s="21"/>
      <c r="K22" s="20"/>
      <c r="L22" s="21"/>
      <c r="N22" s="20"/>
      <c r="O22" s="21"/>
    </row>
    <row r="23" spans="3:15" ht="14" thickBot="1" x14ac:dyDescent="0.2">
      <c r="C23" s="19" t="s">
        <v>0</v>
      </c>
      <c r="E23" s="16">
        <v>0</v>
      </c>
      <c r="F23" s="21">
        <f t="shared" ref="F23:F33" si="0">ROUND(+F$20*E23,2)</f>
        <v>0</v>
      </c>
      <c r="H23" s="16">
        <v>0</v>
      </c>
      <c r="I23" s="21">
        <f t="shared" ref="I23:I33" si="1">ROUND(+I$20*H23,2)</f>
        <v>0</v>
      </c>
      <c r="K23" s="16">
        <v>0</v>
      </c>
      <c r="L23" s="21">
        <f t="shared" ref="L23:L33" si="2">ROUND(+L$20*K23,2)</f>
        <v>0</v>
      </c>
      <c r="N23" s="16">
        <v>0</v>
      </c>
      <c r="O23" s="21">
        <f t="shared" ref="O23:O33" si="3">ROUND(+O$20*N23,2)</f>
        <v>0</v>
      </c>
    </row>
    <row r="24" spans="3:15" ht="14" thickBot="1" x14ac:dyDescent="0.2">
      <c r="C24" s="19" t="s">
        <v>28</v>
      </c>
      <c r="E24" s="16">
        <v>0</v>
      </c>
      <c r="F24" s="21">
        <f t="shared" si="0"/>
        <v>0</v>
      </c>
      <c r="H24" s="16">
        <v>0</v>
      </c>
      <c r="I24" s="21">
        <f t="shared" si="1"/>
        <v>0</v>
      </c>
      <c r="K24" s="16">
        <v>0</v>
      </c>
      <c r="L24" s="21">
        <f t="shared" si="2"/>
        <v>0</v>
      </c>
      <c r="N24" s="16">
        <v>0</v>
      </c>
      <c r="O24" s="21">
        <f t="shared" si="3"/>
        <v>0</v>
      </c>
    </row>
    <row r="25" spans="3:15" ht="14" thickBot="1" x14ac:dyDescent="0.2">
      <c r="C25" s="19" t="s">
        <v>29</v>
      </c>
      <c r="E25" s="16">
        <v>0</v>
      </c>
      <c r="F25" s="21">
        <f t="shared" si="0"/>
        <v>0</v>
      </c>
      <c r="H25" s="16">
        <v>0</v>
      </c>
      <c r="I25" s="21">
        <f t="shared" si="1"/>
        <v>0</v>
      </c>
      <c r="K25" s="16">
        <v>0</v>
      </c>
      <c r="L25" s="21">
        <f t="shared" si="2"/>
        <v>0</v>
      </c>
      <c r="N25" s="16">
        <v>0</v>
      </c>
      <c r="O25" s="21">
        <f t="shared" si="3"/>
        <v>0</v>
      </c>
    </row>
    <row r="26" spans="3:15" ht="14" thickBot="1" x14ac:dyDescent="0.2">
      <c r="C26" s="19" t="s">
        <v>1</v>
      </c>
      <c r="E26" s="16">
        <v>0</v>
      </c>
      <c r="F26" s="21">
        <f t="shared" si="0"/>
        <v>0</v>
      </c>
      <c r="H26" s="16">
        <v>0</v>
      </c>
      <c r="I26" s="21">
        <f t="shared" si="1"/>
        <v>0</v>
      </c>
      <c r="K26" s="16">
        <v>0</v>
      </c>
      <c r="L26" s="21">
        <f t="shared" si="2"/>
        <v>0</v>
      </c>
      <c r="N26" s="16">
        <v>0</v>
      </c>
      <c r="O26" s="21">
        <f t="shared" si="3"/>
        <v>0</v>
      </c>
    </row>
    <row r="27" spans="3:15" ht="14" thickBot="1" x14ac:dyDescent="0.2">
      <c r="C27" s="32" t="s">
        <v>45</v>
      </c>
      <c r="E27" s="16">
        <v>0</v>
      </c>
      <c r="F27" s="21">
        <f t="shared" si="0"/>
        <v>0</v>
      </c>
      <c r="H27" s="16">
        <v>0</v>
      </c>
      <c r="I27" s="21">
        <f t="shared" si="1"/>
        <v>0</v>
      </c>
      <c r="K27" s="16">
        <v>0</v>
      </c>
      <c r="L27" s="21">
        <f t="shared" si="2"/>
        <v>0</v>
      </c>
      <c r="N27" s="16">
        <v>0</v>
      </c>
      <c r="O27" s="21">
        <f t="shared" si="3"/>
        <v>0</v>
      </c>
    </row>
    <row r="28" spans="3:15" ht="14" thickBot="1" x14ac:dyDescent="0.2">
      <c r="C28" s="19" t="s">
        <v>2</v>
      </c>
      <c r="E28" s="16">
        <v>0</v>
      </c>
      <c r="F28" s="21">
        <f t="shared" si="0"/>
        <v>0</v>
      </c>
      <c r="H28" s="16">
        <v>0</v>
      </c>
      <c r="I28" s="21">
        <f t="shared" si="1"/>
        <v>0</v>
      </c>
      <c r="K28" s="16">
        <v>0</v>
      </c>
      <c r="L28" s="21">
        <f t="shared" si="2"/>
        <v>0</v>
      </c>
      <c r="N28" s="16">
        <v>0</v>
      </c>
      <c r="O28" s="21">
        <f t="shared" si="3"/>
        <v>0</v>
      </c>
    </row>
    <row r="29" spans="3:15" ht="14" thickBot="1" x14ac:dyDescent="0.2">
      <c r="C29" s="19" t="s">
        <v>32</v>
      </c>
      <c r="E29" s="16">
        <v>0</v>
      </c>
      <c r="F29" s="21">
        <f t="shared" si="0"/>
        <v>0</v>
      </c>
      <c r="H29" s="16">
        <v>0</v>
      </c>
      <c r="I29" s="21">
        <f t="shared" si="1"/>
        <v>0</v>
      </c>
      <c r="K29" s="16">
        <v>0</v>
      </c>
      <c r="L29" s="21">
        <f t="shared" si="2"/>
        <v>0</v>
      </c>
      <c r="N29" s="16">
        <v>0</v>
      </c>
      <c r="O29" s="21">
        <f t="shared" si="3"/>
        <v>0</v>
      </c>
    </row>
    <row r="30" spans="3:15" ht="14" thickBot="1" x14ac:dyDescent="0.2">
      <c r="C30" s="19" t="s">
        <v>3</v>
      </c>
      <c r="E30" s="16">
        <v>0</v>
      </c>
      <c r="F30" s="21">
        <f t="shared" si="0"/>
        <v>0</v>
      </c>
      <c r="H30" s="16">
        <v>0</v>
      </c>
      <c r="I30" s="21">
        <f t="shared" si="1"/>
        <v>0</v>
      </c>
      <c r="K30" s="16">
        <v>0</v>
      </c>
      <c r="L30" s="21">
        <f t="shared" si="2"/>
        <v>0</v>
      </c>
      <c r="N30" s="16">
        <v>0</v>
      </c>
      <c r="O30" s="21">
        <f t="shared" si="3"/>
        <v>0</v>
      </c>
    </row>
    <row r="31" spans="3:15" ht="14" thickBot="1" x14ac:dyDescent="0.2">
      <c r="C31" s="19" t="s">
        <v>30</v>
      </c>
      <c r="E31" s="16">
        <v>0</v>
      </c>
      <c r="F31" s="21">
        <f t="shared" si="0"/>
        <v>0</v>
      </c>
      <c r="H31" s="16">
        <v>0</v>
      </c>
      <c r="I31" s="21">
        <f t="shared" si="1"/>
        <v>0</v>
      </c>
      <c r="K31" s="16">
        <v>0</v>
      </c>
      <c r="L31" s="21">
        <f t="shared" si="2"/>
        <v>0</v>
      </c>
      <c r="N31" s="16">
        <v>0</v>
      </c>
      <c r="O31" s="21">
        <f t="shared" si="3"/>
        <v>0</v>
      </c>
    </row>
    <row r="32" spans="3:15" ht="14" thickBot="1" x14ac:dyDescent="0.2">
      <c r="C32" s="19" t="s">
        <v>31</v>
      </c>
      <c r="E32" s="16">
        <v>0</v>
      </c>
      <c r="F32" s="21">
        <f t="shared" si="0"/>
        <v>0</v>
      </c>
      <c r="H32" s="16">
        <v>0</v>
      </c>
      <c r="I32" s="21">
        <f t="shared" si="1"/>
        <v>0</v>
      </c>
      <c r="K32" s="16">
        <v>0</v>
      </c>
      <c r="L32" s="21">
        <f t="shared" si="2"/>
        <v>0</v>
      </c>
      <c r="N32" s="16">
        <v>0</v>
      </c>
      <c r="O32" s="21">
        <f t="shared" si="3"/>
        <v>0</v>
      </c>
    </row>
    <row r="33" spans="3:15" ht="14" thickBot="1" x14ac:dyDescent="0.2">
      <c r="C33" s="19" t="s">
        <v>4</v>
      </c>
      <c r="E33" s="16">
        <v>0</v>
      </c>
      <c r="F33" s="21">
        <f t="shared" si="0"/>
        <v>0</v>
      </c>
      <c r="H33" s="16">
        <v>0</v>
      </c>
      <c r="I33" s="21">
        <f t="shared" si="1"/>
        <v>0</v>
      </c>
      <c r="K33" s="16">
        <v>0</v>
      </c>
      <c r="L33" s="21">
        <f t="shared" si="2"/>
        <v>0</v>
      </c>
      <c r="N33" s="16">
        <v>0</v>
      </c>
      <c r="O33" s="21">
        <f t="shared" si="3"/>
        <v>0</v>
      </c>
    </row>
    <row r="34" spans="3:15" x14ac:dyDescent="0.15">
      <c r="F34" s="21"/>
      <c r="I34" s="21"/>
      <c r="L34" s="21"/>
      <c r="O34" s="21"/>
    </row>
    <row r="35" spans="3:15" x14ac:dyDescent="0.15">
      <c r="F35" s="21"/>
      <c r="I35" s="21"/>
      <c r="L35" s="21"/>
      <c r="O35" s="21"/>
    </row>
    <row r="36" spans="3:15" x14ac:dyDescent="0.15">
      <c r="F36" s="23">
        <f>SUM(F20:F34)</f>
        <v>100</v>
      </c>
      <c r="I36" s="23">
        <f>SUM(I20:I34)</f>
        <v>100</v>
      </c>
      <c r="L36" s="23">
        <f>SUM(L20:L34)</f>
        <v>100</v>
      </c>
      <c r="O36" s="23">
        <f>SUM(O20:O34)</f>
        <v>100</v>
      </c>
    </row>
    <row r="37" spans="3:15" ht="14" thickBot="1" x14ac:dyDescent="0.2"/>
    <row r="38" spans="3:15" ht="14" thickBot="1" x14ac:dyDescent="0.2">
      <c r="D38" s="1" t="s">
        <v>11</v>
      </c>
      <c r="E38" s="16">
        <v>0</v>
      </c>
      <c r="F38" s="4">
        <f>E38*F36</f>
        <v>0</v>
      </c>
      <c r="H38" s="16">
        <v>0</v>
      </c>
      <c r="I38" s="4">
        <f>H38*I36</f>
        <v>0</v>
      </c>
      <c r="K38" s="16">
        <v>0</v>
      </c>
      <c r="L38" s="4">
        <f>K38*L36</f>
        <v>0</v>
      </c>
      <c r="N38" s="16">
        <v>0</v>
      </c>
      <c r="O38" s="4">
        <f>N38*O36</f>
        <v>0</v>
      </c>
    </row>
    <row r="39" spans="3:15" ht="14" thickBot="1" x14ac:dyDescent="0.2"/>
    <row r="40" spans="3:15" ht="14" thickBot="1" x14ac:dyDescent="0.2">
      <c r="D40" s="1" t="s">
        <v>38</v>
      </c>
      <c r="F40" s="5">
        <f>F36+F38</f>
        <v>100</v>
      </c>
      <c r="I40" s="5">
        <f>I36+I38</f>
        <v>100</v>
      </c>
      <c r="L40" s="5">
        <f>L36+L38</f>
        <v>100</v>
      </c>
      <c r="O40" s="5">
        <f>O36+O38</f>
        <v>100</v>
      </c>
    </row>
    <row r="41" spans="3:15" ht="14" thickBot="1" x14ac:dyDescent="0.2"/>
    <row r="42" spans="3:15" ht="14" thickBot="1" x14ac:dyDescent="0.2">
      <c r="D42" s="1" t="s">
        <v>39</v>
      </c>
      <c r="F42" s="9">
        <f>5200/3</f>
        <v>1733.3333333333333</v>
      </c>
      <c r="I42" s="9">
        <f>1200/3</f>
        <v>400</v>
      </c>
      <c r="L42" s="9">
        <f>5200/3</f>
        <v>1733.3333333333333</v>
      </c>
      <c r="O42" s="9">
        <f>1600/3</f>
        <v>533.33333333333337</v>
      </c>
    </row>
    <row r="44" spans="3:15" x14ac:dyDescent="0.15">
      <c r="D44" s="1" t="s">
        <v>40</v>
      </c>
      <c r="F44" s="4">
        <f>F40*F42</f>
        <v>173333.33333333331</v>
      </c>
      <c r="I44" s="4">
        <f>I40*I42</f>
        <v>40000</v>
      </c>
      <c r="L44" s="4">
        <f>L40*L42</f>
        <v>173333.33333333331</v>
      </c>
      <c r="O44" s="4">
        <f>O40*O42</f>
        <v>53333.333333333336</v>
      </c>
    </row>
    <row r="46" spans="3:15" ht="14" thickBot="1" x14ac:dyDescent="0.2"/>
    <row r="47" spans="3:15" ht="14" thickBot="1" x14ac:dyDescent="0.2">
      <c r="D47" s="1" t="s">
        <v>48</v>
      </c>
      <c r="F47" s="14">
        <f>F44+I44+L44+O44</f>
        <v>439999.99999999994</v>
      </c>
      <c r="H47" s="15">
        <f>F47</f>
        <v>439999.99999999994</v>
      </c>
    </row>
    <row r="48" spans="3:15" x14ac:dyDescent="0.15">
      <c r="H48" s="1" t="s">
        <v>33</v>
      </c>
    </row>
    <row r="49" spans="6:10" x14ac:dyDescent="0.15">
      <c r="F49" s="1" t="s">
        <v>17</v>
      </c>
      <c r="G49" s="4" t="s">
        <v>17</v>
      </c>
      <c r="H49" s="1" t="s">
        <v>17</v>
      </c>
      <c r="I49" s="4" t="s">
        <v>17</v>
      </c>
      <c r="J49" s="1" t="s">
        <v>17</v>
      </c>
    </row>
  </sheetData>
  <sheetProtection algorithmName="SHA-512" hashValue="Ahtg/PYWABhK5XSTLhAee5evZBJ/JELrcV6V7weXicWo07uf3FkDNjwgHnnC9PM2uV8+QstcO1iNmBLhCrR76g==" saltValue="CXaBMk7vJOTvpqvyn0ghOQ==" spinCount="100000" sheet="1" objects="1" scenarios="1"/>
  <mergeCells count="6">
    <mergeCell ref="A1:O1"/>
    <mergeCell ref="E6:F6"/>
    <mergeCell ref="H6:I6"/>
    <mergeCell ref="K6:L6"/>
    <mergeCell ref="N6:O6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4F03F-E794-7540-AD03-4BB292C4863A}">
  <sheetPr>
    <tabColor rgb="FF00B050"/>
  </sheetPr>
  <dimension ref="A1:O8"/>
  <sheetViews>
    <sheetView showGridLines="0" zoomScale="140" zoomScaleNormal="140" workbookViewId="0">
      <selection activeCell="A2" sqref="A2:H2"/>
    </sheetView>
  </sheetViews>
  <sheetFormatPr baseColWidth="10" defaultRowHeight="13" x14ac:dyDescent="0.15"/>
  <cols>
    <col min="3" max="3" width="35.33203125" customWidth="1"/>
    <col min="4" max="4" width="18.83203125" customWidth="1"/>
    <col min="5" max="5" width="16.33203125" customWidth="1"/>
    <col min="6" max="6" width="18.83203125" customWidth="1"/>
    <col min="8" max="8" width="16.33203125" customWidth="1"/>
  </cols>
  <sheetData>
    <row r="1" spans="1:15" s="1" customFormat="1" ht="97" customHeight="1" x14ac:dyDescent="0.15">
      <c r="A1" s="41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s="1" customFormat="1" ht="42" customHeight="1" x14ac:dyDescent="0.15">
      <c r="A2" s="33" t="s">
        <v>49</v>
      </c>
      <c r="B2" s="34"/>
      <c r="C2" s="34"/>
      <c r="D2" s="34"/>
      <c r="E2" s="34"/>
      <c r="F2" s="34"/>
      <c r="G2" s="34"/>
      <c r="H2" s="34"/>
    </row>
    <row r="3" spans="1:15" s="1" customFormat="1" ht="20" customHeight="1" x14ac:dyDescent="0.15">
      <c r="A3" s="28" t="s">
        <v>19</v>
      </c>
    </row>
    <row r="4" spans="1:15" s="1" customFormat="1" ht="57" thickBot="1" x14ac:dyDescent="0.2">
      <c r="D4" s="12" t="s">
        <v>20</v>
      </c>
      <c r="E4" s="12" t="s">
        <v>15</v>
      </c>
      <c r="F4" s="13" t="s">
        <v>43</v>
      </c>
      <c r="G4" s="13"/>
      <c r="H4" s="13" t="s">
        <v>44</v>
      </c>
    </row>
    <row r="5" spans="1:15" s="1" customFormat="1" ht="71" thickBot="1" x14ac:dyDescent="0.2">
      <c r="C5" s="6" t="s">
        <v>42</v>
      </c>
      <c r="D5" s="11">
        <v>250000</v>
      </c>
      <c r="E5" s="17">
        <v>0</v>
      </c>
      <c r="F5" s="10">
        <f>D5*E5</f>
        <v>0</v>
      </c>
      <c r="G5" s="7"/>
      <c r="H5" s="35">
        <f>D5+F5</f>
        <v>250000</v>
      </c>
    </row>
    <row r="6" spans="1:15" s="1" customFormat="1" x14ac:dyDescent="0.15">
      <c r="E6" s="7" t="s">
        <v>17</v>
      </c>
    </row>
    <row r="7" spans="1:15" s="1" customFormat="1" ht="14" thickBot="1" x14ac:dyDescent="0.2"/>
    <row r="8" spans="1:15" s="1" customFormat="1" ht="14" thickBot="1" x14ac:dyDescent="0.2">
      <c r="E8" s="1" t="s">
        <v>16</v>
      </c>
      <c r="H8" s="15">
        <f>H5</f>
        <v>250000</v>
      </c>
    </row>
  </sheetData>
  <sheetProtection algorithmName="SHA-512" hashValue="XK02m41xy9QNGEWKJPS23oTWA8bbWISoO3usTE+2puiNmLT79vWNzHdZnS1npE8H+mKUx54w+Q0AKiy8UWye7A==" saltValue="9k38z1qYZlerMm6ArkP7Ng==" spinCount="100000" sheet="1" objects="1" scenarios="1"/>
  <mergeCells count="2">
    <mergeCell ref="A2:H2"/>
    <mergeCell ref="A1:O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4042-F4B8-B541-AF78-AF0EB9A45F4F}">
  <sheetPr>
    <tabColor theme="6"/>
  </sheetPr>
  <dimension ref="A1:B4"/>
  <sheetViews>
    <sheetView showGridLines="0" zoomScale="87" zoomScaleNormal="87" workbookViewId="0">
      <selection activeCell="A7" sqref="A7"/>
    </sheetView>
  </sheetViews>
  <sheetFormatPr baseColWidth="10" defaultRowHeight="13" x14ac:dyDescent="0.15"/>
  <cols>
    <col min="1" max="1" width="128.5" customWidth="1"/>
    <col min="2" max="2" width="66.5" customWidth="1"/>
  </cols>
  <sheetData>
    <row r="1" spans="1:2" s="1" customFormat="1" ht="97" customHeight="1" x14ac:dyDescent="0.15">
      <c r="A1" s="43" t="s">
        <v>52</v>
      </c>
      <c r="B1" s="44"/>
    </row>
    <row r="2" spans="1:2" ht="45" customHeight="1" x14ac:dyDescent="0.15">
      <c r="A2" s="45" t="s">
        <v>51</v>
      </c>
      <c r="B2" s="46">
        <f>'Prijzenblad Fierder Onderwijs'!H47</f>
        <v>439999.99999999994</v>
      </c>
    </row>
    <row r="3" spans="1:2" ht="45" customHeight="1" x14ac:dyDescent="0.15">
      <c r="A3" s="45" t="s">
        <v>35</v>
      </c>
      <c r="B3" s="46">
        <f>'Prijzenblad Sectie 2'!H8</f>
        <v>250000</v>
      </c>
    </row>
    <row r="4" spans="1:2" s="27" customFormat="1" ht="45" customHeight="1" x14ac:dyDescent="0.25">
      <c r="A4" s="45" t="s">
        <v>36</v>
      </c>
      <c r="B4" s="47">
        <f>SUM(B2:B3)</f>
        <v>690000</v>
      </c>
    </row>
  </sheetData>
  <sheetProtection algorithmName="SHA-512" hashValue="OpJSjNva1RrYnJYxSCRhu1QBpCdUJuK4itPM8pkR72aQqWMOXbWcbWBwP42s+i2GS3oUKTgJ7UEMj7HeUTx6RQ==" saltValue="oRumqDJlxa4eUKo2feHYPA==" spinCount="100000" sheet="1" objects="1" scenarios="1"/>
  <mergeCells count="1">
    <mergeCell ref="A1:B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5ab2cf32e48d1b6a7448349eada59c36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cdc4819a3088082993f6a327ac3ab85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92714C-004E-4821-B969-3A63774CB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7A6ED8-096A-4A2F-ADF1-09129E631C5A}">
  <ds:schemaRefs>
    <ds:schemaRef ds:uri="http://schemas.microsoft.com/office/2006/documentManagement/types"/>
    <ds:schemaRef ds:uri="http://purl.org/dc/elements/1.1/"/>
    <ds:schemaRef ds:uri="04d4ff2e-cf62-40b0-a5cf-f8c6524922a9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cdfd6af9-2027-427e-aee7-f2f3dc2ea94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671BBF5-8A8D-4154-8B23-E316DF5335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 Fierder Onderwijs</vt:lpstr>
      <vt:lpstr>Prijzenblad Sectie 2</vt:lpstr>
      <vt:lpstr>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dcterms:created xsi:type="dcterms:W3CDTF">2014-10-31T15:34:42Z</dcterms:created>
  <dcterms:modified xsi:type="dcterms:W3CDTF">2024-06-18T13:49:08Z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