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Fierder/EA PNIL Inhuur personeel 2024/Aanbestedingsdocument en bijlagen/Concept/"/>
    </mc:Choice>
  </mc:AlternateContent>
  <xr:revisionPtr revIDLastSave="80" documentId="13_ncr:1_{8CC3C0B1-D111-1B49-8D88-32F725D86F3D}" xr6:coauthVersionLast="47" xr6:coauthVersionMax="47" xr10:uidLastSave="{CBE543F8-A673-0649-A5A0-1103998E11E7}"/>
  <bookViews>
    <workbookView xWindow="-45900" yWindow="2400" windowWidth="28800" windowHeight="16380" xr2:uid="{26A0E56A-9CA4-EB40-BF12-5B4691CBE874}"/>
  </bookViews>
  <sheets>
    <sheet name="Waardemode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2" l="1"/>
  <c r="C26" i="2"/>
  <c r="B16" i="2"/>
  <c r="G5" i="2"/>
  <c r="B14" i="2"/>
  <c r="F5" i="2"/>
  <c r="E5" i="2"/>
  <c r="D5" i="2"/>
  <c r="C5" i="2"/>
  <c r="B5" i="2"/>
  <c r="F7" i="2"/>
  <c r="E7" i="2"/>
  <c r="D7" i="2"/>
  <c r="C7" i="2"/>
  <c r="B7" i="2"/>
  <c r="G4" i="2"/>
  <c r="D3" i="2" s="1"/>
  <c r="C13" i="2"/>
  <c r="G32" i="2"/>
  <c r="D32" i="2"/>
  <c r="C25" i="2"/>
  <c r="G7" i="2" l="1"/>
  <c r="B3" i="2"/>
  <c r="F3" i="2"/>
  <c r="C3" i="2"/>
  <c r="E3" i="2"/>
  <c r="G3" i="2" l="1"/>
</calcChain>
</file>

<file path=xl/sharedStrings.xml><?xml version="1.0" encoding="utf-8"?>
<sst xmlns="http://schemas.openxmlformats.org/spreadsheetml/2006/main" count="77" uniqueCount="41">
  <si>
    <t>OPEN VRAGEN + bijbehorende waarde beoordeling</t>
  </si>
  <si>
    <t>6.1.1
PLAN VAN AANPAK</t>
  </si>
  <si>
    <t>6.1.2
GOED EN AANTREKKELIJK GEZAMENLIJK WERKGEVERSCHAP</t>
  </si>
  <si>
    <t>6.1.3 AANPAK WERVING EN SELECTIEPROCES IN DE REGIO</t>
  </si>
  <si>
    <t xml:space="preserve">6.1.4  
TEAM ACCOUNT-/ SUCCESMANAGEMENT/ PARTNERSCHAP </t>
  </si>
  <si>
    <t>6.1.5
PARTNERPARTIJEN GRIP OP INHUUR</t>
  </si>
  <si>
    <t>Totaal:</t>
  </si>
  <si>
    <t>Percentage</t>
  </si>
  <si>
    <t>5 uitmuntend</t>
  </si>
  <si>
    <t>4 goed</t>
  </si>
  <si>
    <t>3 voldoende</t>
  </si>
  <si>
    <t>2 matig</t>
  </si>
  <si>
    <t>driemaal of meer matig is uitsluiting/ KO</t>
  </si>
  <si>
    <t>1 onvoldoende</t>
  </si>
  <si>
    <t>KO</t>
  </si>
  <si>
    <t>KO= uitsluiting</t>
  </si>
  <si>
    <t>CASUS</t>
  </si>
  <si>
    <r>
      <t>Aantal uur waarna Opdrachtgever een medewerker kostenloos kan overnemen</t>
    </r>
    <r>
      <rPr>
        <sz val="10"/>
        <color theme="0"/>
        <rFont val="Verdana"/>
        <family val="2"/>
      </rPr>
      <t> </t>
    </r>
    <r>
      <rPr>
        <b/>
        <sz val="10"/>
        <color theme="0"/>
        <rFont val="Verdana"/>
        <family val="2"/>
      </rPr>
      <t>conform formulier D</t>
    </r>
  </si>
  <si>
    <r>
      <t>Te behalen waarde</t>
    </r>
    <r>
      <rPr>
        <sz val="8"/>
        <color theme="0"/>
        <rFont val="Verdana"/>
        <family val="2"/>
      </rPr>
      <t> </t>
    </r>
  </si>
  <si>
    <t>SCORE</t>
  </si>
  <si>
    <t>1.400 </t>
  </si>
  <si>
    <t xml:space="preserve"> </t>
  </si>
  <si>
    <t>1.040 </t>
  </si>
  <si>
    <t>900 </t>
  </si>
  <si>
    <t>800 </t>
  </si>
  <si>
    <t>700 </t>
  </si>
  <si>
    <t>600 </t>
  </si>
  <si>
    <t>500 </t>
  </si>
  <si>
    <t>Totaal kwaliteit</t>
  </si>
  <si>
    <t>Geraamde omvang:</t>
  </si>
  <si>
    <t>Raming op basis van 1 jaar</t>
  </si>
  <si>
    <t>verwacht prijsverschil</t>
  </si>
  <si>
    <t xml:space="preserve">kwaliteitsverschil </t>
  </si>
  <si>
    <t xml:space="preserve">prijs </t>
  </si>
  <si>
    <t>kwaliteit</t>
  </si>
  <si>
    <t>BPKV</t>
  </si>
  <si>
    <t>Percentage (afgeronde getallen)</t>
  </si>
  <si>
    <t>Kwaliteit is daarmee zeer dominant ten opzichte van de prijs.</t>
  </si>
  <si>
    <t>Inschrijver 2</t>
  </si>
  <si>
    <t>Inschrijver 1</t>
  </si>
  <si>
    <t>Inschrijver 2 wint de aanbesteding.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</si>
</sst>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&quot;€&quot;\ #,##0.00"/>
    <numFmt numFmtId="165" formatCode="0.0%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b/>
      <i/>
      <sz val="10"/>
      <color rgb="FFFF0000"/>
      <name val="Verdana"/>
      <family val="2"/>
    </font>
    <font>
      <sz val="10"/>
      <color rgb="FFFF0000"/>
      <name val="Verdana"/>
      <family val="2"/>
    </font>
    <font>
      <i/>
      <sz val="10"/>
      <color theme="1"/>
      <name val="Verdana"/>
      <family val="2"/>
    </font>
    <font>
      <sz val="8"/>
      <name val="Verdana"/>
      <family val="2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sz val="8"/>
      <color theme="1"/>
      <name val="Verdana"/>
      <family val="2"/>
    </font>
    <font>
      <sz val="10"/>
      <color theme="0"/>
      <name val="Verdana"/>
      <family val="2"/>
    </font>
    <font>
      <sz val="10"/>
      <color theme="9" tint="-0.249977111117893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/>
    <xf numFmtId="0" fontId="6" fillId="5" borderId="1" xfId="0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3" fillId="2" borderId="4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165" fontId="6" fillId="5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/>
    <xf numFmtId="44" fontId="2" fillId="0" borderId="0" xfId="2" applyFont="1"/>
    <xf numFmtId="165" fontId="2" fillId="7" borderId="0" xfId="1" applyNumberFormat="1" applyFont="1" applyFill="1"/>
    <xf numFmtId="44" fontId="2" fillId="7" borderId="0" xfId="2" applyFont="1" applyFill="1"/>
    <xf numFmtId="0" fontId="2" fillId="7" borderId="0" xfId="0" applyFont="1" applyFill="1"/>
    <xf numFmtId="44" fontId="2" fillId="7" borderId="0" xfId="0" applyNumberFormat="1" applyFont="1" applyFill="1"/>
    <xf numFmtId="44" fontId="9" fillId="7" borderId="0" xfId="2" applyFont="1" applyFill="1"/>
    <xf numFmtId="0" fontId="6" fillId="3" borderId="1" xfId="0" applyFont="1" applyFill="1" applyBorder="1" applyAlignment="1">
      <alignment horizontal="justify" vertical="center" wrapText="1"/>
    </xf>
    <xf numFmtId="0" fontId="9" fillId="7" borderId="0" xfId="0" applyFont="1" applyFill="1"/>
    <xf numFmtId="164" fontId="10" fillId="0" borderId="1" xfId="0" applyNumberFormat="1" applyFont="1" applyBorder="1" applyAlignment="1">
      <alignment vertical="center"/>
    </xf>
    <xf numFmtId="164" fontId="2" fillId="0" borderId="0" xfId="0" applyNumberFormat="1" applyFont="1"/>
    <xf numFmtId="44" fontId="2" fillId="7" borderId="0" xfId="2" applyFont="1" applyFill="1" applyBorder="1"/>
    <xf numFmtId="0" fontId="8" fillId="7" borderId="0" xfId="0" applyFont="1" applyFill="1"/>
    <xf numFmtId="0" fontId="6" fillId="3" borderId="5" xfId="0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5" fillId="6" borderId="9" xfId="0" applyFont="1" applyFill="1" applyBorder="1" applyAlignment="1">
      <alignment vertical="center" wrapText="1"/>
    </xf>
    <xf numFmtId="164" fontId="9" fillId="2" borderId="4" xfId="0" applyNumberFormat="1" applyFont="1" applyFill="1" applyBorder="1" applyAlignment="1">
      <alignment horizontal="justify" vertical="center" wrapText="1"/>
    </xf>
    <xf numFmtId="0" fontId="9" fillId="0" borderId="0" xfId="0" applyFont="1"/>
    <xf numFmtId="9" fontId="2" fillId="0" borderId="0" xfId="0" applyNumberFormat="1" applyFont="1"/>
    <xf numFmtId="164" fontId="2" fillId="0" borderId="1" xfId="0" applyNumberFormat="1" applyFont="1" applyBorder="1"/>
    <xf numFmtId="44" fontId="2" fillId="8" borderId="0" xfId="2" applyFont="1" applyFill="1"/>
    <xf numFmtId="44" fontId="4" fillId="7" borderId="0" xfId="0" applyNumberFormat="1" applyFont="1" applyFill="1"/>
    <xf numFmtId="44" fontId="11" fillId="0" borderId="10" xfId="2" applyFont="1" applyBorder="1" applyAlignment="1">
      <alignment horizontal="right"/>
    </xf>
    <xf numFmtId="0" fontId="12" fillId="9" borderId="10" xfId="0" applyFont="1" applyFill="1" applyBorder="1" applyAlignment="1">
      <alignment vertical="center" wrapText="1"/>
    </xf>
    <xf numFmtId="0" fontId="16" fillId="0" borderId="0" xfId="0" applyFont="1"/>
    <xf numFmtId="9" fontId="6" fillId="5" borderId="1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justify" vertical="center" wrapText="1"/>
    </xf>
    <xf numFmtId="164" fontId="2" fillId="2" borderId="4" xfId="0" applyNumberFormat="1" applyFont="1" applyFill="1" applyBorder="1" applyAlignment="1">
      <alignment horizontal="justify" vertical="center" wrapText="1"/>
    </xf>
    <xf numFmtId="164" fontId="2" fillId="10" borderId="1" xfId="0" applyNumberFormat="1" applyFont="1" applyFill="1" applyBorder="1"/>
    <xf numFmtId="44" fontId="11" fillId="10" borderId="10" xfId="2" applyFont="1" applyFill="1" applyBorder="1" applyAlignment="1">
      <alignment horizontal="right"/>
    </xf>
    <xf numFmtId="164" fontId="10" fillId="10" borderId="7" xfId="0" applyNumberFormat="1" applyFont="1" applyFill="1" applyBorder="1" applyAlignment="1">
      <alignment vertical="center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justify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454527</xdr:colOff>
      <xdr:row>0</xdr:row>
      <xdr:rowOff>147051</xdr:rowOff>
    </xdr:from>
    <xdr:to>
      <xdr:col>8</xdr:col>
      <xdr:colOff>520008</xdr:colOff>
      <xdr:row>1</xdr:row>
      <xdr:rowOff>226794</xdr:rowOff>
    </xdr:to>
    <xdr:pic>
      <xdr:nvPicPr>
        <xdr:cNvPr id="2" name="Afbeelding 1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2F4F46C0-0B6A-0A83-0680-14F8DA0C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17159" y="147051"/>
          <a:ext cx="3053323" cy="1035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J34"/>
  <sheetViews>
    <sheetView showGridLines="0" tabSelected="1" zoomScale="88" zoomScaleNormal="190" workbookViewId="0">
      <selection activeCell="F35" sqref="F35"/>
    </sheetView>
  </sheetViews>
  <sheetFormatPr baseColWidth="10" defaultColWidth="11" defaultRowHeight="13" x14ac:dyDescent="0.15"/>
  <cols>
    <col min="1" max="1" width="24.33203125" style="1" customWidth="1"/>
    <col min="2" max="2" width="22.1640625" style="1" customWidth="1"/>
    <col min="3" max="7" width="20" style="1" customWidth="1"/>
    <col min="8" max="8" width="39.1640625" style="1" customWidth="1"/>
    <col min="9" max="16384" width="11" style="1"/>
  </cols>
  <sheetData>
    <row r="1" spans="1:8" ht="75" customHeight="1" thickBot="1" x14ac:dyDescent="0.2">
      <c r="A1" s="48" t="s">
        <v>0</v>
      </c>
      <c r="B1" s="49"/>
      <c r="C1" s="49"/>
      <c r="D1" s="49"/>
      <c r="E1" s="49"/>
      <c r="F1" s="49"/>
      <c r="G1" s="26"/>
    </row>
    <row r="2" spans="1:8" s="10" customFormat="1" ht="85" thickBot="1" x14ac:dyDescent="0.2">
      <c r="A2" s="45"/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5" t="s">
        <v>6</v>
      </c>
    </row>
    <row r="3" spans="1:8" ht="29" thickBot="1" x14ac:dyDescent="0.2">
      <c r="A3" s="3" t="s">
        <v>36</v>
      </c>
      <c r="B3" s="36">
        <f t="shared" ref="B3:E3" si="0">B4/$G$4</f>
        <v>0.2807017543859649</v>
      </c>
      <c r="C3" s="36">
        <f t="shared" si="0"/>
        <v>0.17543859649122806</v>
      </c>
      <c r="D3" s="36">
        <f t="shared" si="0"/>
        <v>0.2807017543859649</v>
      </c>
      <c r="E3" s="36">
        <f t="shared" si="0"/>
        <v>8.771929824561403E-2</v>
      </c>
      <c r="F3" s="36">
        <f>F4/$G$4</f>
        <v>0.17543859649122806</v>
      </c>
      <c r="G3" s="7">
        <f>SUM(B3:F3)</f>
        <v>0.99999999999999989</v>
      </c>
    </row>
    <row r="4" spans="1:8" ht="14" x14ac:dyDescent="0.15">
      <c r="A4" s="4" t="s">
        <v>8</v>
      </c>
      <c r="B4" s="6">
        <v>80000</v>
      </c>
      <c r="C4" s="6">
        <v>50000</v>
      </c>
      <c r="D4" s="6">
        <v>80000</v>
      </c>
      <c r="E4" s="6">
        <v>25000</v>
      </c>
      <c r="F4" s="6">
        <v>50000</v>
      </c>
      <c r="G4" s="39">
        <f>SUM(B4:F4)</f>
        <v>285000</v>
      </c>
      <c r="H4" s="20"/>
    </row>
    <row r="5" spans="1:8" s="35" customFormat="1" ht="14" x14ac:dyDescent="0.15">
      <c r="A5" s="37" t="s">
        <v>9</v>
      </c>
      <c r="B5" s="38">
        <f>B4*0.9</f>
        <v>72000</v>
      </c>
      <c r="C5" s="38">
        <f t="shared" ref="C5:F5" si="1">C4*0.9</f>
        <v>45000</v>
      </c>
      <c r="D5" s="38">
        <f t="shared" si="1"/>
        <v>72000</v>
      </c>
      <c r="E5" s="38">
        <f t="shared" si="1"/>
        <v>22500</v>
      </c>
      <c r="F5" s="38">
        <f t="shared" si="1"/>
        <v>45000</v>
      </c>
      <c r="G5" s="2">
        <f>SUM(B5:F5)</f>
        <v>256500</v>
      </c>
    </row>
    <row r="6" spans="1:8" ht="15" thickBot="1" x14ac:dyDescent="0.2">
      <c r="A6" s="4" t="s">
        <v>10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2"/>
    </row>
    <row r="7" spans="1:8" ht="17" customHeight="1" thickBot="1" x14ac:dyDescent="0.2">
      <c r="A7" s="4" t="s">
        <v>11</v>
      </c>
      <c r="B7" s="27">
        <f>-B4*3</f>
        <v>-240000</v>
      </c>
      <c r="C7" s="27">
        <f t="shared" ref="C7:F7" si="2">-C4*3</f>
        <v>-150000</v>
      </c>
      <c r="D7" s="27">
        <f t="shared" si="2"/>
        <v>-240000</v>
      </c>
      <c r="E7" s="27">
        <f t="shared" si="2"/>
        <v>-75000</v>
      </c>
      <c r="F7" s="27">
        <f t="shared" si="2"/>
        <v>-150000</v>
      </c>
      <c r="G7" s="30">
        <f>SUM(B7:F7)</f>
        <v>-855000</v>
      </c>
      <c r="H7" s="28" t="s">
        <v>12</v>
      </c>
    </row>
    <row r="8" spans="1:8" ht="17" customHeight="1" thickBot="1" x14ac:dyDescent="0.2">
      <c r="A8" s="4" t="s">
        <v>13</v>
      </c>
      <c r="B8" s="5" t="s">
        <v>14</v>
      </c>
      <c r="C8" s="5" t="s">
        <v>14</v>
      </c>
      <c r="D8" s="5" t="s">
        <v>14</v>
      </c>
      <c r="E8" s="5" t="s">
        <v>14</v>
      </c>
      <c r="F8" s="5" t="s">
        <v>14</v>
      </c>
      <c r="G8" s="2"/>
      <c r="H8" s="1" t="s">
        <v>15</v>
      </c>
    </row>
    <row r="9" spans="1:8" ht="14" thickBot="1" x14ac:dyDescent="0.2"/>
    <row r="10" spans="1:8" ht="54" customHeight="1" thickBot="1" x14ac:dyDescent="0.2">
      <c r="A10" s="50" t="s">
        <v>16</v>
      </c>
      <c r="B10" s="51"/>
      <c r="C10" s="52"/>
      <c r="E10" s="53" t="s">
        <v>17</v>
      </c>
      <c r="F10" s="54"/>
      <c r="G10" s="34" t="s">
        <v>18</v>
      </c>
    </row>
    <row r="11" spans="1:8" s="10" customFormat="1" ht="17" customHeight="1" thickBot="1" x14ac:dyDescent="0.2">
      <c r="A11" s="17" t="s">
        <v>19</v>
      </c>
      <c r="B11" s="17" t="s">
        <v>16</v>
      </c>
      <c r="C11" s="9" t="s">
        <v>6</v>
      </c>
      <c r="E11" s="46" t="s">
        <v>20</v>
      </c>
      <c r="F11" s="47"/>
      <c r="G11" s="33">
        <v>0</v>
      </c>
      <c r="H11" s="1"/>
    </row>
    <row r="12" spans="1:8" ht="15" thickBot="1" x14ac:dyDescent="0.2">
      <c r="A12" s="3" t="s">
        <v>7</v>
      </c>
      <c r="B12" s="8" t="s">
        <v>21</v>
      </c>
      <c r="C12" s="7" t="s">
        <v>21</v>
      </c>
      <c r="E12" s="46" t="s">
        <v>22</v>
      </c>
      <c r="F12" s="47" t="s">
        <v>22</v>
      </c>
      <c r="G12" s="33">
        <v>5000</v>
      </c>
    </row>
    <row r="13" spans="1:8" ht="15" thickBot="1" x14ac:dyDescent="0.2">
      <c r="A13" s="17" t="s">
        <v>8</v>
      </c>
      <c r="B13" s="6">
        <v>125000</v>
      </c>
      <c r="C13" s="39">
        <f>B13</f>
        <v>125000</v>
      </c>
      <c r="E13" s="46" t="s">
        <v>23</v>
      </c>
      <c r="F13" s="47" t="s">
        <v>23</v>
      </c>
      <c r="G13" s="33">
        <v>10000</v>
      </c>
      <c r="H13" s="1" t="s">
        <v>21</v>
      </c>
    </row>
    <row r="14" spans="1:8" ht="15" thickBot="1" x14ac:dyDescent="0.2">
      <c r="A14" s="17" t="s">
        <v>9</v>
      </c>
      <c r="B14" s="6">
        <f>B13*0.9</f>
        <v>112500</v>
      </c>
      <c r="C14" s="2"/>
      <c r="E14" s="46" t="s">
        <v>24</v>
      </c>
      <c r="F14" s="47" t="s">
        <v>24</v>
      </c>
      <c r="G14" s="33">
        <v>15000</v>
      </c>
      <c r="H14" s="1" t="s">
        <v>21</v>
      </c>
    </row>
    <row r="15" spans="1:8" ht="15" thickBot="1" x14ac:dyDescent="0.2">
      <c r="A15" s="17" t="s">
        <v>10</v>
      </c>
      <c r="B15" s="6">
        <v>0</v>
      </c>
      <c r="C15" s="2"/>
      <c r="E15" s="46" t="s">
        <v>25</v>
      </c>
      <c r="F15" s="47" t="s">
        <v>25</v>
      </c>
      <c r="G15" s="33">
        <v>20000</v>
      </c>
      <c r="H15" s="1" t="s">
        <v>21</v>
      </c>
    </row>
    <row r="16" spans="1:8" ht="15" thickBot="1" x14ac:dyDescent="0.2">
      <c r="A16" s="17" t="s">
        <v>11</v>
      </c>
      <c r="B16" s="27">
        <f>-B13</f>
        <v>-125000</v>
      </c>
      <c r="C16" s="2"/>
      <c r="E16" s="46" t="s">
        <v>26</v>
      </c>
      <c r="F16" s="47" t="s">
        <v>26</v>
      </c>
      <c r="G16" s="33">
        <v>25000</v>
      </c>
      <c r="H16" s="14" t="s">
        <v>21</v>
      </c>
    </row>
    <row r="17" spans="1:10" ht="14" x14ac:dyDescent="0.15">
      <c r="A17" s="17" t="s">
        <v>13</v>
      </c>
      <c r="B17" s="5" t="s">
        <v>14</v>
      </c>
      <c r="C17" s="2"/>
      <c r="E17" s="46" t="s">
        <v>27</v>
      </c>
      <c r="F17" s="47" t="s">
        <v>27</v>
      </c>
      <c r="G17" s="33">
        <v>30000</v>
      </c>
      <c r="H17" s="14"/>
    </row>
    <row r="18" spans="1:10" x14ac:dyDescent="0.15">
      <c r="E18" s="46">
        <v>0</v>
      </c>
      <c r="F18" s="47" t="s">
        <v>27</v>
      </c>
      <c r="G18" s="40">
        <v>50000</v>
      </c>
      <c r="J18" s="14"/>
    </row>
    <row r="19" spans="1:10" ht="25" customHeight="1" x14ac:dyDescent="0.15">
      <c r="A19" s="17" t="s">
        <v>28</v>
      </c>
      <c r="B19" s="41">
        <f>G4+C13+G18</f>
        <v>460000</v>
      </c>
      <c r="C19" s="28" t="s">
        <v>21</v>
      </c>
      <c r="D19" s="1" t="s">
        <v>21</v>
      </c>
      <c r="E19" s="11" t="s">
        <v>21</v>
      </c>
      <c r="F19" s="11" t="s">
        <v>21</v>
      </c>
    </row>
    <row r="20" spans="1:10" ht="25" customHeight="1" thickBot="1" x14ac:dyDescent="0.2">
      <c r="A20" s="23" t="s">
        <v>29</v>
      </c>
      <c r="B20" s="19">
        <v>1300000</v>
      </c>
      <c r="C20" s="12" t="s">
        <v>21</v>
      </c>
      <c r="D20" s="1" t="s">
        <v>21</v>
      </c>
      <c r="E20" s="13"/>
      <c r="F20" s="13"/>
    </row>
    <row r="21" spans="1:10" x14ac:dyDescent="0.15">
      <c r="D21" s="20" t="s">
        <v>21</v>
      </c>
      <c r="E21" s="21"/>
      <c r="F21" s="21"/>
    </row>
    <row r="22" spans="1:10" x14ac:dyDescent="0.15">
      <c r="A22" s="22" t="s">
        <v>30</v>
      </c>
      <c r="D22" s="1" t="s">
        <v>21</v>
      </c>
      <c r="E22" s="21"/>
      <c r="F22" s="21"/>
      <c r="H22" s="15"/>
      <c r="I22" s="14"/>
    </row>
    <row r="23" spans="1:10" x14ac:dyDescent="0.15">
      <c r="C23" s="1" t="s">
        <v>21</v>
      </c>
      <c r="E23" s="15"/>
      <c r="F23" s="15"/>
      <c r="G23" s="15"/>
      <c r="H23" s="14"/>
      <c r="I23" s="14"/>
    </row>
    <row r="24" spans="1:10" x14ac:dyDescent="0.15">
      <c r="E24" s="14"/>
      <c r="F24" s="14"/>
      <c r="G24" s="14"/>
      <c r="H24" s="14"/>
      <c r="I24" s="14"/>
    </row>
    <row r="25" spans="1:10" x14ac:dyDescent="0.15">
      <c r="A25" s="1" t="s">
        <v>31</v>
      </c>
      <c r="B25" s="29">
        <v>0.2</v>
      </c>
      <c r="C25" s="20">
        <f>B20*0.15</f>
        <v>195000</v>
      </c>
      <c r="E25" s="14"/>
      <c r="F25" s="14"/>
      <c r="G25" s="14"/>
      <c r="H25" s="14"/>
      <c r="I25" s="14"/>
    </row>
    <row r="26" spans="1:10" ht="14" thickBot="1" x14ac:dyDescent="0.2">
      <c r="A26" s="1" t="s">
        <v>32</v>
      </c>
      <c r="C26" s="20">
        <f>B19</f>
        <v>460000</v>
      </c>
      <c r="E26" s="16"/>
      <c r="F26" s="16"/>
      <c r="G26" s="14"/>
      <c r="H26" s="14"/>
      <c r="I26" s="14"/>
    </row>
    <row r="27" spans="1:10" ht="14" thickBot="1" x14ac:dyDescent="0.2">
      <c r="A27" s="42" t="s">
        <v>37</v>
      </c>
      <c r="B27" s="43"/>
      <c r="C27" s="44"/>
      <c r="E27" s="16"/>
      <c r="F27" s="16"/>
      <c r="G27" s="14"/>
      <c r="H27" s="14"/>
      <c r="I27" s="14"/>
    </row>
    <row r="28" spans="1:10" x14ac:dyDescent="0.15">
      <c r="E28" s="16"/>
      <c r="F28" s="16"/>
      <c r="G28" s="14"/>
      <c r="H28" s="14"/>
      <c r="I28" s="14"/>
    </row>
    <row r="29" spans="1:10" x14ac:dyDescent="0.15">
      <c r="C29" s="10" t="s">
        <v>39</v>
      </c>
      <c r="D29" s="10"/>
      <c r="E29" s="32"/>
      <c r="F29" s="10" t="s">
        <v>38</v>
      </c>
      <c r="H29" s="14"/>
      <c r="I29" s="14"/>
    </row>
    <row r="30" spans="1:10" x14ac:dyDescent="0.15">
      <c r="C30" s="1" t="s">
        <v>33</v>
      </c>
      <c r="D30" s="11">
        <v>1300000</v>
      </c>
      <c r="E30" s="18"/>
      <c r="F30" s="1" t="s">
        <v>33</v>
      </c>
      <c r="G30" s="11">
        <v>1620000</v>
      </c>
    </row>
    <row r="31" spans="1:10" x14ac:dyDescent="0.15">
      <c r="C31" s="1" t="s">
        <v>34</v>
      </c>
      <c r="D31" s="11">
        <v>0</v>
      </c>
      <c r="F31" s="1" t="s">
        <v>34</v>
      </c>
      <c r="G31" s="11">
        <v>350000</v>
      </c>
    </row>
    <row r="32" spans="1:10" x14ac:dyDescent="0.15">
      <c r="C32" s="1" t="s">
        <v>35</v>
      </c>
      <c r="D32" s="11">
        <f>D30-D31</f>
        <v>1300000</v>
      </c>
      <c r="F32" s="1" t="s">
        <v>35</v>
      </c>
      <c r="G32" s="31">
        <f>G30-G31</f>
        <v>1270000</v>
      </c>
    </row>
    <row r="34" spans="6:6" x14ac:dyDescent="0.15">
      <c r="F34" s="1" t="s">
        <v>40</v>
      </c>
    </row>
  </sheetData>
  <sheetProtection algorithmName="SHA-512" hashValue="9AolOv2S776Us/KT1wg+hCbdzTT9rq8nW8KH6G8U08jThUAn51E6osRlkd7aoSWjiEiRPLNHqPXbfSbnuleTAg==" saltValue="elpoBif3JXapUpNf1OVk4w==" spinCount="100000" sheet="1" objects="1" scenarios="1"/>
  <mergeCells count="13">
    <mergeCell ref="A27:C27"/>
    <mergeCell ref="A2"/>
    <mergeCell ref="E13:F13"/>
    <mergeCell ref="A1:F1"/>
    <mergeCell ref="A10:C10"/>
    <mergeCell ref="E10:F10"/>
    <mergeCell ref="E11:F11"/>
    <mergeCell ref="E12:F12"/>
    <mergeCell ref="E18:F18"/>
    <mergeCell ref="E14:F14"/>
    <mergeCell ref="E15:F15"/>
    <mergeCell ref="E16:F16"/>
    <mergeCell ref="E17:F17"/>
  </mergeCells>
  <pageMargins left="0.7" right="0.7" top="0.75" bottom="0.75" header="0.3" footer="0.3"/>
  <pageSetup paperSize="9" orientation="landscape" r:id="rId1"/>
  <colBreaks count="1" manualBreakCount="1">
    <brk id="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5ab2cf32e48d1b6a7448349eada59c36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cdc4819a3088082993f6a327ac3ab85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6D827394-9755-48B4-9612-C10BF4D41E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EE4DA5-22B4-4E06-A4ED-96F188A7EC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FD9DC0-1B25-4A61-B9CD-B99290C6CF88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cdfd6af9-2027-427e-aee7-f2f3dc2ea940"/>
    <ds:schemaRef ds:uri="http://schemas.microsoft.com/office/infopath/2007/PartnerControls"/>
    <ds:schemaRef ds:uri="http://purl.org/dc/terms/"/>
    <ds:schemaRef ds:uri="04d4ff2e-cf62-40b0-a5cf-f8c6524922a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>inkoopadviesbureau BiC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>Linda Janssen</cp:lastModifiedBy>
  <cp:revision/>
  <dcterms:created xsi:type="dcterms:W3CDTF">2020-03-23T12:24:07Z</dcterms:created>
  <dcterms:modified xsi:type="dcterms:W3CDTF">2024-05-28T08:06:50Z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