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Opdrachtgevers\Maassluis\RROK Onderhoud asfatlverhardingen 2024-2025\Voor aanbesteding\"/>
    </mc:Choice>
  </mc:AlternateContent>
  <xr:revisionPtr revIDLastSave="0" documentId="13_ncr:1_{7B3AF70C-20EA-4584-B291-E6BB0231C15B}" xr6:coauthVersionLast="47" xr6:coauthVersionMax="47" xr10:uidLastSave="{00000000-0000-0000-0000-000000000000}"/>
  <bookViews>
    <workbookView xWindow="20148" yWindow="720" windowWidth="17496" windowHeight="17460" xr2:uid="{99EF16AA-98E9-4F38-A19C-39F4F89482AA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1" i="1" l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F51" i="1"/>
  <c r="I51" i="1" s="1"/>
  <c r="F50" i="1"/>
  <c r="F49" i="1"/>
  <c r="F48" i="1"/>
  <c r="F47" i="1"/>
  <c r="F46" i="1"/>
  <c r="I46" i="1" s="1"/>
  <c r="F45" i="1"/>
  <c r="F44" i="1"/>
  <c r="I44" i="1" s="1"/>
  <c r="F43" i="1"/>
  <c r="F42" i="1"/>
  <c r="F41" i="1"/>
  <c r="F40" i="1"/>
  <c r="I40" i="1" s="1"/>
  <c r="F39" i="1"/>
  <c r="F38" i="1"/>
  <c r="F37" i="1"/>
  <c r="F36" i="1"/>
  <c r="F35" i="1"/>
  <c r="F34" i="1"/>
  <c r="I34" i="1" s="1"/>
  <c r="F33" i="1"/>
  <c r="F32" i="1"/>
  <c r="I32" i="1" s="1"/>
  <c r="F31" i="1"/>
  <c r="F30" i="1"/>
  <c r="I30" i="1" s="1"/>
  <c r="F29" i="1"/>
  <c r="I29" i="1" s="1"/>
  <c r="F28" i="1"/>
  <c r="I28" i="1" s="1"/>
  <c r="F27" i="1"/>
  <c r="F26" i="1"/>
  <c r="F25" i="1"/>
  <c r="F24" i="1"/>
  <c r="I24" i="1" s="1"/>
  <c r="F23" i="1"/>
  <c r="I23" i="1" s="1"/>
  <c r="F22" i="1"/>
  <c r="I22" i="1" s="1"/>
  <c r="F21" i="1"/>
  <c r="F20" i="1"/>
  <c r="I20" i="1" s="1"/>
  <c r="F19" i="1"/>
  <c r="I19" i="1" s="1"/>
  <c r="F18" i="1"/>
  <c r="I18" i="1" s="1"/>
  <c r="F17" i="1"/>
  <c r="I17" i="1" s="1"/>
  <c r="I50" i="1"/>
  <c r="I49" i="1"/>
  <c r="I48" i="1"/>
  <c r="I47" i="1"/>
  <c r="I45" i="1"/>
  <c r="I43" i="1"/>
  <c r="I42" i="1"/>
  <c r="I41" i="1"/>
  <c r="I39" i="1"/>
  <c r="I38" i="1"/>
  <c r="I37" i="1"/>
  <c r="I36" i="1"/>
  <c r="I35" i="1"/>
  <c r="I33" i="1"/>
  <c r="I31" i="1"/>
  <c r="I27" i="1"/>
  <c r="I26" i="1"/>
  <c r="I25" i="1"/>
  <c r="I21" i="1"/>
  <c r="D84" i="1"/>
  <c r="B84" i="1"/>
  <c r="C84" i="1" s="1"/>
  <c r="D83" i="1"/>
  <c r="B83" i="1"/>
  <c r="C83" i="1" s="1"/>
  <c r="D82" i="1"/>
  <c r="B82" i="1"/>
  <c r="C82" i="1" s="1"/>
  <c r="D81" i="1"/>
  <c r="B81" i="1"/>
  <c r="C81" i="1" s="1"/>
  <c r="D80" i="1"/>
  <c r="B80" i="1"/>
  <c r="C80" i="1" s="1"/>
  <c r="D79" i="1"/>
  <c r="B79" i="1"/>
  <c r="C79" i="1" s="1"/>
  <c r="D78" i="1"/>
  <c r="B78" i="1"/>
  <c r="C78" i="1" s="1"/>
  <c r="D77" i="1"/>
  <c r="B77" i="1"/>
  <c r="C77" i="1" s="1"/>
  <c r="D76" i="1"/>
  <c r="B76" i="1"/>
  <c r="C76" i="1" s="1"/>
  <c r="D75" i="1"/>
  <c r="B75" i="1"/>
  <c r="C75" i="1" s="1"/>
  <c r="D74" i="1"/>
  <c r="B74" i="1"/>
  <c r="C74" i="1" s="1"/>
  <c r="D72" i="1"/>
  <c r="E68" i="1"/>
  <c r="F52" i="1" l="1"/>
  <c r="H52" i="1"/>
  <c r="I54" i="1"/>
  <c r="E74" i="1"/>
  <c r="E81" i="1"/>
  <c r="E82" i="1"/>
  <c r="E79" i="1"/>
  <c r="E80" i="1"/>
  <c r="E75" i="1"/>
  <c r="E77" i="1"/>
  <c r="E76" i="1"/>
  <c r="E83" i="1"/>
  <c r="E78" i="1"/>
  <c r="E84" i="1"/>
  <c r="H53" i="1" l="1"/>
  <c r="F53" i="1"/>
  <c r="G76" i="1"/>
  <c r="F76" i="1"/>
  <c r="G79" i="1"/>
  <c r="F79" i="1"/>
  <c r="G78" i="1"/>
  <c r="F78" i="1"/>
  <c r="G82" i="1"/>
  <c r="F82" i="1"/>
  <c r="G83" i="1"/>
  <c r="F83" i="1"/>
  <c r="G77" i="1"/>
  <c r="F77" i="1"/>
  <c r="G75" i="1"/>
  <c r="F75" i="1"/>
  <c r="G81" i="1"/>
  <c r="F81" i="1"/>
  <c r="G84" i="1"/>
  <c r="F84" i="1"/>
  <c r="G80" i="1"/>
  <c r="F80" i="1"/>
  <c r="G74" i="1"/>
  <c r="F74" i="1"/>
  <c r="A72" i="1" l="1"/>
  <c r="L54" i="1"/>
  <c r="B72" i="1" l="1"/>
  <c r="C72" i="1" s="1"/>
  <c r="E72" i="1" s="1"/>
  <c r="G72" i="1" s="1"/>
  <c r="F54" i="1" s="1"/>
  <c r="F72" i="1" l="1"/>
</calcChain>
</file>

<file path=xl/sharedStrings.xml><?xml version="1.0" encoding="utf-8"?>
<sst xmlns="http://schemas.openxmlformats.org/spreadsheetml/2006/main" count="44" uniqueCount="43">
  <si>
    <t>Referentietabel</t>
  </si>
  <si>
    <t>Maximaal te behalen korting op de evaluatiesom:</t>
  </si>
  <si>
    <t>Inschrijver:</t>
  </si>
  <si>
    <t>Naam gemandateerde functionaris:</t>
  </si>
  <si>
    <t xml:space="preserve">Paraaf gemandateerde functionaris: </t>
  </si>
  <si>
    <t>Datum ondertekening:</t>
  </si>
  <si>
    <t>KENTEKEN VOERTUIG</t>
  </si>
  <si>
    <t>TOTALE INZET IN UREN</t>
  </si>
  <si>
    <t>WEGING *KWH</t>
  </si>
  <si>
    <t>WEGING EMISSIE KLASSE</t>
  </si>
  <si>
    <t>GEMIDDELDE WEGING EMISSIEKLASSE:</t>
  </si>
  <si>
    <t>KWALITEITSWAARDE:</t>
  </si>
  <si>
    <t xml:space="preserve">Berekening kwalitietswaarde </t>
  </si>
  <si>
    <t>R</t>
  </si>
  <si>
    <t>Mx</t>
  </si>
  <si>
    <t>My</t>
  </si>
  <si>
    <t>KW max</t>
  </si>
  <si>
    <t>gele cel invullen</t>
  </si>
  <si>
    <t>Weging *</t>
  </si>
  <si>
    <t>C1</t>
  </si>
  <si>
    <t>C2</t>
  </si>
  <si>
    <t>C3</t>
  </si>
  <si>
    <t>y1</t>
  </si>
  <si>
    <t>y2</t>
  </si>
  <si>
    <t>KW</t>
  </si>
  <si>
    <t>uren of km</t>
  </si>
  <si>
    <t>KWh</t>
  </si>
  <si>
    <t>controle cel</t>
  </si>
  <si>
    <t>Euro 5,  Fase/Stage IIIB of TIER 4i ,  Fase/Stage IIIB of TIER 4i</t>
  </si>
  <si>
    <t>Euro 6b,  Fase/Stage IV of TIER 4</t>
  </si>
  <si>
    <t>Euro 6d-Temp, Euro 5 + LNG, Fase/Stage V</t>
  </si>
  <si>
    <t xml:space="preserve">Euro 6d of Fase/Stage V  </t>
  </si>
  <si>
    <t>Emissie-loos</t>
  </si>
  <si>
    <t>Diesel of benzine</t>
  </si>
  <si>
    <t>Energiedrager</t>
  </si>
  <si>
    <t>Weging emissie klasse</t>
  </si>
  <si>
    <t>HVO-100</t>
  </si>
  <si>
    <t>Elektriciteit of waterstof.</t>
  </si>
  <si>
    <t>Diesel, benzine of LNG (vloeibaar aardgas).</t>
  </si>
  <si>
    <t>OMSCHRIJVING  WERK- OF VOERTUIG</t>
  </si>
  <si>
    <t>VERMOGEN IN KW OP KENTEKEN OF IN BROCHURE</t>
  </si>
  <si>
    <t xml:space="preserve">Bijlage A11: Invulblad RROK nr. WE-2024-004; Reductie emissies. </t>
  </si>
  <si>
    <t>Emissieklasse voertuig- en werktuigmotoren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</si>
</sst>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#,##0.00_ ;\-#,##0.00\ "/>
    <numFmt numFmtId="165" formatCode="#,##0.000_ ;\-#,##0.0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22"/>
      <color theme="1"/>
      <name val="Vladimir Script"/>
      <family val="4"/>
    </font>
    <font>
      <sz val="10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/>
    <xf numFmtId="0" fontId="0" fillId="0" borderId="2" xfId="0" applyBorder="1"/>
    <xf numFmtId="0" fontId="0" fillId="0" borderId="3" xfId="0" applyBorder="1"/>
    <xf numFmtId="0" fontId="4" fillId="0" borderId="0" xfId="0" applyFont="1"/>
    <xf numFmtId="0" fontId="4" fillId="0" borderId="0" xfId="0" applyFont="1" applyAlignment="1">
      <alignment horizontal="left"/>
    </xf>
    <xf numFmtId="9" fontId="4" fillId="0" borderId="0" xfId="0" applyNumberFormat="1" applyFont="1"/>
    <xf numFmtId="44" fontId="0" fillId="0" borderId="0" xfId="1" applyFont="1"/>
    <xf numFmtId="0" fontId="0" fillId="2" borderId="4" xfId="0" applyFill="1" applyBorder="1"/>
    <xf numFmtId="0" fontId="0" fillId="2" borderId="4" xfId="0" applyFill="1" applyBorder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/>
    </xf>
    <xf numFmtId="1" fontId="0" fillId="0" borderId="0" xfId="0" applyNumberFormat="1"/>
    <xf numFmtId="164" fontId="0" fillId="3" borderId="4" xfId="1" applyNumberFormat="1" applyFont="1" applyFill="1" applyBorder="1" applyProtection="1">
      <protection hidden="1"/>
    </xf>
    <xf numFmtId="0" fontId="6" fillId="0" borderId="4" xfId="0" applyFont="1" applyBorder="1" applyAlignment="1">
      <alignment horizontal="center"/>
    </xf>
    <xf numFmtId="9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1" fontId="6" fillId="2" borderId="4" xfId="2" applyNumberFormat="1" applyFont="1" applyFill="1" applyBorder="1" applyAlignment="1">
      <alignment horizontal="center"/>
    </xf>
    <xf numFmtId="44" fontId="6" fillId="2" borderId="4" xfId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9" fontId="6" fillId="0" borderId="0" xfId="0" applyNumberFormat="1" applyFont="1" applyAlignment="1">
      <alignment horizontal="center"/>
    </xf>
    <xf numFmtId="44" fontId="0" fillId="0" borderId="0" xfId="0" applyNumberFormat="1"/>
    <xf numFmtId="0" fontId="0" fillId="0" borderId="0" xfId="0" applyAlignment="1">
      <alignment horizontal="center"/>
    </xf>
    <xf numFmtId="44" fontId="0" fillId="0" borderId="8" xfId="1" applyFont="1" applyBorder="1"/>
    <xf numFmtId="44" fontId="2" fillId="3" borderId="4" xfId="1" applyFont="1" applyFill="1" applyBorder="1" applyProtection="1">
      <protection hidden="1"/>
    </xf>
    <xf numFmtId="0" fontId="0" fillId="3" borderId="4" xfId="0" applyFill="1" applyBorder="1"/>
    <xf numFmtId="0" fontId="2" fillId="0" borderId="4" xfId="0" applyFont="1" applyBorder="1" applyAlignment="1">
      <alignment horizontal="center" wrapText="1"/>
    </xf>
    <xf numFmtId="0" fontId="2" fillId="0" borderId="1" xfId="0" applyFont="1" applyBorder="1" applyAlignment="1">
      <alignment vertical="center"/>
    </xf>
    <xf numFmtId="165" fontId="1" fillId="3" borderId="4" xfId="1" applyNumberFormat="1" applyFont="1" applyFill="1" applyBorder="1" applyProtection="1">
      <protection hidden="1"/>
    </xf>
    <xf numFmtId="165" fontId="0" fillId="0" borderId="0" xfId="0" applyNumberForma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1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2" borderId="7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0" fillId="2" borderId="4" xfId="0" applyFill="1" applyBorder="1" applyAlignment="1">
      <alignment horizontal="left"/>
    </xf>
    <xf numFmtId="0" fontId="5" fillId="2" borderId="4" xfId="0" applyFont="1" applyFill="1" applyBorder="1" applyAlignment="1">
      <alignment horizontal="center" vertical="center"/>
    </xf>
    <xf numFmtId="15" fontId="0" fillId="2" borderId="4" xfId="0" applyNumberFormat="1" applyFill="1" applyBorder="1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3" xfId="0" applyBorder="1" applyAlignment="1">
      <alignment horizontal="left" wrapText="1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Verloop kwaliteitswaarde</a:t>
            </a:r>
            <a:r>
              <a:rPr lang="nl-NL" baseline="0"/>
              <a:t> reductie emissie voertuigen</a:t>
            </a:r>
            <a:endParaRPr lang="nl-N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Blad1!$A$74:$A$84</c:f>
            </c:multiLvlStrRef>
          </c:cat>
          <c:val>
            <c:numRef>
              <c:f>Blad1!$G$74:$G$84</c:f>
            </c:numRef>
          </c:val>
          <c:smooth val="0"/>
          <c:extLst>
            <c:ext xmlns:c16="http://schemas.microsoft.com/office/drawing/2014/chart" uri="{C3380CC4-5D6E-409C-BE32-E72D297353CC}">
              <c16:uniqueId val="{00000000-AF41-42EA-8A26-C575F0B63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3929264"/>
        <c:axId val="623930512"/>
      </c:lineChart>
      <c:catAx>
        <c:axId val="623929264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Gewogen gemiddelde weging emissieklasse volgens opgave.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623930512"/>
        <c:crosses val="autoZero"/>
        <c:auto val="1"/>
        <c:lblAlgn val="ctr"/>
        <c:lblOffset val="100"/>
        <c:noMultiLvlLbl val="0"/>
      </c:catAx>
      <c:valAx>
        <c:axId val="623930512"/>
        <c:scaling>
          <c:orientation val="minMax"/>
        </c:scaling>
        <c:delete val="0"/>
        <c:axPos val="l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NL"/>
                  <a:t>Kwaliteitswaarde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NL"/>
            </a:p>
          </c:txPr>
        </c:title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623929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331470</xdr:colOff>
      <xdr:row>87</xdr:row>
      <xdr:rowOff>19050</xdr:rowOff>
    </xdr:from>
    <xdr:to>
      <xdr:col>5</xdr:col>
      <xdr:colOff>742950</xdr:colOff>
      <xdr:row>114</xdr:row>
      <xdr:rowOff>91440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998FCF14-D4E7-6BBF-0B2C-F21EAF9E84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E97BD-D310-40F3-A1A3-FBB13F9E1D51}">
  <dimension ref="A1:L116"/>
  <sheetViews>
    <sheetView tabSelected="1" workbookViewId="0">
      <selection activeCell="Q15" sqref="Q15"/>
    </sheetView>
  </sheetViews>
  <sheetFormatPr defaultRowHeight="14.4" x14ac:dyDescent="0.3"/>
  <cols>
    <col min="1" max="1" width="11.6640625" customWidth="1"/>
    <col min="2" max="2" width="30" customWidth="1"/>
    <col min="4" max="5" width="10.88671875" customWidth="1"/>
    <col min="6" max="6" width="17.109375" customWidth="1"/>
    <col min="7" max="7" width="16.109375" hidden="1" customWidth="1"/>
    <col min="8" max="10" width="8.88671875" hidden="1" customWidth="1"/>
    <col min="12" max="12" width="0" hidden="1" customWidth="1"/>
  </cols>
  <sheetData>
    <row r="1" spans="1:9" ht="21" x14ac:dyDescent="0.4">
      <c r="A1" s="1" t="s">
        <v>41</v>
      </c>
    </row>
    <row r="4" spans="1:9" x14ac:dyDescent="0.3">
      <c r="A4" s="32" t="s">
        <v>0</v>
      </c>
      <c r="B4" s="33"/>
      <c r="C4" s="33"/>
      <c r="D4" s="33"/>
      <c r="E4" s="33"/>
      <c r="F4" s="34"/>
      <c r="G4" s="11"/>
    </row>
    <row r="5" spans="1:9" ht="28.8" x14ac:dyDescent="0.3">
      <c r="A5" s="29" t="s">
        <v>42</v>
      </c>
      <c r="B5" s="2"/>
      <c r="C5" s="3"/>
      <c r="D5" s="48" t="s">
        <v>34</v>
      </c>
      <c r="E5" s="49"/>
      <c r="F5" s="28" t="s">
        <v>35</v>
      </c>
    </row>
    <row r="6" spans="1:9" x14ac:dyDescent="0.3">
      <c r="A6" s="55" t="s">
        <v>28</v>
      </c>
      <c r="B6" s="55"/>
      <c r="C6" s="55"/>
      <c r="D6" s="56" t="s">
        <v>33</v>
      </c>
      <c r="E6" s="57"/>
      <c r="F6" s="35">
        <v>0</v>
      </c>
      <c r="G6" s="12"/>
    </row>
    <row r="7" spans="1:9" x14ac:dyDescent="0.3">
      <c r="A7" s="55" t="s">
        <v>29</v>
      </c>
      <c r="B7" s="55"/>
      <c r="C7" s="55"/>
      <c r="D7" s="56" t="s">
        <v>33</v>
      </c>
      <c r="E7" s="57"/>
      <c r="F7" s="35">
        <v>2</v>
      </c>
      <c r="G7" s="12"/>
    </row>
    <row r="8" spans="1:9" ht="26.4" customHeight="1" x14ac:dyDescent="0.3">
      <c r="A8" s="36" t="s">
        <v>30</v>
      </c>
      <c r="B8" s="37"/>
      <c r="C8" s="38"/>
      <c r="D8" s="58" t="s">
        <v>38</v>
      </c>
      <c r="E8" s="59"/>
      <c r="F8" s="35">
        <v>5</v>
      </c>
      <c r="G8" s="12"/>
    </row>
    <row r="9" spans="1:9" x14ac:dyDescent="0.3">
      <c r="A9" s="36" t="s">
        <v>31</v>
      </c>
      <c r="B9" s="37"/>
      <c r="C9" s="38"/>
      <c r="D9" s="56" t="s">
        <v>36</v>
      </c>
      <c r="E9" s="57"/>
      <c r="F9" s="35">
        <v>8</v>
      </c>
      <c r="G9" s="12"/>
    </row>
    <row r="10" spans="1:9" x14ac:dyDescent="0.3">
      <c r="A10" s="41" t="s">
        <v>32</v>
      </c>
      <c r="B10" s="42"/>
      <c r="C10" s="43"/>
      <c r="D10" s="56" t="s">
        <v>37</v>
      </c>
      <c r="E10" s="57"/>
      <c r="F10" s="35">
        <v>10</v>
      </c>
      <c r="G10" s="12"/>
    </row>
    <row r="11" spans="1:9" x14ac:dyDescent="0.3">
      <c r="A11" s="4"/>
      <c r="B11" s="5"/>
      <c r="C11" s="5"/>
      <c r="D11" s="6"/>
      <c r="E11" s="6"/>
    </row>
    <row r="12" spans="1:9" x14ac:dyDescent="0.3">
      <c r="A12" t="s">
        <v>1</v>
      </c>
      <c r="F12" s="7">
        <v>300000</v>
      </c>
    </row>
    <row r="14" spans="1:9" ht="43.2" customHeight="1" x14ac:dyDescent="0.3">
      <c r="A14" s="44" t="s">
        <v>6</v>
      </c>
      <c r="B14" s="46" t="s">
        <v>39</v>
      </c>
      <c r="C14" s="44" t="s">
        <v>9</v>
      </c>
      <c r="D14" s="44" t="s">
        <v>40</v>
      </c>
      <c r="E14" s="44" t="s">
        <v>7</v>
      </c>
      <c r="F14" s="44" t="s">
        <v>8</v>
      </c>
    </row>
    <row r="15" spans="1:9" ht="28.2" customHeight="1" x14ac:dyDescent="0.3">
      <c r="A15" s="45"/>
      <c r="B15" s="47"/>
      <c r="C15" s="45"/>
      <c r="D15" s="45"/>
      <c r="E15" s="45"/>
      <c r="F15" s="45"/>
    </row>
    <row r="16" spans="1:9" x14ac:dyDescent="0.3">
      <c r="H16" t="s">
        <v>26</v>
      </c>
      <c r="I16" t="s">
        <v>27</v>
      </c>
    </row>
    <row r="17" spans="1:9" x14ac:dyDescent="0.3">
      <c r="A17" s="8"/>
      <c r="B17" s="8"/>
      <c r="C17" s="9"/>
      <c r="D17" s="8"/>
      <c r="E17" s="8"/>
      <c r="F17" s="13" t="str">
        <f>IF(OR(A17="",B17="",C17="",D17="",E17=""),"",IF(AND(C17&lt;&gt;0,C17&lt;&gt;2,C17&lt;&gt;5,C17&lt;&gt;8,C17&lt;&gt;10),"Onjuiste weging",C17*D17*E17))</f>
        <v/>
      </c>
      <c r="H17">
        <f>IF(AND(C17&lt;&gt;0,C17&lt;&gt;2,C17&lt;&gt;5,C17&lt;&gt;8,C17&lt;&gt;10),0,D17*E17)</f>
        <v>0</v>
      </c>
      <c r="I17">
        <f>IF(F17="onjuiste weging",1,0)</f>
        <v>0</v>
      </c>
    </row>
    <row r="18" spans="1:9" x14ac:dyDescent="0.3">
      <c r="A18" s="8"/>
      <c r="B18" s="8"/>
      <c r="C18" s="9"/>
      <c r="D18" s="8"/>
      <c r="E18" s="8"/>
      <c r="F18" s="13" t="str">
        <f t="shared" ref="F18:F51" si="0">IF(OR(A18="",B18="",C18="",D18="",E18=""),"",IF(AND(C18&lt;&gt;0,C18&lt;&gt;2,C18&lt;&gt;5,C18&lt;&gt;8,C18&lt;&gt;10),"Onjuiste weging",C18*D18*E18))</f>
        <v/>
      </c>
      <c r="H18">
        <f t="shared" ref="H18:H51" si="1">IF(AND(C18&lt;&gt;0,C18&lt;&gt;2,C18&lt;&gt;5,C18&lt;&gt;8,C18&lt;&gt;10),0,D18*E18)</f>
        <v>0</v>
      </c>
      <c r="I18">
        <f t="shared" ref="I18:I51" si="2">IF(F18="onjuiste weging",1,0)</f>
        <v>0</v>
      </c>
    </row>
    <row r="19" spans="1:9" x14ac:dyDescent="0.3">
      <c r="A19" s="8"/>
      <c r="B19" s="8"/>
      <c r="C19" s="9"/>
      <c r="D19" s="8"/>
      <c r="E19" s="8"/>
      <c r="F19" s="13" t="str">
        <f t="shared" si="0"/>
        <v/>
      </c>
      <c r="H19">
        <f t="shared" si="1"/>
        <v>0</v>
      </c>
      <c r="I19">
        <f t="shared" si="2"/>
        <v>0</v>
      </c>
    </row>
    <row r="20" spans="1:9" x14ac:dyDescent="0.3">
      <c r="A20" s="8"/>
      <c r="B20" s="8"/>
      <c r="C20" s="9"/>
      <c r="D20" s="8"/>
      <c r="E20" s="8"/>
      <c r="F20" s="13" t="str">
        <f t="shared" si="0"/>
        <v/>
      </c>
      <c r="H20">
        <f t="shared" si="1"/>
        <v>0</v>
      </c>
      <c r="I20">
        <f t="shared" si="2"/>
        <v>0</v>
      </c>
    </row>
    <row r="21" spans="1:9" x14ac:dyDescent="0.3">
      <c r="A21" s="8"/>
      <c r="B21" s="8"/>
      <c r="C21" s="9"/>
      <c r="D21" s="8"/>
      <c r="E21" s="8"/>
      <c r="F21" s="13" t="str">
        <f t="shared" si="0"/>
        <v/>
      </c>
      <c r="H21">
        <f t="shared" si="1"/>
        <v>0</v>
      </c>
      <c r="I21">
        <f t="shared" si="2"/>
        <v>0</v>
      </c>
    </row>
    <row r="22" spans="1:9" x14ac:dyDescent="0.3">
      <c r="A22" s="8"/>
      <c r="B22" s="8"/>
      <c r="C22" s="9"/>
      <c r="D22" s="8"/>
      <c r="E22" s="8"/>
      <c r="F22" s="13" t="str">
        <f t="shared" si="0"/>
        <v/>
      </c>
      <c r="H22">
        <f t="shared" si="1"/>
        <v>0</v>
      </c>
      <c r="I22">
        <f t="shared" si="2"/>
        <v>0</v>
      </c>
    </row>
    <row r="23" spans="1:9" x14ac:dyDescent="0.3">
      <c r="A23" s="8"/>
      <c r="B23" s="8"/>
      <c r="C23" s="9"/>
      <c r="D23" s="8"/>
      <c r="E23" s="8"/>
      <c r="F23" s="13" t="str">
        <f t="shared" si="0"/>
        <v/>
      </c>
      <c r="H23">
        <f t="shared" si="1"/>
        <v>0</v>
      </c>
      <c r="I23">
        <f t="shared" si="2"/>
        <v>0</v>
      </c>
    </row>
    <row r="24" spans="1:9" x14ac:dyDescent="0.3">
      <c r="A24" s="8"/>
      <c r="B24" s="8"/>
      <c r="C24" s="9"/>
      <c r="D24" s="8"/>
      <c r="E24" s="8"/>
      <c r="F24" s="13" t="str">
        <f t="shared" si="0"/>
        <v/>
      </c>
      <c r="H24">
        <f t="shared" si="1"/>
        <v>0</v>
      </c>
      <c r="I24">
        <f t="shared" si="2"/>
        <v>0</v>
      </c>
    </row>
    <row r="25" spans="1:9" x14ac:dyDescent="0.3">
      <c r="A25" s="8"/>
      <c r="B25" s="8"/>
      <c r="C25" s="9"/>
      <c r="D25" s="8"/>
      <c r="E25" s="8"/>
      <c r="F25" s="13" t="str">
        <f t="shared" si="0"/>
        <v/>
      </c>
      <c r="H25">
        <f t="shared" si="1"/>
        <v>0</v>
      </c>
      <c r="I25">
        <f t="shared" si="2"/>
        <v>0</v>
      </c>
    </row>
    <row r="26" spans="1:9" x14ac:dyDescent="0.3">
      <c r="A26" s="8"/>
      <c r="B26" s="8"/>
      <c r="C26" s="9"/>
      <c r="D26" s="8"/>
      <c r="E26" s="8"/>
      <c r="F26" s="13" t="str">
        <f t="shared" si="0"/>
        <v/>
      </c>
      <c r="H26">
        <f t="shared" si="1"/>
        <v>0</v>
      </c>
      <c r="I26">
        <f t="shared" si="2"/>
        <v>0</v>
      </c>
    </row>
    <row r="27" spans="1:9" x14ac:dyDescent="0.3">
      <c r="A27" s="8"/>
      <c r="B27" s="8"/>
      <c r="C27" s="9"/>
      <c r="D27" s="8"/>
      <c r="E27" s="8"/>
      <c r="F27" s="13" t="str">
        <f t="shared" si="0"/>
        <v/>
      </c>
      <c r="H27">
        <f t="shared" si="1"/>
        <v>0</v>
      </c>
      <c r="I27">
        <f t="shared" si="2"/>
        <v>0</v>
      </c>
    </row>
    <row r="28" spans="1:9" x14ac:dyDescent="0.3">
      <c r="A28" s="8"/>
      <c r="B28" s="8"/>
      <c r="C28" s="9"/>
      <c r="D28" s="8"/>
      <c r="E28" s="8"/>
      <c r="F28" s="13" t="str">
        <f t="shared" si="0"/>
        <v/>
      </c>
      <c r="H28">
        <f t="shared" si="1"/>
        <v>0</v>
      </c>
      <c r="I28">
        <f t="shared" si="2"/>
        <v>0</v>
      </c>
    </row>
    <row r="29" spans="1:9" x14ac:dyDescent="0.3">
      <c r="A29" s="8"/>
      <c r="B29" s="8"/>
      <c r="C29" s="9"/>
      <c r="D29" s="8"/>
      <c r="E29" s="8"/>
      <c r="F29" s="13" t="str">
        <f t="shared" si="0"/>
        <v/>
      </c>
      <c r="H29">
        <f t="shared" si="1"/>
        <v>0</v>
      </c>
      <c r="I29">
        <f t="shared" si="2"/>
        <v>0</v>
      </c>
    </row>
    <row r="30" spans="1:9" x14ac:dyDescent="0.3">
      <c r="A30" s="8"/>
      <c r="B30" s="8"/>
      <c r="C30" s="9"/>
      <c r="D30" s="8"/>
      <c r="E30" s="8"/>
      <c r="F30" s="13" t="str">
        <f t="shared" si="0"/>
        <v/>
      </c>
      <c r="H30">
        <f t="shared" si="1"/>
        <v>0</v>
      </c>
      <c r="I30">
        <f t="shared" si="2"/>
        <v>0</v>
      </c>
    </row>
    <row r="31" spans="1:9" x14ac:dyDescent="0.3">
      <c r="A31" s="8"/>
      <c r="B31" s="8"/>
      <c r="C31" s="9"/>
      <c r="D31" s="8"/>
      <c r="E31" s="8"/>
      <c r="F31" s="13" t="str">
        <f t="shared" si="0"/>
        <v/>
      </c>
      <c r="H31">
        <f t="shared" si="1"/>
        <v>0</v>
      </c>
      <c r="I31">
        <f t="shared" si="2"/>
        <v>0</v>
      </c>
    </row>
    <row r="32" spans="1:9" x14ac:dyDescent="0.3">
      <c r="A32" s="8"/>
      <c r="B32" s="8"/>
      <c r="C32" s="9"/>
      <c r="D32" s="8"/>
      <c r="E32" s="8"/>
      <c r="F32" s="13" t="str">
        <f t="shared" si="0"/>
        <v/>
      </c>
      <c r="H32">
        <f t="shared" si="1"/>
        <v>0</v>
      </c>
      <c r="I32">
        <f t="shared" si="2"/>
        <v>0</v>
      </c>
    </row>
    <row r="33" spans="1:9" x14ac:dyDescent="0.3">
      <c r="A33" s="8"/>
      <c r="B33" s="8"/>
      <c r="C33" s="9"/>
      <c r="D33" s="8"/>
      <c r="E33" s="8"/>
      <c r="F33" s="13" t="str">
        <f t="shared" si="0"/>
        <v/>
      </c>
      <c r="H33">
        <f t="shared" si="1"/>
        <v>0</v>
      </c>
      <c r="I33">
        <f t="shared" si="2"/>
        <v>0</v>
      </c>
    </row>
    <row r="34" spans="1:9" x14ac:dyDescent="0.3">
      <c r="A34" s="8"/>
      <c r="B34" s="8"/>
      <c r="C34" s="9"/>
      <c r="D34" s="8"/>
      <c r="E34" s="8"/>
      <c r="F34" s="13" t="str">
        <f t="shared" si="0"/>
        <v/>
      </c>
      <c r="H34">
        <f t="shared" si="1"/>
        <v>0</v>
      </c>
      <c r="I34">
        <f t="shared" si="2"/>
        <v>0</v>
      </c>
    </row>
    <row r="35" spans="1:9" x14ac:dyDescent="0.3">
      <c r="A35" s="8"/>
      <c r="B35" s="8"/>
      <c r="C35" s="9"/>
      <c r="D35" s="8"/>
      <c r="E35" s="8"/>
      <c r="F35" s="13" t="str">
        <f t="shared" si="0"/>
        <v/>
      </c>
      <c r="H35">
        <f t="shared" si="1"/>
        <v>0</v>
      </c>
      <c r="I35">
        <f t="shared" si="2"/>
        <v>0</v>
      </c>
    </row>
    <row r="36" spans="1:9" x14ac:dyDescent="0.3">
      <c r="A36" s="8"/>
      <c r="B36" s="8"/>
      <c r="C36" s="9"/>
      <c r="D36" s="8"/>
      <c r="E36" s="8"/>
      <c r="F36" s="13" t="str">
        <f t="shared" si="0"/>
        <v/>
      </c>
      <c r="H36">
        <f t="shared" si="1"/>
        <v>0</v>
      </c>
      <c r="I36">
        <f t="shared" si="2"/>
        <v>0</v>
      </c>
    </row>
    <row r="37" spans="1:9" x14ac:dyDescent="0.3">
      <c r="A37" s="8"/>
      <c r="B37" s="8"/>
      <c r="C37" s="9"/>
      <c r="D37" s="8"/>
      <c r="E37" s="8"/>
      <c r="F37" s="13" t="str">
        <f t="shared" si="0"/>
        <v/>
      </c>
      <c r="H37">
        <f t="shared" si="1"/>
        <v>0</v>
      </c>
      <c r="I37">
        <f t="shared" si="2"/>
        <v>0</v>
      </c>
    </row>
    <row r="38" spans="1:9" x14ac:dyDescent="0.3">
      <c r="A38" s="8"/>
      <c r="B38" s="8"/>
      <c r="C38" s="9"/>
      <c r="D38" s="8"/>
      <c r="E38" s="8"/>
      <c r="F38" s="13" t="str">
        <f t="shared" si="0"/>
        <v/>
      </c>
      <c r="H38">
        <f t="shared" si="1"/>
        <v>0</v>
      </c>
      <c r="I38">
        <f t="shared" si="2"/>
        <v>0</v>
      </c>
    </row>
    <row r="39" spans="1:9" x14ac:dyDescent="0.3">
      <c r="A39" s="8"/>
      <c r="B39" s="8"/>
      <c r="C39" s="9"/>
      <c r="D39" s="8"/>
      <c r="E39" s="8"/>
      <c r="F39" s="13" t="str">
        <f t="shared" si="0"/>
        <v/>
      </c>
      <c r="H39">
        <f t="shared" si="1"/>
        <v>0</v>
      </c>
      <c r="I39">
        <f t="shared" si="2"/>
        <v>0</v>
      </c>
    </row>
    <row r="40" spans="1:9" x14ac:dyDescent="0.3">
      <c r="A40" s="8"/>
      <c r="B40" s="8"/>
      <c r="C40" s="9"/>
      <c r="D40" s="8"/>
      <c r="E40" s="8"/>
      <c r="F40" s="13" t="str">
        <f t="shared" si="0"/>
        <v/>
      </c>
      <c r="H40">
        <f t="shared" si="1"/>
        <v>0</v>
      </c>
      <c r="I40">
        <f t="shared" si="2"/>
        <v>0</v>
      </c>
    </row>
    <row r="41" spans="1:9" x14ac:dyDescent="0.3">
      <c r="A41" s="8"/>
      <c r="B41" s="8"/>
      <c r="C41" s="9"/>
      <c r="D41" s="8"/>
      <c r="E41" s="8"/>
      <c r="F41" s="13" t="str">
        <f t="shared" si="0"/>
        <v/>
      </c>
      <c r="H41">
        <f t="shared" si="1"/>
        <v>0</v>
      </c>
      <c r="I41">
        <f t="shared" si="2"/>
        <v>0</v>
      </c>
    </row>
    <row r="42" spans="1:9" x14ac:dyDescent="0.3">
      <c r="A42" s="8"/>
      <c r="B42" s="8"/>
      <c r="C42" s="9"/>
      <c r="D42" s="8"/>
      <c r="E42" s="8"/>
      <c r="F42" s="13" t="str">
        <f t="shared" si="0"/>
        <v/>
      </c>
      <c r="H42">
        <f t="shared" si="1"/>
        <v>0</v>
      </c>
      <c r="I42">
        <f t="shared" si="2"/>
        <v>0</v>
      </c>
    </row>
    <row r="43" spans="1:9" x14ac:dyDescent="0.3">
      <c r="A43" s="8"/>
      <c r="B43" s="8"/>
      <c r="C43" s="9"/>
      <c r="D43" s="8"/>
      <c r="E43" s="8"/>
      <c r="F43" s="13" t="str">
        <f t="shared" si="0"/>
        <v/>
      </c>
      <c r="H43">
        <f t="shared" si="1"/>
        <v>0</v>
      </c>
      <c r="I43">
        <f t="shared" si="2"/>
        <v>0</v>
      </c>
    </row>
    <row r="44" spans="1:9" x14ac:dyDescent="0.3">
      <c r="A44" s="8"/>
      <c r="B44" s="8"/>
      <c r="C44" s="9"/>
      <c r="D44" s="8"/>
      <c r="E44" s="8"/>
      <c r="F44" s="13" t="str">
        <f t="shared" si="0"/>
        <v/>
      </c>
      <c r="H44">
        <f t="shared" si="1"/>
        <v>0</v>
      </c>
      <c r="I44">
        <f t="shared" si="2"/>
        <v>0</v>
      </c>
    </row>
    <row r="45" spans="1:9" x14ac:dyDescent="0.3">
      <c r="A45" s="8"/>
      <c r="B45" s="8"/>
      <c r="C45" s="9"/>
      <c r="D45" s="8"/>
      <c r="E45" s="8"/>
      <c r="F45" s="13" t="str">
        <f t="shared" si="0"/>
        <v/>
      </c>
      <c r="H45">
        <f t="shared" si="1"/>
        <v>0</v>
      </c>
      <c r="I45">
        <f t="shared" si="2"/>
        <v>0</v>
      </c>
    </row>
    <row r="46" spans="1:9" x14ac:dyDescent="0.3">
      <c r="A46" s="8"/>
      <c r="B46" s="8"/>
      <c r="C46" s="9"/>
      <c r="D46" s="8"/>
      <c r="E46" s="8"/>
      <c r="F46" s="13" t="str">
        <f t="shared" si="0"/>
        <v/>
      </c>
      <c r="H46">
        <f t="shared" si="1"/>
        <v>0</v>
      </c>
      <c r="I46">
        <f t="shared" si="2"/>
        <v>0</v>
      </c>
    </row>
    <row r="47" spans="1:9" x14ac:dyDescent="0.3">
      <c r="A47" s="8"/>
      <c r="B47" s="8"/>
      <c r="C47" s="9"/>
      <c r="D47" s="8"/>
      <c r="E47" s="8"/>
      <c r="F47" s="13" t="str">
        <f t="shared" si="0"/>
        <v/>
      </c>
      <c r="H47">
        <f t="shared" si="1"/>
        <v>0</v>
      </c>
      <c r="I47">
        <f t="shared" si="2"/>
        <v>0</v>
      </c>
    </row>
    <row r="48" spans="1:9" x14ac:dyDescent="0.3">
      <c r="A48" s="8"/>
      <c r="B48" s="8"/>
      <c r="C48" s="9"/>
      <c r="D48" s="8"/>
      <c r="E48" s="8"/>
      <c r="F48" s="13" t="str">
        <f t="shared" si="0"/>
        <v/>
      </c>
      <c r="H48">
        <f t="shared" si="1"/>
        <v>0</v>
      </c>
      <c r="I48">
        <f t="shared" si="2"/>
        <v>0</v>
      </c>
    </row>
    <row r="49" spans="1:12" x14ac:dyDescent="0.3">
      <c r="A49" s="8"/>
      <c r="B49" s="8"/>
      <c r="C49" s="9"/>
      <c r="D49" s="8"/>
      <c r="E49" s="8"/>
      <c r="F49" s="13" t="str">
        <f t="shared" si="0"/>
        <v/>
      </c>
      <c r="H49">
        <f t="shared" si="1"/>
        <v>0</v>
      </c>
      <c r="I49">
        <f t="shared" si="2"/>
        <v>0</v>
      </c>
    </row>
    <row r="50" spans="1:12" x14ac:dyDescent="0.3">
      <c r="A50" s="8"/>
      <c r="B50" s="8"/>
      <c r="C50" s="9"/>
      <c r="D50" s="8"/>
      <c r="E50" s="8"/>
      <c r="F50" s="13" t="str">
        <f t="shared" si="0"/>
        <v/>
      </c>
      <c r="H50">
        <f t="shared" si="1"/>
        <v>0</v>
      </c>
      <c r="I50">
        <f t="shared" si="2"/>
        <v>0</v>
      </c>
    </row>
    <row r="51" spans="1:12" x14ac:dyDescent="0.3">
      <c r="A51" s="8"/>
      <c r="B51" s="8"/>
      <c r="C51" s="9"/>
      <c r="D51" s="8"/>
      <c r="E51" s="8"/>
      <c r="F51" s="13" t="str">
        <f t="shared" si="0"/>
        <v/>
      </c>
      <c r="H51">
        <f t="shared" si="1"/>
        <v>0</v>
      </c>
      <c r="I51">
        <f t="shared" si="2"/>
        <v>0</v>
      </c>
      <c r="K51" s="23"/>
    </row>
    <row r="52" spans="1:12" hidden="1" x14ac:dyDescent="0.3">
      <c r="A52" s="39"/>
      <c r="B52" s="39"/>
      <c r="C52" s="39"/>
      <c r="F52" s="27" t="str">
        <f>IF(AND(F17="",F18="",F19="",F20="",F21="",F22="",F23="",F24="",F25="",F26="",F27="",F28="",F29="",F30="",F31="",F32="",F33="",F34="",F35="",F36="",F37="",F38="",F39="",F40="",F41="",F42="",F43="",F44="",F45="",F46="",F47="",F48="",F49="",F50="",F51=""),"",SUM(F17:F51))</f>
        <v/>
      </c>
      <c r="H52">
        <f>SUM(H17:H51)</f>
        <v>0</v>
      </c>
    </row>
    <row r="53" spans="1:12" hidden="1" x14ac:dyDescent="0.3">
      <c r="B53" s="39" t="s">
        <v>10</v>
      </c>
      <c r="C53" s="39"/>
      <c r="D53" s="39"/>
      <c r="E53" s="39"/>
      <c r="F53" s="30">
        <f>IF(F52="",0,F52/H52)</f>
        <v>0</v>
      </c>
      <c r="H53" t="e">
        <f>F52/H52</f>
        <v>#VALUE!</v>
      </c>
    </row>
    <row r="54" spans="1:12" x14ac:dyDescent="0.3">
      <c r="B54" s="40" t="s">
        <v>11</v>
      </c>
      <c r="C54" s="40"/>
      <c r="D54" s="40"/>
      <c r="E54" s="40"/>
      <c r="F54" s="26">
        <f>IF(OR(F53="#waarde!",F52=0,I54&lt;&gt;0),0,G72)</f>
        <v>0</v>
      </c>
      <c r="I54">
        <f>SUM(I17:I53)</f>
        <v>0</v>
      </c>
      <c r="L54" t="e">
        <f>F52/(300*300)</f>
        <v>#VALUE!</v>
      </c>
    </row>
    <row r="57" spans="1:12" x14ac:dyDescent="0.3">
      <c r="A57" t="s">
        <v>2</v>
      </c>
      <c r="C57" s="52"/>
      <c r="D57" s="52"/>
      <c r="E57" s="52"/>
      <c r="F57" s="52"/>
    </row>
    <row r="58" spans="1:12" x14ac:dyDescent="0.3">
      <c r="A58" t="s">
        <v>3</v>
      </c>
      <c r="C58" s="52"/>
      <c r="D58" s="52"/>
      <c r="E58" s="52"/>
      <c r="F58" s="52"/>
    </row>
    <row r="59" spans="1:12" ht="30" x14ac:dyDescent="0.3">
      <c r="A59" s="10" t="s">
        <v>4</v>
      </c>
      <c r="C59" s="53"/>
      <c r="D59" s="53"/>
      <c r="E59" s="53"/>
      <c r="F59" s="53"/>
    </row>
    <row r="60" spans="1:12" x14ac:dyDescent="0.3">
      <c r="A60" t="s">
        <v>5</v>
      </c>
      <c r="C60" s="54"/>
      <c r="D60" s="52"/>
      <c r="E60" s="52"/>
      <c r="F60" s="52"/>
    </row>
    <row r="65" spans="1:7" hidden="1" x14ac:dyDescent="0.3">
      <c r="A65" t="s">
        <v>12</v>
      </c>
    </row>
    <row r="66" spans="1:7" hidden="1" x14ac:dyDescent="0.3"/>
    <row r="67" spans="1:7" hidden="1" x14ac:dyDescent="0.3">
      <c r="B67" s="14" t="s">
        <v>13</v>
      </c>
      <c r="C67" s="15" t="s">
        <v>14</v>
      </c>
      <c r="D67" s="16" t="s">
        <v>15</v>
      </c>
      <c r="E67" s="14" t="s">
        <v>16</v>
      </c>
      <c r="F67" s="17"/>
      <c r="G67" s="18"/>
    </row>
    <row r="68" spans="1:7" ht="15.6" hidden="1" x14ac:dyDescent="0.3">
      <c r="B68" s="9">
        <v>10</v>
      </c>
      <c r="C68" s="19">
        <v>0</v>
      </c>
      <c r="D68" s="9">
        <v>10</v>
      </c>
      <c r="E68" s="20">
        <f>F12</f>
        <v>300000</v>
      </c>
      <c r="F68" s="50" t="s">
        <v>17</v>
      </c>
      <c r="G68" s="51"/>
    </row>
    <row r="69" spans="1:7" hidden="1" x14ac:dyDescent="0.3">
      <c r="E69" s="17"/>
    </row>
    <row r="70" spans="1:7" hidden="1" x14ac:dyDescent="0.3">
      <c r="A70" s="21" t="s">
        <v>18</v>
      </c>
      <c r="B70" s="17" t="s">
        <v>19</v>
      </c>
      <c r="C70" s="22" t="s">
        <v>20</v>
      </c>
      <c r="D70" t="s">
        <v>21</v>
      </c>
      <c r="E70" s="17" t="s">
        <v>22</v>
      </c>
      <c r="F70" s="17" t="s">
        <v>23</v>
      </c>
      <c r="G70" s="17" t="s">
        <v>24</v>
      </c>
    </row>
    <row r="71" spans="1:7" hidden="1" x14ac:dyDescent="0.3">
      <c r="A71" s="21" t="s">
        <v>25</v>
      </c>
      <c r="C71" s="18"/>
      <c r="G71" s="23"/>
    </row>
    <row r="72" spans="1:7" hidden="1" x14ac:dyDescent="0.3">
      <c r="A72" s="31">
        <f>F53</f>
        <v>0</v>
      </c>
      <c r="B72">
        <f>A72^2-2*A72*C$68+C$68^2</f>
        <v>0</v>
      </c>
      <c r="C72" s="18">
        <f>B72+D$68^2-B$68^2</f>
        <v>0</v>
      </c>
      <c r="D72">
        <f>-2*D$68</f>
        <v>-20</v>
      </c>
      <c r="E72">
        <f>-(D72+SQRT(D72^2-4*1*C72))/2</f>
        <v>0</v>
      </c>
      <c r="F72">
        <f>-($E72-SQRT($E72^2-4*1*$D72))/2</f>
        <v>4.4721359549995796</v>
      </c>
      <c r="G72" s="7">
        <f>IF(A72="",0,E$68*E72/D$68)</f>
        <v>0</v>
      </c>
    </row>
    <row r="73" spans="1:7" hidden="1" x14ac:dyDescent="0.3">
      <c r="A73" s="24"/>
      <c r="C73" s="18"/>
      <c r="G73" s="25"/>
    </row>
    <row r="74" spans="1:7" hidden="1" x14ac:dyDescent="0.3">
      <c r="A74">
        <v>0</v>
      </c>
      <c r="B74">
        <f t="shared" ref="B74:B84" si="3">A74^2-2*A74*C$68+C$68^2</f>
        <v>0</v>
      </c>
      <c r="C74" s="18">
        <f t="shared" ref="C74:C84" si="4">B74+D$68^2-B$68^2</f>
        <v>0</v>
      </c>
      <c r="D74">
        <f t="shared" ref="D74:D84" si="5">-2*D$68</f>
        <v>-20</v>
      </c>
      <c r="E74">
        <f t="shared" ref="E74:E84" si="6">-(D74+SQRT(D74^2-4*1*C74))/2</f>
        <v>0</v>
      </c>
      <c r="F74">
        <f t="shared" ref="F74:F84" si="7">-($E74-SQRT($E74^2-4*1*$D74))/2</f>
        <v>4.4721359549995796</v>
      </c>
      <c r="G74" s="7">
        <f t="shared" ref="G74:G84" si="8">E$68*E74/D$68</f>
        <v>0</v>
      </c>
    </row>
    <row r="75" spans="1:7" hidden="1" x14ac:dyDescent="0.3">
      <c r="A75">
        <v>1</v>
      </c>
      <c r="B75">
        <f t="shared" si="3"/>
        <v>1</v>
      </c>
      <c r="C75" s="18">
        <f t="shared" si="4"/>
        <v>1</v>
      </c>
      <c r="D75">
        <f t="shared" si="5"/>
        <v>-20</v>
      </c>
      <c r="E75">
        <f t="shared" si="6"/>
        <v>5.012562893380057E-2</v>
      </c>
      <c r="F75">
        <f t="shared" si="7"/>
        <v>4.4471433686902451</v>
      </c>
      <c r="G75" s="7">
        <f t="shared" si="8"/>
        <v>1503.768868014017</v>
      </c>
    </row>
    <row r="76" spans="1:7" hidden="1" x14ac:dyDescent="0.3">
      <c r="A76">
        <v>2</v>
      </c>
      <c r="B76">
        <f t="shared" si="3"/>
        <v>4</v>
      </c>
      <c r="C76" s="18">
        <f t="shared" si="4"/>
        <v>4</v>
      </c>
      <c r="D76">
        <f t="shared" si="5"/>
        <v>-20</v>
      </c>
      <c r="E76">
        <f t="shared" si="6"/>
        <v>0.20204102886728847</v>
      </c>
      <c r="F76">
        <f t="shared" si="7"/>
        <v>4.3722562648788585</v>
      </c>
      <c r="G76" s="7">
        <f t="shared" si="8"/>
        <v>6061.2308660186545</v>
      </c>
    </row>
    <row r="77" spans="1:7" hidden="1" x14ac:dyDescent="0.3">
      <c r="A77">
        <v>3</v>
      </c>
      <c r="B77">
        <f t="shared" si="3"/>
        <v>9</v>
      </c>
      <c r="C77" s="18">
        <f t="shared" si="4"/>
        <v>9</v>
      </c>
      <c r="D77">
        <f t="shared" si="5"/>
        <v>-20</v>
      </c>
      <c r="E77">
        <f t="shared" si="6"/>
        <v>0.46060798583054385</v>
      </c>
      <c r="F77">
        <f t="shared" si="7"/>
        <v>4.2477580800302022</v>
      </c>
      <c r="G77" s="7">
        <f t="shared" si="8"/>
        <v>13818.239574916315</v>
      </c>
    </row>
    <row r="78" spans="1:7" hidden="1" x14ac:dyDescent="0.3">
      <c r="A78">
        <v>4</v>
      </c>
      <c r="B78">
        <f t="shared" si="3"/>
        <v>16</v>
      </c>
      <c r="C78" s="18">
        <f t="shared" si="4"/>
        <v>16</v>
      </c>
      <c r="D78">
        <f t="shared" si="5"/>
        <v>-20</v>
      </c>
      <c r="E78">
        <f t="shared" si="6"/>
        <v>0.83484861008832034</v>
      </c>
      <c r="F78">
        <f t="shared" si="7"/>
        <v>4.0741503687692004</v>
      </c>
      <c r="G78" s="7">
        <f t="shared" si="8"/>
        <v>25045.458302649611</v>
      </c>
    </row>
    <row r="79" spans="1:7" hidden="1" x14ac:dyDescent="0.3">
      <c r="A79">
        <v>5</v>
      </c>
      <c r="B79">
        <f t="shared" si="3"/>
        <v>25</v>
      </c>
      <c r="C79" s="18">
        <f t="shared" si="4"/>
        <v>25</v>
      </c>
      <c r="D79">
        <f t="shared" si="5"/>
        <v>-20</v>
      </c>
      <c r="E79">
        <f t="shared" si="6"/>
        <v>1.3397459621556127</v>
      </c>
      <c r="F79">
        <f t="shared" si="7"/>
        <v>3.8521541982719674</v>
      </c>
      <c r="G79" s="7">
        <f t="shared" si="8"/>
        <v>40192.378864668382</v>
      </c>
    </row>
    <row r="80" spans="1:7" hidden="1" x14ac:dyDescent="0.3">
      <c r="A80">
        <v>6</v>
      </c>
      <c r="B80">
        <f t="shared" si="3"/>
        <v>36</v>
      </c>
      <c r="C80" s="18">
        <f t="shared" si="4"/>
        <v>36</v>
      </c>
      <c r="D80">
        <f t="shared" si="5"/>
        <v>-20</v>
      </c>
      <c r="E80">
        <f t="shared" si="6"/>
        <v>2</v>
      </c>
      <c r="F80">
        <f t="shared" si="7"/>
        <v>3.5825756949558398</v>
      </c>
      <c r="G80" s="7">
        <f t="shared" si="8"/>
        <v>60000</v>
      </c>
    </row>
    <row r="81" spans="1:7" hidden="1" x14ac:dyDescent="0.3">
      <c r="A81">
        <v>7</v>
      </c>
      <c r="B81">
        <f t="shared" si="3"/>
        <v>49</v>
      </c>
      <c r="C81" s="18">
        <f t="shared" si="4"/>
        <v>49</v>
      </c>
      <c r="D81">
        <f t="shared" si="5"/>
        <v>-20</v>
      </c>
      <c r="E81">
        <f t="shared" si="6"/>
        <v>2.8585715714571496</v>
      </c>
      <c r="F81">
        <f t="shared" si="7"/>
        <v>3.2656964141616172</v>
      </c>
      <c r="G81" s="7">
        <f t="shared" si="8"/>
        <v>85757.147143714494</v>
      </c>
    </row>
    <row r="82" spans="1:7" hidden="1" x14ac:dyDescent="0.3">
      <c r="A82">
        <v>8</v>
      </c>
      <c r="B82">
        <f t="shared" si="3"/>
        <v>64</v>
      </c>
      <c r="C82" s="18">
        <f t="shared" si="4"/>
        <v>64</v>
      </c>
      <c r="D82">
        <f t="shared" si="5"/>
        <v>-20</v>
      </c>
      <c r="E82">
        <f t="shared" si="6"/>
        <v>4</v>
      </c>
      <c r="F82">
        <f t="shared" si="7"/>
        <v>2.8989794855663558</v>
      </c>
      <c r="G82" s="7">
        <f t="shared" si="8"/>
        <v>120000</v>
      </c>
    </row>
    <row r="83" spans="1:7" hidden="1" x14ac:dyDescent="0.3">
      <c r="A83">
        <v>9</v>
      </c>
      <c r="B83">
        <f t="shared" si="3"/>
        <v>81</v>
      </c>
      <c r="C83" s="18">
        <f t="shared" si="4"/>
        <v>81</v>
      </c>
      <c r="D83">
        <f t="shared" si="5"/>
        <v>-20</v>
      </c>
      <c r="E83">
        <f t="shared" si="6"/>
        <v>5.641101056459326</v>
      </c>
      <c r="F83">
        <f t="shared" si="7"/>
        <v>2.4667460666566714</v>
      </c>
      <c r="G83" s="7">
        <f t="shared" si="8"/>
        <v>169233.03169377978</v>
      </c>
    </row>
    <row r="84" spans="1:7" hidden="1" x14ac:dyDescent="0.3">
      <c r="A84">
        <v>10</v>
      </c>
      <c r="B84">
        <f t="shared" si="3"/>
        <v>100</v>
      </c>
      <c r="C84" s="18">
        <f t="shared" si="4"/>
        <v>100</v>
      </c>
      <c r="D84">
        <f t="shared" si="5"/>
        <v>-20</v>
      </c>
      <c r="E84">
        <f t="shared" si="6"/>
        <v>10</v>
      </c>
      <c r="F84">
        <f t="shared" si="7"/>
        <v>1.7082039324993694</v>
      </c>
      <c r="G84" s="7">
        <f t="shared" si="8"/>
        <v>300000</v>
      </c>
    </row>
    <row r="86" spans="1:7" hidden="1" x14ac:dyDescent="0.3"/>
    <row r="87" spans="1:7" hidden="1" x14ac:dyDescent="0.3"/>
    <row r="88" spans="1:7" hidden="1" x14ac:dyDescent="0.3"/>
    <row r="89" spans="1:7" hidden="1" x14ac:dyDescent="0.3"/>
    <row r="90" spans="1:7" hidden="1" x14ac:dyDescent="0.3"/>
    <row r="91" spans="1:7" hidden="1" x14ac:dyDescent="0.3"/>
    <row r="92" spans="1:7" hidden="1" x14ac:dyDescent="0.3"/>
    <row r="93" spans="1:7" hidden="1" x14ac:dyDescent="0.3"/>
    <row r="94" spans="1:7" hidden="1" x14ac:dyDescent="0.3"/>
    <row r="95" spans="1:7" hidden="1" x14ac:dyDescent="0.3"/>
    <row r="96" spans="1:7" hidden="1" x14ac:dyDescent="0.3"/>
    <row r="97" hidden="1" x14ac:dyDescent="0.3"/>
    <row r="98" hidden="1" x14ac:dyDescent="0.3"/>
    <row r="99" hidden="1" x14ac:dyDescent="0.3"/>
    <row r="100" hidden="1" x14ac:dyDescent="0.3"/>
    <row r="101" hidden="1" x14ac:dyDescent="0.3"/>
    <row r="102" hidden="1" x14ac:dyDescent="0.3"/>
    <row r="103" hidden="1" x14ac:dyDescent="0.3"/>
    <row r="104" hidden="1" x14ac:dyDescent="0.3"/>
    <row r="105" hidden="1" x14ac:dyDescent="0.3"/>
    <row r="106" hidden="1" x14ac:dyDescent="0.3"/>
    <row r="107" hidden="1" x14ac:dyDescent="0.3"/>
    <row r="108" hidden="1" x14ac:dyDescent="0.3"/>
    <row r="109" hidden="1" x14ac:dyDescent="0.3"/>
    <row r="110" hidden="1" x14ac:dyDescent="0.3"/>
    <row r="111" hidden="1" x14ac:dyDescent="0.3"/>
    <row r="112" hidden="1" x14ac:dyDescent="0.3"/>
    <row r="113" hidden="1" x14ac:dyDescent="0.3"/>
    <row r="114" hidden="1" x14ac:dyDescent="0.3"/>
    <row r="115" hidden="1" x14ac:dyDescent="0.3"/>
    <row r="116" hidden="1" x14ac:dyDescent="0.3"/>
  </sheetData>
  <sheetProtection algorithmName="SHA-512" hashValue="9vXIN5B31DmbAdFSy1q1vyisQkCOE/w7FVjdClXQfzIuvprOew+UR4bsQGrVOIVabozOxI4E1wExRtCRoaYVCA==" saltValue="gIffq38dWz5epOG+T5E6xA==" spinCount="100000" sheet="1" objects="1" scenarios="1"/>
  <protectedRanges>
    <protectedRange sqref="C57:F60 A17:E51" name="Bereik1_1"/>
  </protectedRanges>
  <mergeCells count="23">
    <mergeCell ref="D5:E5"/>
    <mergeCell ref="F68:G68"/>
    <mergeCell ref="C58:F58"/>
    <mergeCell ref="C59:F59"/>
    <mergeCell ref="C60:F60"/>
    <mergeCell ref="A6:C6"/>
    <mergeCell ref="A7:C7"/>
    <mergeCell ref="F14:F15"/>
    <mergeCell ref="C14:C15"/>
    <mergeCell ref="D14:D15"/>
    <mergeCell ref="D6:E6"/>
    <mergeCell ref="D7:E7"/>
    <mergeCell ref="D8:E8"/>
    <mergeCell ref="D9:E9"/>
    <mergeCell ref="D10:E10"/>
    <mergeCell ref="C57:F57"/>
    <mergeCell ref="B53:E53"/>
    <mergeCell ref="B54:E54"/>
    <mergeCell ref="A52:C52"/>
    <mergeCell ref="A10:C10"/>
    <mergeCell ref="A14:A15"/>
    <mergeCell ref="B14:B15"/>
    <mergeCell ref="E14:E15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Kees Rietveld</dc:creator>
  <cp:lastModifiedBy>Kees Rietveld</cp:lastModifiedBy>
  <dcterms:created xsi:type="dcterms:W3CDTF">2022-01-26T14:01:16Z</dcterms:created>
  <dcterms:modified xsi:type="dcterms:W3CDTF">2024-05-30T08:41:14Z</dcterms:modified>
</cp:coreProperties>
</file>