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gbmadvies.sharepoint.com/Gedeelde  documenten/Projecten/Zeeuws archief/2024 MJOP en EA/OA 01 Nieuwe contractstukken/"/>
    </mc:Choice>
  </mc:AlternateContent>
  <xr:revisionPtr revIDLastSave="1" documentId="8_{18FCD04E-4F75-4F38-9E62-90D5025F586E}" xr6:coauthVersionLast="47" xr6:coauthVersionMax="47" xr10:uidLastSave="{F9A0F500-BF62-4EAD-A3B1-5A307EEAA023}"/>
  <bookViews>
    <workbookView xWindow="-120" yWindow="-120" windowWidth="29040" windowHeight="15720" tabRatio="782" xr2:uid="{154799CB-D62A-40BD-9EDC-F0B8EE60263C}"/>
  </bookViews>
  <sheets>
    <sheet name="Totaaloverzicht" sheetId="7" r:id="rId1"/>
    <sheet name="Assets &amp; Prijsblad OH-recepten" sheetId="8" r:id="rId2"/>
    <sheet name="Staat van Verrekenprijzen" sheetId="3" r:id="rId3"/>
    <sheet name="Fictief project" sheetId="4" r:id="rId4"/>
    <sheet name="Technisch Beheer" sheetId="5" r:id="rId5"/>
    <sheet name="Implementatiefase" sheetId="6" r:id="rId6"/>
  </sheets>
  <definedNames>
    <definedName name="_xlnm._FilterDatabase" localSheetId="1" hidden="1">'Assets &amp; Prijsblad OH-recepten'!$A$1:$T$1</definedName>
    <definedName name="_xlnm.Print_Area" localSheetId="5">Implementatiefase!$A$1:$B$13</definedName>
    <definedName name="_xlnm.Print_Area" localSheetId="2">'Staat van Verrekenprijzen'!$A$4:$C$16</definedName>
    <definedName name="_xlnm.Print_Area" localSheetId="4">'Technisch Beheer'!$A$1:$D$14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7" l="1"/>
  <c r="T85" i="8"/>
  <c r="T30" i="8"/>
  <c r="T61" i="8"/>
  <c r="D27" i="4"/>
  <c r="D26" i="4"/>
  <c r="T103" i="8" l="1"/>
  <c r="T96" i="8"/>
  <c r="T17" i="8"/>
  <c r="T99" i="8"/>
  <c r="T98" i="8"/>
  <c r="T97" i="8"/>
  <c r="T102" i="8"/>
  <c r="T101" i="8"/>
  <c r="T100" i="8"/>
  <c r="T95" i="8"/>
  <c r="T88" i="8"/>
  <c r="T87" i="8"/>
  <c r="T93" i="8"/>
  <c r="T94" i="8"/>
  <c r="T86" i="8"/>
  <c r="T2" i="8"/>
  <c r="T89" i="8"/>
  <c r="T91" i="8"/>
  <c r="T90" i="8"/>
  <c r="T92" i="8"/>
  <c r="T84" i="8"/>
  <c r="T83" i="8"/>
  <c r="T81" i="8"/>
  <c r="T82" i="8"/>
  <c r="T80" i="8"/>
  <c r="T79" i="8"/>
  <c r="T77" i="8"/>
  <c r="T78" i="8"/>
  <c r="T76" i="8"/>
  <c r="T75" i="8"/>
  <c r="T23" i="8"/>
  <c r="T22" i="8"/>
  <c r="T74" i="8"/>
  <c r="T73" i="8"/>
  <c r="T58" i="8"/>
  <c r="T72" i="8"/>
  <c r="T64" i="8"/>
  <c r="T71" i="8"/>
  <c r="T70" i="8"/>
  <c r="T69" i="8"/>
  <c r="T68" i="8"/>
  <c r="T67" i="8"/>
  <c r="T66" i="8"/>
  <c r="T65" i="8"/>
  <c r="T49" i="8"/>
  <c r="T48" i="8"/>
  <c r="T47" i="8"/>
  <c r="T46" i="8"/>
  <c r="T56" i="8"/>
  <c r="T55" i="8"/>
  <c r="T54" i="8"/>
  <c r="T53" i="8"/>
  <c r="T52" i="8"/>
  <c r="T51" i="8"/>
  <c r="T50" i="8"/>
  <c r="T62" i="8"/>
  <c r="T60" i="8"/>
  <c r="T59" i="8"/>
  <c r="T63" i="8"/>
  <c r="T43" i="8"/>
  <c r="T41" i="8"/>
  <c r="T57" i="8"/>
  <c r="T45" i="8"/>
  <c r="T44" i="8"/>
  <c r="T42" i="8"/>
  <c r="T40" i="8"/>
  <c r="T39" i="8"/>
  <c r="T38" i="8"/>
  <c r="T37" i="8"/>
  <c r="T36" i="8"/>
  <c r="T33" i="8"/>
  <c r="T34" i="8"/>
  <c r="T35" i="8"/>
  <c r="T32" i="8"/>
  <c r="T31" i="8"/>
  <c r="T27" i="8"/>
  <c r="T28" i="8"/>
  <c r="T29" i="8"/>
  <c r="T26" i="8"/>
  <c r="T25" i="8"/>
  <c r="T24" i="8"/>
  <c r="T21" i="8"/>
  <c r="T20" i="8"/>
  <c r="T9" i="8"/>
  <c r="T8" i="8"/>
  <c r="T7" i="8"/>
  <c r="T6" i="8"/>
  <c r="T5" i="8"/>
  <c r="T4" i="8"/>
  <c r="T10" i="8"/>
  <c r="T19" i="8"/>
  <c r="T18" i="8"/>
  <c r="T16" i="8"/>
  <c r="T104" i="8"/>
  <c r="T15" i="8"/>
  <c r="T13" i="8"/>
  <c r="T14" i="8"/>
  <c r="T12" i="8"/>
  <c r="T11" i="8"/>
  <c r="T3" i="8"/>
  <c r="T107" i="8" l="1"/>
  <c r="C11" i="7" s="1"/>
  <c r="F11" i="4"/>
  <c r="D10" i="4"/>
  <c r="D20" i="4"/>
  <c r="F21" i="4" s="1"/>
  <c r="D18" i="4"/>
  <c r="F19" i="4" s="1"/>
  <c r="D16" i="4"/>
  <c r="F17" i="4" s="1"/>
  <c r="D14" i="4"/>
  <c r="F15" i="4" s="1"/>
  <c r="G9" i="4"/>
  <c r="L26" i="4"/>
  <c r="D14" i="5"/>
  <c r="F22" i="4" l="1"/>
  <c r="H24" i="4" s="1"/>
  <c r="I27" i="4" s="1"/>
  <c r="D2" i="4"/>
  <c r="F10" i="4"/>
  <c r="G12" i="4" s="1"/>
  <c r="H13" i="4" s="1"/>
  <c r="L10" i="4"/>
  <c r="L14" i="4"/>
  <c r="L11" i="4"/>
  <c r="C14" i="7"/>
  <c r="D18" i="7" s="1"/>
  <c r="I25" i="4" l="1"/>
  <c r="C12" i="7"/>
  <c r="I26" i="4" l="1"/>
  <c r="J28" i="4" s="1"/>
  <c r="K29" i="4" s="1"/>
  <c r="D13" i="7"/>
  <c r="C16" i="7" l="1"/>
</calcChain>
</file>

<file path=xl/sharedStrings.xml><?xml version="1.0" encoding="utf-8"?>
<sst xmlns="http://schemas.openxmlformats.org/spreadsheetml/2006/main" count="1299" uniqueCount="507">
  <si>
    <t>Projectnaam :</t>
  </si>
  <si>
    <t>Onderwerp :</t>
  </si>
  <si>
    <t>Onderhoud E&amp;W geintegreerd</t>
  </si>
  <si>
    <t>Datum :</t>
  </si>
  <si>
    <t>Versie :</t>
  </si>
  <si>
    <t>Kostensoort</t>
  </si>
  <si>
    <t>Geraamde kosten</t>
  </si>
  <si>
    <t>Onderhoudsrecepten</t>
  </si>
  <si>
    <t>Technisch Beheer</t>
  </si>
  <si>
    <t>Subtotaal onderhoud en beheer</t>
  </si>
  <si>
    <t>Implementatiefase</t>
  </si>
  <si>
    <t>Doorrekening tarieven</t>
  </si>
  <si>
    <t>Totale fictieve aanneemsom</t>
  </si>
  <si>
    <t>Naam inschrijver</t>
  </si>
  <si>
    <t>Plaats</t>
  </si>
  <si>
    <t>Datum</t>
  </si>
  <si>
    <t>Naam rechtsgeldig ondertekenaar</t>
  </si>
  <si>
    <t>Functie rechtsgeldig ondertekenaar</t>
  </si>
  <si>
    <t xml:space="preserve"> </t>
  </si>
  <si>
    <t>Handtekening</t>
  </si>
  <si>
    <t>Totaal</t>
  </si>
  <si>
    <t>Warmteopwekking</t>
  </si>
  <si>
    <t>Water</t>
  </si>
  <si>
    <t>Gassen</t>
  </si>
  <si>
    <t>Warmtedistributie</t>
  </si>
  <si>
    <t>Luchtbehandeling</t>
  </si>
  <si>
    <t>1e verdieping</t>
  </si>
  <si>
    <t>Verlichting</t>
  </si>
  <si>
    <t>Terrein</t>
  </si>
  <si>
    <t>Communicatie</t>
  </si>
  <si>
    <t>Beveiliging</t>
  </si>
  <si>
    <t>Afvoeren</t>
  </si>
  <si>
    <t>Algemeen</t>
  </si>
  <si>
    <t>post</t>
  </si>
  <si>
    <t>Vaste gebruiksvoorzieningen</t>
  </si>
  <si>
    <t xml:space="preserve">Uurtarieven en opslagen </t>
  </si>
  <si>
    <t>Functie</t>
  </si>
  <si>
    <t>Opgave Inschrijver excl. btw!</t>
  </si>
  <si>
    <t>Opslagen</t>
  </si>
  <si>
    <t>Opslagpercentage "algemeen"</t>
  </si>
  <si>
    <t>Toeslag materiaal</t>
  </si>
  <si>
    <t>Uitvoering werkzaamheden tussen 17.00 uur en 19.00 uur</t>
  </si>
  <si>
    <t>Uitvoering werkzaamheden tussen 19.00 uur en 07.00 uur</t>
  </si>
  <si>
    <t>Opslagpercentage winst / risico</t>
  </si>
  <si>
    <t>Overzicht blad fictiefproject</t>
  </si>
  <si>
    <t>A</t>
  </si>
  <si>
    <t>Materiaal, exclusief toeslag</t>
  </si>
  <si>
    <t>B</t>
  </si>
  <si>
    <t>Onderaanneming door Derden, exclusief toeslag</t>
  </si>
  <si>
    <t>C</t>
  </si>
  <si>
    <t>Subtotaal   (A+B)</t>
  </si>
  <si>
    <t>D</t>
  </si>
  <si>
    <t>Toeslag materiaal van A</t>
  </si>
  <si>
    <t>E</t>
  </si>
  <si>
    <t>F</t>
  </si>
  <si>
    <t>Subtotaal toeslagen  (D+E)</t>
  </si>
  <si>
    <t>G</t>
  </si>
  <si>
    <t>Subtotaal (C + F)</t>
  </si>
  <si>
    <t>H</t>
  </si>
  <si>
    <t>J</t>
  </si>
  <si>
    <t>I</t>
  </si>
  <si>
    <t>Correctiefactor op montage minuten</t>
  </si>
  <si>
    <t>K</t>
  </si>
  <si>
    <t>Loonkosten</t>
  </si>
  <si>
    <t>L</t>
  </si>
  <si>
    <t>Subtotaal   (G + K)</t>
  </si>
  <si>
    <t>M</t>
  </si>
  <si>
    <t>Winst en Risico …% van (C+K)</t>
  </si>
  <si>
    <t>N</t>
  </si>
  <si>
    <t>Subtotaal (L + M)</t>
  </si>
  <si>
    <t>P</t>
  </si>
  <si>
    <t xml:space="preserve">Fictief project   </t>
  </si>
  <si>
    <t>I= Correctiefactor op de normen Gustaf Ende en Uneto bij vervanging van installatiedelen.</t>
  </si>
  <si>
    <t>Alle genoemde bedragen zijn exclusief BTW en fictief ten behoeve van het bepalen van de meest economische inschrijving</t>
  </si>
  <si>
    <t>Omschrijving</t>
  </si>
  <si>
    <t>Prijs</t>
  </si>
  <si>
    <t>Kosten Implementatiefase</t>
  </si>
  <si>
    <t>Kosten totaal</t>
  </si>
  <si>
    <t>Implementatieplan</t>
  </si>
  <si>
    <t>Organisatie</t>
  </si>
  <si>
    <t>Bekendheid locatie en processen</t>
  </si>
  <si>
    <t>Rapportages</t>
  </si>
  <si>
    <t>Digitale archivering</t>
  </si>
  <si>
    <t>Onderhoudsvoorschriften</t>
  </si>
  <si>
    <t>Totale kosten Implementatiefase --&gt; totaal bedrag in te vullen door Inschrijver (geen differentiatie nodig per onderdeel)</t>
  </si>
  <si>
    <t>stuks</t>
  </si>
  <si>
    <r>
      <t xml:space="preserve">Let op: </t>
    </r>
    <r>
      <rPr>
        <sz val="14"/>
        <color theme="1"/>
        <rFont val="Calibri Light"/>
        <family val="2"/>
        <scheme val="minor"/>
      </rPr>
      <t>Alle gele velden dienen per tabblad te worden ingevuld</t>
    </r>
  </si>
  <si>
    <t>De totale kosten van het fictieve project worden mede berekend aan de hand van de invoergegevens tabblad "staat van verrekenprijzen</t>
  </si>
  <si>
    <t>De totaalsom fictiefproject wordt gebruikt om de meest economische inschrijving te bepalen.</t>
  </si>
  <si>
    <t>Bijlage 4 Calculatieformulier en Inschrijfsom</t>
  </si>
  <si>
    <t>Zeeuws Archief</t>
  </si>
  <si>
    <t>Concept</t>
  </si>
  <si>
    <t>Discipline</t>
  </si>
  <si>
    <t>Gebouw nummer</t>
  </si>
  <si>
    <t>Gebouw naam</t>
  </si>
  <si>
    <t>Ruimte/ verdieping</t>
  </si>
  <si>
    <t>NL-SfB hoofd groep</t>
  </si>
  <si>
    <t>Hoofdgroep omschrijving</t>
  </si>
  <si>
    <t>NL-SfB sub codering</t>
  </si>
  <si>
    <t>Onderdeel/ Element</t>
  </si>
  <si>
    <t>Extra omschrijving 1</t>
  </si>
  <si>
    <t>Extra omschrijving 2</t>
  </si>
  <si>
    <t>Extra omschrijving 3</t>
  </si>
  <si>
    <t>Handeling</t>
  </si>
  <si>
    <t>Aantal</t>
  </si>
  <si>
    <t>Eenheid</t>
  </si>
  <si>
    <t>Bouwjaar</t>
  </si>
  <si>
    <t>CVO 2024</t>
  </si>
  <si>
    <t>CVO gewenst</t>
  </si>
  <si>
    <t>frequentie per jaar</t>
  </si>
  <si>
    <t>Prijs per onderhoudsbeurt excl. BTW</t>
  </si>
  <si>
    <t>Werktuigbouwkundig</t>
  </si>
  <si>
    <t>1000825ALG</t>
  </si>
  <si>
    <t>Dak</t>
  </si>
  <si>
    <t>Daken</t>
  </si>
  <si>
    <t>27.00.11</t>
  </si>
  <si>
    <t xml:space="preserve">Dakgootbekleding
</t>
  </si>
  <si>
    <t>Zinken afvoerpijpen 109 m1.</t>
  </si>
  <si>
    <t>jaarlijks reinigen en gecontroleeren tot aansluiting op Riool  aanvullende eis ivm verzekering</t>
  </si>
  <si>
    <t>Jaarlijks reiningen bladverwijderen e.t.c.</t>
  </si>
  <si>
    <t>m1</t>
  </si>
  <si>
    <t>Elektrotechnisch</t>
  </si>
  <si>
    <t>1000825G04</t>
  </si>
  <si>
    <t>Nieuwbouw</t>
  </si>
  <si>
    <t>Studiezaal</t>
  </si>
  <si>
    <t>Buitenwand openingen</t>
  </si>
  <si>
    <t>31.40.06</t>
  </si>
  <si>
    <t xml:space="preserve">deuren elektrisch
</t>
  </si>
  <si>
    <t>1x Toegang studiezaal (enkel, 2000x2200)</t>
  </si>
  <si>
    <t>Besam Unislide-2</t>
  </si>
  <si>
    <t>2023 vernieuwd</t>
  </si>
  <si>
    <t>Jaarlijks onderhoud</t>
  </si>
  <si>
    <t>Depot</t>
  </si>
  <si>
    <t>6x Depots (3 depots elk 2 stuks, dubbelvl 1100x2200)</t>
  </si>
  <si>
    <t>2023 vernieuwd m.u.v. depot 2 2022</t>
  </si>
  <si>
    <t>Binnenwandopeningen</t>
  </si>
  <si>
    <t>32.40.06</t>
  </si>
  <si>
    <t>rolluik elektrisch</t>
  </si>
  <si>
    <t>3x Depot rolluik (brand) voor lift (bj 2014, afm 1100x2200)</t>
  </si>
  <si>
    <t xml:space="preserve">UPS brandgordijn boekenlift depots accu's vervangen </t>
  </si>
  <si>
    <t>Restaurant</t>
  </si>
  <si>
    <t xml:space="preserve">deuren elektrisch, brandwerend
</t>
  </si>
  <si>
    <t xml:space="preserve">2 stuks aluminium elektrische schuifdeur tbv restaurant (glas, enkel 1100x2200) </t>
  </si>
  <si>
    <t xml:space="preserve">Besam
</t>
  </si>
  <si>
    <t>Deuren zijn brandwerend. 2022 motoren aansturing verniewd, deur zelf niet</t>
  </si>
  <si>
    <t>Goederenontvangst</t>
  </si>
  <si>
    <t>1 stuks aluminium overhead deur (Aldoorco), goederenontvangst voorzijde (2000x2200)</t>
  </si>
  <si>
    <t>Technisch beheer</t>
  </si>
  <si>
    <t>1000825G02</t>
  </si>
  <si>
    <t>Lussanetvleugel</t>
  </si>
  <si>
    <t>Zolder</t>
  </si>
  <si>
    <t>Divers</t>
  </si>
  <si>
    <t xml:space="preserve">Opstellings-/stookruimte (SR)
</t>
  </si>
  <si>
    <t>n.v.t.</t>
  </si>
  <si>
    <t>Opstellingsruimte cv-ketels in technische ruimte zolder.</t>
  </si>
  <si>
    <t>Led verlichting, luiken vluchtroute recent op orde gebracht afzuig is aangepast. Schachten zijn niet afgedicht.</t>
  </si>
  <si>
    <t>Jaarlijks opruimen ontdoen van opslag en bezemschoon reiningen</t>
  </si>
  <si>
    <t>m2</t>
  </si>
  <si>
    <t>51.20.20</t>
  </si>
  <si>
    <t xml:space="preserve">Ventilatievoorziening
</t>
  </si>
  <si>
    <t>Ventilatie stookruimte 2x rooster afm ca 1000x500, tbv ruimtetemperatuur, ketels zijn gesloten uitvoering</t>
  </si>
  <si>
    <t xml:space="preserve">roosters zijn vergroot vanuit scios eis toevoer nuttige doorlaat momenteel 2614cm2, afvoer962cm2 </t>
  </si>
  <si>
    <t>Jaarlijks inspecteren/ reinigen</t>
  </si>
  <si>
    <t>1
SR</t>
  </si>
  <si>
    <t>51.21.10</t>
  </si>
  <si>
    <t xml:space="preserve">warmteopwekeenheid centraal
</t>
  </si>
  <si>
    <t>cascade opstelling 7 CV ketels</t>
  </si>
  <si>
    <t>Remeha quinta ace 115</t>
  </si>
  <si>
    <t>Regulier jaarlijks onderhoud</t>
  </si>
  <si>
    <t>Wettelijke keuring</t>
  </si>
  <si>
    <t>Laad en los ruimten</t>
  </si>
  <si>
    <t>27.00.12</t>
  </si>
  <si>
    <t xml:space="preserve">Hemelwaterafvoer binnen
</t>
  </si>
  <si>
    <t>Mat: PVC gem Ø 100, lengte ca. 500m</t>
  </si>
  <si>
    <t>jaarlijkse controle</t>
  </si>
  <si>
    <t>Gevel</t>
  </si>
  <si>
    <t xml:space="preserve">Hemelwaterafvoer buiten
</t>
  </si>
  <si>
    <t>"Verdeeld naar orientatie en materiaal: noord 20 m1; (Ø80 zink)</t>
  </si>
  <si>
    <t xml:space="preserve">"Verdeeld naar orientatie en materiaal: west 13 m1 (2 m1 Ø125 pvc; 11 m1 Ø70 zink); </t>
  </si>
  <si>
    <t xml:space="preserve">"Verdeeld naar orientatie en materiaal: zuid 35 m1 (8 m1 Ø100 zink; 16 m1 Ø80 zink; 11 m1 Ø70 zink); </t>
  </si>
  <si>
    <t xml:space="preserve">"Verdeeld naar orientatie en materiaal: oost 24 m1 ( 8 m1 Ø100 zink; 16 m1 Ø100 RVS); </t>
  </si>
  <si>
    <t>"Verdeeld naar orientatie en materiaal: binnenplaatsen 52 m1 (32 m1 Ø80 zink; 10 m1 Ø100 zink; 10 m1 Ø 90 gietijzer vzv dekkende KHB verfsysteem)</t>
  </si>
  <si>
    <t>"Verdeeld naar orientatie en materiaal: noord 20 m1; (Ø80 zink); west 13 m1 (2 m1 Ø125 pvc; 11 m1 Ø70 zink); zuid 35 m1 (8 m1 Ø100 zink; 16 m1 Ø80 zink; 11 m1 Ø70 zink); oost 24 m1 ( 8 m1 Ø100 zink; 16 m1 Ø100 RVS); binnenplaatsen 52 m1 (32 m1 Ø80 zink; 10 m1 Ø100 zink; 10 m1 Ø 90 gietijzer vzv dekkende KHB verfsysteem). Inclusief jaarlijkse inspectie en/of reinigen van het systeem i.v.m. mogelijke wateroverlast in de depots bij verstopping. Eis: depots moeten te allen tijde gevrijwaard worden van wateroverlast."</t>
  </si>
  <si>
    <t>Technische ruimte</t>
  </si>
  <si>
    <t>52.36.11</t>
  </si>
  <si>
    <t xml:space="preserve">Pompinstall  + put + app.
</t>
  </si>
  <si>
    <t>2 st vuilwaterpompen Homa APG 50.</t>
  </si>
  <si>
    <t>diversen</t>
  </si>
  <si>
    <t>4 st vuilwaterpompen Grundfos KP250.</t>
  </si>
  <si>
    <t>1000825G0T</t>
  </si>
  <si>
    <t>Kelder</t>
  </si>
  <si>
    <t>52.41.21</t>
  </si>
  <si>
    <t xml:space="preserve">Afvoer gecomb. riool. HWA/VWA
</t>
  </si>
  <si>
    <t>Dikwandig PVC gem Ø110 L= 500m.  Jaarlijkse inspectie e.o. reinigen i.v.m.wateroverlast aan depots.</t>
  </si>
  <si>
    <t>verzekeringseis camera inspectie</t>
  </si>
  <si>
    <t>jaarlijkse camera inspectie</t>
  </si>
  <si>
    <t>Diverse gebouwen</t>
  </si>
  <si>
    <t>53.11.11</t>
  </si>
  <si>
    <t xml:space="preserve">Leidingn, app. + toebeh drinkwater 
</t>
  </si>
  <si>
    <t>Mat: Cu gem Ø 32 L= ca 750m</t>
  </si>
  <si>
    <t>Keerkleppen</t>
  </si>
  <si>
    <t>In het leidiningnet zijn circa 200 keerkleppen EA opgenomen.</t>
  </si>
  <si>
    <t>exact aantal aanpassen vanuit tappunt inventarisatielijst.</t>
  </si>
  <si>
    <t>Voldoen aan eisen!</t>
  </si>
  <si>
    <t>jaarlijkse inspectie</t>
  </si>
  <si>
    <t>1000825G01</t>
  </si>
  <si>
    <t>Van de Perrehuis</t>
  </si>
  <si>
    <t>Werkkast, niveau 0</t>
  </si>
  <si>
    <t>53.21.20</t>
  </si>
  <si>
    <t xml:space="preserve">Boiler elektrisch
</t>
  </si>
  <si>
    <t>1 st 10 liter</t>
  </si>
  <si>
    <t>DAALDEROP</t>
  </si>
  <si>
    <t>jaarlijks onderhoud</t>
  </si>
  <si>
    <t>Keuken</t>
  </si>
  <si>
    <t>1 st 30 liter</t>
  </si>
  <si>
    <t>Keuken, restauratieafdeling</t>
  </si>
  <si>
    <t>1 st 80 liter</t>
  </si>
  <si>
    <t>53.50.11</t>
  </si>
  <si>
    <t>Waterbehandeling</t>
  </si>
  <si>
    <t>Osmose installatie</t>
  </si>
  <si>
    <t>54.11.12</t>
  </si>
  <si>
    <t xml:space="preserve">Leidingnet, app. + toebeh. gas
</t>
  </si>
  <si>
    <t>Mat: Fe gem. DN50, L= ca 40 m tussen gasmeter en SR</t>
  </si>
  <si>
    <t>scios 7a is op orde</t>
  </si>
  <si>
    <t>Koude opwekking en distributie</t>
  </si>
  <si>
    <t>55.20.00</t>
  </si>
  <si>
    <t xml:space="preserve">Koudeopwekeenheid centraal 
</t>
  </si>
  <si>
    <t xml:space="preserve">Drycooler, syst.A:67.3 Syst.B:63.9 Syst.C: R407C </t>
  </si>
  <si>
    <t>Carrier 30RWA210, 212 kW</t>
  </si>
  <si>
    <t>ventilatoren 2021 t/m 2023 vervangen</t>
  </si>
  <si>
    <t>KM00
V-4</t>
  </si>
  <si>
    <t>Levering Verhaar: serienr: V091-96454-01, R134A 2,5kg. Compressor: CAJ-4492 YHB</t>
  </si>
  <si>
    <t>Verhaar CAJ4492Y, 1,72 k</t>
  </si>
  <si>
    <t>t.b.v. fotoarchief 1 van 2 nieuwe ventilator motor andere op voorraad</t>
  </si>
  <si>
    <t>Loc: Kelder Lusenetvleugel, 2x 71,55 kg R407C</t>
  </si>
  <si>
    <t>Hydra 224 ET4 G3, 209 kW</t>
  </si>
  <si>
    <t>Carrier 30RWA 210-A0100-PE 2016</t>
  </si>
  <si>
    <t>Serverruimte</t>
  </si>
  <si>
    <t>Serverruimte, 1x 4,9 kg R407C incl condensor op dak nabij serverruimte.</t>
  </si>
  <si>
    <t>55.31.11</t>
  </si>
  <si>
    <t xml:space="preserve">Leidingnet + app. koelen
</t>
  </si>
  <si>
    <t xml:space="preserve">Leidingnet dikwandig staal, geïsoleerd met Armaflex. Gem Ø 80, L= ca. 300m. </t>
  </si>
  <si>
    <t xml:space="preserve">
</t>
  </si>
  <si>
    <t>op orde</t>
  </si>
  <si>
    <t>55.31.50</t>
  </si>
  <si>
    <t>2x transportpompen Grundfos PL 65-125/117</t>
  </si>
  <si>
    <t>56.10.30</t>
  </si>
  <si>
    <t xml:space="preserve">Expansievoorzieningen koelen
</t>
  </si>
  <si>
    <t>Flamco
Flexcon80/1</t>
  </si>
  <si>
    <t>levensduur proberen te verlengen ivm keuze gas af had in 2021 vervangen moeten worden vervangen alleen op basis van calamiteit</t>
  </si>
  <si>
    <t>Buffervat 800 liter</t>
  </si>
  <si>
    <t>56.12.31</t>
  </si>
  <si>
    <t xml:space="preserve">Leidingnet + toebehoren verwarmen
</t>
  </si>
  <si>
    <t xml:space="preserve">Dikwandig staal, geisoleerd met PIR/Steenwolschalen. Gem Ø DN80, L= 1200m  </t>
  </si>
  <si>
    <t>isolatie recent uitgebreid (89st matrassen bij app.)</t>
  </si>
  <si>
    <t>56.40.00</t>
  </si>
  <si>
    <t xml:space="preserve">2x transportpomp UPS 65-30F. </t>
  </si>
  <si>
    <t xml:space="preserve">Verzamelniveau warmte distributie
</t>
  </si>
  <si>
    <t>Distributiepompen 1x P80, 1x P65, 3x P32 en 8x P25.</t>
  </si>
  <si>
    <t>57.61.11</t>
  </si>
  <si>
    <t xml:space="preserve">Luchtverwarmer ind. Gestookt
</t>
  </si>
  <si>
    <t>luchtdrogers, 120 m3/h, tbv archieven</t>
  </si>
  <si>
    <t>Munters
M120</t>
  </si>
  <si>
    <t xml:space="preserve">Expansievoorz. verwarmen
</t>
  </si>
  <si>
    <t>1 st. 200l algemeen CV</t>
  </si>
  <si>
    <t>Flexcon 200liter</t>
  </si>
  <si>
    <t>2022 3x 425 l voordruk 0,5Bar (3 Flamco expansievat FLEXCON 425 / 1.5)</t>
  </si>
  <si>
    <t>56.21.00</t>
  </si>
  <si>
    <t xml:space="preserve">Afgifte element warmte
</t>
  </si>
  <si>
    <t>Circa 124 st paneel radiatoren met thermostatische ventielen. honeywell systeem</t>
  </si>
  <si>
    <t xml:space="preserve">Thermostatische kanen middels WiFi aanstuurbaar jaarlijks te controleren
</t>
  </si>
  <si>
    <t>Honeywel systeem controle op batterijen, werking en uitlezing</t>
  </si>
  <si>
    <t>57.71.40</t>
  </si>
  <si>
    <t>condair RS 80VE(30 30 1,00 Stoombevochtiger merk Vapac type LE 30 P 480,00 480,00 1 35 55 56 Levering en montage van: 58 ---------------------------------------- 60 61 Bevochtiging 65 ---------------------------------------- 70 30 1,00 Stoombevochtiging merk Condair RS 30 VE 5.863,50 5.863,50 960,00 960,00 1 75 30 1,00 Waterafsluiter RVS 41,40 41,40 1 80 30 3,00 Waterfilter 35,10 105,30 1 85 30 1,00 Mini osmose waterbehandelingssysteem)</t>
  </si>
  <si>
    <t>2019 vapac vervangen voor condair RS 80VE(30 30 1,00 Stoombevochtiger merk Vapac type LE 30 P 480,00 480,00 1 35 55 56 Levering en montage van: 58 ---------------------------------------- 60 61 Bevochtiging 65 ---------------------------------------- 70 30 1,00 Stoombevochtiging merk Condair RS 30 VE 5.863,50 5.863,50 960,00 960,00 1 75 30 1,00 Waterafsluiter RVS 41,40 41,40 1 80 30 3,00 Waterfilter 35,10 105,30 1 85 30 1,00 Mini osmose waterbehandelingssysteem)</t>
  </si>
  <si>
    <t>vervangen voor een condair RS 30VE</t>
  </si>
  <si>
    <t>niet bekend</t>
  </si>
  <si>
    <t>57.21.00</t>
  </si>
  <si>
    <t xml:space="preserve">Afzuiginstallaties
</t>
  </si>
  <si>
    <t xml:space="preserve">DRV-250/28 6B toilet NWB, 525 m3/h  </t>
  </si>
  <si>
    <t>Stork, 525 m3/h</t>
  </si>
  <si>
    <t>is vervangen 3-24 DRV-ECS 250</t>
  </si>
  <si>
    <t xml:space="preserve">DRV 315/30-6 afv NWB 1200 m3/h  </t>
  </si>
  <si>
    <t>Stork, 1200 m3/h</t>
  </si>
  <si>
    <t>2020 vervangen firma trox DRV-AC315 H-6</t>
  </si>
  <si>
    <t xml:space="preserve">DRV 315/30-6 afv Keuken NWB 1200 m3/h  </t>
  </si>
  <si>
    <t xml:space="preserve">VVR 315-4 Hal NWB 2000 m3/h  </t>
  </si>
  <si>
    <t>Stork, 2000 m3/h</t>
  </si>
  <si>
    <t>RKC 315-A Kantoren NWB 1000 m3/h</t>
  </si>
  <si>
    <t>Stork, 1000 m3/h</t>
  </si>
  <si>
    <t xml:space="preserve">VVR 160-4 lift MK Perrehuis 180 m3/h  </t>
  </si>
  <si>
    <t>Stork, 180 m3/h</t>
  </si>
  <si>
    <t>CK 160-C afv Exp-ruimte Perre huis 600 m3/h</t>
  </si>
  <si>
    <t>Stork, 600 m3/h</t>
  </si>
  <si>
    <t xml:space="preserve">CK 200A vuile ruimte Lus.vl. 600 m3/h.   </t>
  </si>
  <si>
    <t xml:space="preserve">RKC 315-A schone ruimte Lus vl. 1000 m3/h  </t>
  </si>
  <si>
    <t xml:space="preserve">CK 100-C afv toiletten Lus vl 150 m3/h  </t>
  </si>
  <si>
    <t>Stork, 150 m3/h</t>
  </si>
  <si>
    <t xml:space="preserve">CK 160-C afv KM-ruimte Lus vl 450 m3/h  </t>
  </si>
  <si>
    <t>Stork, 450 m3/h</t>
  </si>
  <si>
    <t xml:space="preserve">Luchtbehandelingskasten (LBK's)
</t>
  </si>
  <si>
    <t xml:space="preserve">LAK 01: Nieuwbouw met filter en WTW twincoil. </t>
  </si>
  <si>
    <t>Verhulst VKT0604, 2,86 m3/s</t>
  </si>
  <si>
    <t>revisie/ opnieuw gecoat in 2022 naverwarmer in 2022 toegevoegd</t>
  </si>
  <si>
    <t>Begane Grond</t>
  </si>
  <si>
    <t>LBK 01: Toevoer Collegezaal LBK-T-FVK</t>
  </si>
  <si>
    <t>Verhulst VKT0302, 0,48 m3/s</t>
  </si>
  <si>
    <t>revisie/ opnieuw gecoat in 2022</t>
  </si>
  <si>
    <t>Archief</t>
  </si>
  <si>
    <t>LBK 02: Centale toevoer Depots LBK-TFVK</t>
  </si>
  <si>
    <t>Verhulst VKT0302, 0,55 m3/s</t>
  </si>
  <si>
    <t>LBK 03:" Nabehandeling depot -4. Opgebouwd LBK-T-FVK</t>
  </si>
  <si>
    <t>Verhulst VKT0603, 1,82 m3/s</t>
  </si>
  <si>
    <t>LBK 04: " Nabehandeling depot -3. Opgebouwd LBK-T-FVK</t>
  </si>
  <si>
    <t>LBK 05:" Nabehandeling depot -2. Opgebouwd LBK-T-FVK</t>
  </si>
  <si>
    <t>Toevoer Nieuwbouwvleugel LBK-TA-FVK (T - 3,9, A = 2,86 m3/s incl WTW Twin-coil)</t>
  </si>
  <si>
    <t>Verhulst VKT0606 3,9 m3/s</t>
  </si>
  <si>
    <t>Toevoer Lusenetvleugel, LBK-TA-FVK</t>
  </si>
  <si>
    <t>Verhulst VKT0303, 0,98 m3/s</t>
  </si>
  <si>
    <t>LB08
ARCH</t>
  </si>
  <si>
    <t>Type 404 met Purafil/Twin Holland filter bestaande uit 1 el.potentiaal, 2 purafilchem.abs 3 Carbon PP1505, 4 eindf FTR 95. Speciaal onderhoud nu (2014) door ACS</t>
  </si>
  <si>
    <t>Holland Heating
LCU 144</t>
  </si>
  <si>
    <t>57.64.00</t>
  </si>
  <si>
    <t xml:space="preserve">Brandkleppen
</t>
  </si>
  <si>
    <t>Logboek in 2020 bijgewerkt en op orde gehouden</t>
  </si>
  <si>
    <t xml:space="preserve">Trox
</t>
  </si>
  <si>
    <t>logboek op orde 2020 en 5st bijgeplaatst totaal 34 st</t>
  </si>
  <si>
    <t>57.71.60</t>
  </si>
  <si>
    <t xml:space="preserve">Luchtkanalen, app &amp; isolatie
</t>
  </si>
  <si>
    <t>jaarlijks algemene inspectie</t>
  </si>
  <si>
    <t>Centrale elektrische voorzieningen</t>
  </si>
  <si>
    <t>61.11.50</t>
  </si>
  <si>
    <t xml:space="preserve">PV-Installatie
</t>
  </si>
  <si>
    <t xml:space="preserve">PV-Installatie Jaarlijkse inspectie
</t>
  </si>
  <si>
    <t>61.51.20</t>
  </si>
  <si>
    <t xml:space="preserve">verdeel/regelkast klimaat
</t>
  </si>
  <si>
    <t>RK1 t/m RK3. Met koppeling naar et-verdeelkasten.  Priva  Compri HX-8E met 3x moduul U18 en 2x moduul D12S</t>
  </si>
  <si>
    <t>Priva
Compri</t>
  </si>
  <si>
    <t>2020 alle RK's vervangen incl GBS Priva volledig vervangen regel splitsen in hardware 15j en software 8j extra regel toevoegen nieuwe RK depot -2 technische ruimte dyseco valt niet onder aan te besteden contract.</t>
  </si>
  <si>
    <t>Besturingskast tbv koelinstallatie tbv archieven</t>
  </si>
  <si>
    <t>Verhaar
MC785-klima</t>
  </si>
  <si>
    <t>tbv fotoarchief</t>
  </si>
  <si>
    <t>61.30.10</t>
  </si>
  <si>
    <t xml:space="preserve">Bekabeling/distributie elektra
</t>
  </si>
  <si>
    <t>scope 8 2023 op orde</t>
  </si>
  <si>
    <t xml:space="preserve">(Hoofd)verdeelinrichting licht/kracht
</t>
  </si>
  <si>
    <t>1 stuks hoofdverdeelinrichting (1x250A; 10x160A; 4x32A; 10x16A) met overspanningsbeveiliging en 12 stuks verdeelinrichtigen; inclusief aardlekautomaten. Koppeling met GBS (LN-3 Hs 63, 34-1f, LN-1 Hs 40, 27 1-f, KN-2 Hs 125 8 1-f, LN-0B Hs 40, 8 1-f, LN-0A Hs 63, 27 1-f, LL-1 Hs 40, 13 1-f, LL-0 Hs 40, 12 1-f, LL-1 Hs 40, 13 1-f, LP1A Hs 40, 10 1-f, LP0 Hs 40, 15 1-f, LP3 Hs 40, 18 1-f en LN0C Hs 40, 8 1-f.</t>
  </si>
  <si>
    <t>LP-3</t>
  </si>
  <si>
    <t>61.71.10</t>
  </si>
  <si>
    <t xml:space="preserve">Bliksembeveiligingsinstallatie
</t>
  </si>
  <si>
    <t>Een daknet op het Van de Perrehuis met circa 20 stuks aardpennen. Mat: Al, L= ca 800m (cummulatief depot en van het Perrehuis)</t>
  </si>
  <si>
    <t>Een daknet op het  depot met circa 20 stuks aardpennen. Mat: Al, L= ca 800m (cummulatief depot en van het Perrehuis)</t>
  </si>
  <si>
    <t>1
OB</t>
  </si>
  <si>
    <t>63.10.10</t>
  </si>
  <si>
    <t xml:space="preserve">Verlichtingsarmaturen
</t>
  </si>
  <si>
    <t>Ca. 1000 armaturen van zeer divers in fabrikaat en type.</t>
  </si>
  <si>
    <t>Opdelen in gebouw, inschatting maken, wellicht remplacelijst</t>
  </si>
  <si>
    <t>99% LED 2020-2023 vervangen</t>
  </si>
  <si>
    <t xml:space="preserve">correctie </t>
  </si>
  <si>
    <t>63.20.10</t>
  </si>
  <si>
    <t xml:space="preserve">Noodverlichtingsarmatuur
</t>
  </si>
  <si>
    <t>42 st decentrale armaturen voorzien van 3,6V 4Ah</t>
  </si>
  <si>
    <t xml:space="preserve">Van Lien, 8 W
</t>
  </si>
  <si>
    <t xml:space="preserve">alles LED en conform W&amp;R </t>
  </si>
  <si>
    <t xml:space="preserve">65.10.10 </t>
  </si>
  <si>
    <t xml:space="preserve">Signalering
</t>
  </si>
  <si>
    <t>Sieger Bias 4</t>
  </si>
  <si>
    <t>vervangen in 2020 voor touch point plus gasdetectie systeem</t>
  </si>
  <si>
    <t>64.22.10</t>
  </si>
  <si>
    <t xml:space="preserve">Intercominstallatie
</t>
  </si>
  <si>
    <t>1 st bedienpost in receptiebalie met 1 st buitenpost en 1 st binnenpost.</t>
  </si>
  <si>
    <t xml:space="preserve">Siedle
</t>
  </si>
  <si>
    <t>65.11.12</t>
  </si>
  <si>
    <t xml:space="preserve">Brandmeldinstallatie 
</t>
  </si>
  <si>
    <t>Centrale opgesteld in nieuwbouw met subcentrale in Perrehuis; 25 st handbrandmelders en 225 automatische melders; sleutelklus bij hoofdingang en doormelding naar Brandweer. Inclusief CERTIFICEREN en koppeling met GBS  (opm 2015: BMC wordt 2015/16 vervangen ivm ontbreken reserve-onderdelen)</t>
  </si>
  <si>
    <t>Siemens CS 1140</t>
  </si>
  <si>
    <t>sleutelkluis komt te vervallen per 2025 doormelding Brandweer via PACT met dagvertraging. In 2018  vervangen. Geen certificering wel zorgplicht</t>
  </si>
  <si>
    <t>3 jaarlijkse keuring</t>
  </si>
  <si>
    <t>BM01
OB</t>
  </si>
  <si>
    <t>65.13.52</t>
  </si>
  <si>
    <t xml:space="preserve">Lokale brandblustoestellen
</t>
  </si>
  <si>
    <t>39 st CO2/poederblussers. TSA/Bavaria/Gloria</t>
  </si>
  <si>
    <t>jaarlijks onderhoud conform W&amp;R</t>
  </si>
  <si>
    <t>65.13.51</t>
  </si>
  <si>
    <t>18 st brandslanghaspels NoHa 20m 3/4</t>
  </si>
  <si>
    <t xml:space="preserve">3 jaarlijks onderhoud conform W&amp;R </t>
  </si>
  <si>
    <t>65.13.11</t>
  </si>
  <si>
    <t xml:space="preserve">Droge brandblusleiding
</t>
  </si>
  <si>
    <t>1x voedingspunt, 6x aansluitpunt</t>
  </si>
  <si>
    <t xml:space="preserve">Ansul, 50 m1
</t>
  </si>
  <si>
    <t xml:space="preserve">Brandwerende doorvoeringen
</t>
  </si>
  <si>
    <t>22.10.00</t>
  </si>
  <si>
    <t>Circa 25 stuks brandwerende doorvoeringen gem 100 x 100</t>
  </si>
  <si>
    <t>op orde circa 35 st</t>
  </si>
  <si>
    <t>jaarlijks inspecteren bijwerken waar nodig</t>
  </si>
  <si>
    <t>65.11.20</t>
  </si>
  <si>
    <t xml:space="preserve">Omroep- en ontruimingsinstall.
</t>
  </si>
  <si>
    <t>Centrale apparatuur in receptiebalie; 3 st versterkers en 74 st signaalgevers.</t>
  </si>
  <si>
    <t xml:space="preserve">G+M
</t>
  </si>
  <si>
    <t>65.21.10</t>
  </si>
  <si>
    <t xml:space="preserve">Inbraaksignaleringsinstall.
</t>
  </si>
  <si>
    <t>In Perrehuis 1 st centrale met 28 st standcontacten en 7 st bewegingsmelders;</t>
  </si>
  <si>
    <t xml:space="preserve">Aritech/ Varel
</t>
  </si>
  <si>
    <t>In Archief 1 st centrale met 19 st bewegingsmelders en 9 st standcontacten.</t>
  </si>
  <si>
    <t>65.12.10</t>
  </si>
  <si>
    <t xml:space="preserve">Elektr deurbedien (grendel/magn)
</t>
  </si>
  <si>
    <t>Aanname: dit element bestaat uit 20 st. elektrische sloten/deurgrendels De gebreken beperken zich tot vervuiling, beschadiging in de vorm van krassen, onderdelen niet deugdelijk bevestigd en verval.</t>
  </si>
  <si>
    <t xml:space="preserve">Effeff
</t>
  </si>
  <si>
    <t>Aanname: dit element bestaat uit 10 st. kleefmagneten. De gebreken beperken zich tot vervuiling, beschadiging in de vorm van krassen, onderdelen niet deugdelijk bevestigd en verval.</t>
  </si>
  <si>
    <t>65.41.00</t>
  </si>
  <si>
    <t xml:space="preserve">Sociale alarmering
</t>
  </si>
  <si>
    <t>Tbv MIVA-toiletten met melding op paneel receptiebalie.  Bestaande uit trekkoord, trafo en lamp.</t>
  </si>
  <si>
    <t xml:space="preserve">Zettler
</t>
  </si>
  <si>
    <t>72.21.10</t>
  </si>
  <si>
    <t xml:space="preserve">Zuurkast
</t>
  </si>
  <si>
    <t>Zuurkastventilator</t>
  </si>
  <si>
    <t>Colasit-Holland CMV315RO, 0,486 m3/h</t>
  </si>
  <si>
    <t>90.63.30</t>
  </si>
  <si>
    <t xml:space="preserve">Buitenverlichting
</t>
  </si>
  <si>
    <t>5 st vloerarmaturen in buitenterras</t>
  </si>
  <si>
    <t>LED BEGA BODEMINB,ARM</t>
  </si>
  <si>
    <t>7 st lichtmasten (PL24W).</t>
  </si>
  <si>
    <t xml:space="preserve">-
</t>
  </si>
  <si>
    <t>4 omgebouwd naar LED overige 3 op eigen terrein maar gevoed vanuit de Gemeente. De 4 stuks vallen binnen de aanbesteding</t>
  </si>
  <si>
    <t>Transport</t>
  </si>
  <si>
    <t>Trappenhuis</t>
  </si>
  <si>
    <t>66.10.10</t>
  </si>
  <si>
    <t xml:space="preserve">Liftinstallatie
</t>
  </si>
  <si>
    <t>8 st. stopplaatsen, 825 kg hefvermogen, 0,58 m/s  "inst.nr 11141450, hydr. personen/-goederenlift inst.nr. LHK980601; NIVL-nr433-076-01 locatie oudbouw-trappenhuis/liftkooit; fabr. Lohdijk/Selcom type 3201, omvang 825 kg, 11 pers. 2 kooitoegangen/ constructie in schacht hydr. Type metselwerk, toelichting. bestaande schacht aangepast aan liftinst. ondiepe put met klapstuiting afm. 1650x2246mm/aandrijving/regeling hydraul. fabr. Leistriz, type lupa, omvang= 825 kg. toelichting hefsnelheid = 0,58m/s; stuurblok: Beringer; elektronisch geregeld ventiel/besturing elektronisch fabr. Bohnke&amp;Part., type= elektr. omvang 1 groeps, schacht; type 3201-3-vl, afd. VD= 900x2000mm; deur onderste stopplaats extra contact ivm ondiepe put"</t>
  </si>
  <si>
    <t>Lohdijk, personenlift, 825 kg hefvermogen, 8 stopplaatsen</t>
  </si>
  <si>
    <t>volledig gereviseerd incl. nieuwe besturing in 2022</t>
  </si>
  <si>
    <t>Centrale hal</t>
  </si>
  <si>
    <t>7 st. stopplaatsen, 1350 kg hefvermogen, 0,48 m/s  "inst.nr 11141454, hydr.  personen/-goederenlift install.nr. LHC980602; NIVL-nr. 433-076-02; locatie centrale hal/entree nieuwbouw/18 pers. glasruit in kooi/ 15 m1 constr. in schacht, schacht opgebouwd uit staalconstructie en glas afm. 2400x2735mm/aandrijving/regeling hydraul. fabr. Beringer, type Saturn Beta, omvang 1350 kg. hefsnelheid = 0;48m/s met sofstarter (RST) elektronisch geregeld ventiel/besturing/besturing electrosch Bohnke&amp;Part, type elektr. omvang = 1 groeps/ schachttoegang en signalering; centraal openend VD= 1100x2100mm"</t>
  </si>
  <si>
    <t>Lohdijk personenlift, 1350 kg hefvermogen, 7 stopplaatsen</t>
  </si>
  <si>
    <t>cosmetisch hersteld besturing zal in 2024 vervangen worden</t>
  </si>
  <si>
    <t>Mdb 09-03
-</t>
  </si>
  <si>
    <t>Liftinstallatie</t>
  </si>
  <si>
    <t>4 st. stopplaatsen, 100 kg hefvermogen, 0,1 m/s  "inst.nr. 11141389 Electrische ketting aangedreven klein goederenlift, leverancier; BKG;LMK op -4 onder bordes laagste stopplaats; 4 stopplaatsen ; toegangen op bordeshoogte; hefsnelheid =0,45 m/s hefhoogte = 8,15; afm kooi 800x800mm met overhoekse toegangen, kooiafsluiting met rolluik Y6502, BKG 100/45"</t>
  </si>
  <si>
    <t>Lohdijk goederenlift, 100 kg hefvermogen, 4 stopplaatsen</t>
  </si>
  <si>
    <t>recent conditie bepaling gedaan</t>
  </si>
  <si>
    <t>Aanzuigrooster retourlucht studiezaal en cafe</t>
  </si>
  <si>
    <t>1x aanzuigrooster studiezaal retourlucht (alleen bereikbaar met hoogwerker), 2x rooster in cafe (bereikbaar met ladder)</t>
  </si>
  <si>
    <t>Schoonmaken</t>
  </si>
  <si>
    <t>alleen met hoogwerker bereikbaar en recent (2022) voorzien van brandklep</t>
  </si>
  <si>
    <t>Liftkeuring</t>
  </si>
  <si>
    <t>wettelijk verplichte keuring</t>
  </si>
  <si>
    <t>18 maandelijkse keuring</t>
  </si>
  <si>
    <t xml:space="preserve">Zintuigelijke inspectieronde
</t>
  </si>
  <si>
    <t>4 keer par jaar zintuigelijke inspectie</t>
  </si>
  <si>
    <t>TOTAAL</t>
  </si>
  <si>
    <t>Toeslag Algemene kosten</t>
  </si>
  <si>
    <t xml:space="preserve">Inhoudelijke uitleg over toeslagenen verrekeningen zijn beschreven in hoofdstuk 11 van BESTEK B&amp;O </t>
  </si>
  <si>
    <t>Monteur/ Technicus</t>
  </si>
  <si>
    <t>Calculator/ werkvoorbereider</t>
  </si>
  <si>
    <t>Toeslag onderaannemers is niet van toepassing</t>
  </si>
  <si>
    <t>Toeslag Algemene kosten …% van (A+K) handelingskosten onderaannemers is onderdeel van K</t>
  </si>
  <si>
    <t>Er kunnen geen rechten worden ontleent aan de genoemde bedragen</t>
  </si>
  <si>
    <t>O</t>
  </si>
  <si>
    <t>Maintenance engineer/ Specialist (GBS/ Safety &amp; Security)</t>
  </si>
  <si>
    <t>Projectleider/ Contractbeheerder</t>
  </si>
  <si>
    <t>Uitvoering werkzaamheden in weekend en op feestdagen</t>
  </si>
  <si>
    <t>Uren</t>
  </si>
  <si>
    <t>Uurloon Monteur/ Technicus</t>
  </si>
  <si>
    <r>
      <t>Uurloon</t>
    </r>
    <r>
      <rPr>
        <i/>
        <sz val="11"/>
        <color theme="1"/>
        <rFont val="Calibri Light"/>
        <family val="2"/>
        <scheme val="minor"/>
      </rPr>
      <t xml:space="preserve"> Calculator/ werkvoorbereide</t>
    </r>
    <r>
      <rPr>
        <sz val="11"/>
        <color theme="1"/>
        <rFont val="Calibri Light"/>
        <family val="2"/>
        <scheme val="minor"/>
      </rPr>
      <t xml:space="preserve">r </t>
    </r>
  </si>
  <si>
    <r>
      <t xml:space="preserve">Uurloon </t>
    </r>
    <r>
      <rPr>
        <i/>
        <sz val="10"/>
        <rFont val="Calibri Light"/>
        <family val="2"/>
        <scheme val="minor"/>
      </rPr>
      <t xml:space="preserve"> </t>
    </r>
    <r>
      <rPr>
        <i/>
        <sz val="11"/>
        <rFont val="Calibri Light"/>
        <family val="2"/>
        <scheme val="minor"/>
      </rPr>
      <t>Maintenance engineer/ Specialist (GBS/ Safety &amp; Security)</t>
    </r>
  </si>
  <si>
    <t>Uurloon Projectleider/ Contractbeheerder</t>
  </si>
  <si>
    <t>KPI kennisopbouw</t>
  </si>
  <si>
    <t>KPI FMIS</t>
  </si>
  <si>
    <t xml:space="preserve">Inhoudelijke vereiste is beschreven in hoofdstuk 6 van BESTEK B&amp;O opsomming is slechts indicatief </t>
  </si>
  <si>
    <t>Kosten (Technisch) Beheer</t>
  </si>
  <si>
    <t>8.2 Activiteiten noodzakelijk om het functionering van de bedrijfsprocessen te waarborgen</t>
  </si>
  <si>
    <t>8.3.2 &amp; 8.3.3 communicatie maandelijks/ kwartaal/ jaarlijks incl. het inplannen van de overleggen</t>
  </si>
  <si>
    <t>8.3.4 Planning overall, jaarlijks en vervangend onderhoud</t>
  </si>
  <si>
    <t>8.3.5 Aantoonbaar voldoen aan wet &amp; regelgeving en het beheer hiervan</t>
  </si>
  <si>
    <t>8.3.6 Uitvoering Milieubeheer</t>
  </si>
  <si>
    <t>8.3.7 &amp; 8.3.8 Assetlijst en inhoudelijk zaken als onderhoudsvoorschiften</t>
  </si>
  <si>
    <t>8.3.9 Tekening beheer</t>
  </si>
  <si>
    <t>8.3.10 signalering ernstige gebreken en slijtage</t>
  </si>
  <si>
    <t xml:space="preserve">Inhoudelijke vereiste per item is beschreven in hoofdstuk 8.2 &amp; 8.3 van BESTEK B&amp;O </t>
  </si>
  <si>
    <t>Totale kosten (Technisch) Beheer</t>
  </si>
  <si>
    <t>Planningen onderhoud en wet- en regelgeving</t>
  </si>
  <si>
    <t>52.36.20</t>
  </si>
  <si>
    <t>Daiking wandmodel set FTXM35R + RZAG35A</t>
  </si>
  <si>
    <t>Vapac div 2019 vervangen voor een condair RS 30VE</t>
  </si>
  <si>
    <t>condair RS 30VE</t>
  </si>
  <si>
    <t>Vapac div 2019 vervangen voor adiabatisch systeem</t>
  </si>
  <si>
    <t>2025 te vervangen</t>
  </si>
  <si>
    <t>betreft de filters firma IFB koolstof filters overig door opdrachtnemer (per 1,8 jaar vervangen wellicht naar 1x p3 jaar)</t>
  </si>
  <si>
    <t>Luchtbevochtigers, condair RS 80VE</t>
  </si>
  <si>
    <t>Luchtbevochtigers, 2x type VP15</t>
  </si>
  <si>
    <t>Luchtbevochtigers, 1x type PVP15-5-H</t>
  </si>
  <si>
    <t xml:space="preserve">Verbruikend toestel
</t>
  </si>
  <si>
    <t>Verbruikend toestel</t>
  </si>
  <si>
    <t>Luchtbevochtigers, 1x type VP80</t>
  </si>
  <si>
    <t>Waterontharders</t>
  </si>
  <si>
    <t>t.b.v. bevochtiging, vaatwasser en stoombevochting</t>
  </si>
  <si>
    <t>53.31.01</t>
  </si>
  <si>
    <t>Verbruikend toestel elektrische stoombevochtiger</t>
  </si>
  <si>
    <t>Adiabatisch directe ruimte luchtbevochtiging</t>
  </si>
  <si>
    <t>57.71.31</t>
  </si>
  <si>
    <t>57.71.30</t>
  </si>
  <si>
    <t>jaarlijks + druktest</t>
  </si>
  <si>
    <t>Gasdetectiesysteem bestaande uit opnemers en en centrale.</t>
  </si>
  <si>
    <t xml:space="preserve">zintuigleijke inspectieronden waarbij 1x per kwartaal een ronde langs alle technische gebouwgebonden installaties gelopen wordt en de bevindingen worden gerapporteerd. </t>
  </si>
  <si>
    <t>Prijs opgeven voor 1 ronde maximaal 2 uur.</t>
  </si>
  <si>
    <t>ca 600m2 op schuin dak</t>
  </si>
  <si>
    <t>Bekendheid locatie en processen (vaste stelpost conform 2e Nota van inlichtingen ref nr 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</si>
</sst>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164" formatCode="&quot;€&quot;\ #,##0.00"/>
    <numFmt numFmtId="165" formatCode="_-&quot;€&quot;\ * #,##0_-;_-&quot;€&quot;\ * #,##0\-;_-&quot;€&quot;\ * &quot;-&quot;_-;_-@_-"/>
    <numFmt numFmtId="166" formatCode="#,##0.0_ ;\-#,##0.0\ "/>
    <numFmt numFmtId="167" formatCode="_-&quot;€&quot;\ * #,##0.00_-;_-&quot;€&quot;\ * #,##0.00\-;_-&quot;€&quot;\ * &quot;-&quot;_-;_-@_-"/>
    <numFmt numFmtId="168" formatCode="_-[$€-2]\ * #,##0.00_-;_-[$€-2]\ * #,##0.00\-;_-[$€-2]\ * &quot;-&quot;_-;_-@_-"/>
    <numFmt numFmtId="170" formatCode="_ &quot;€&quot;\ * #,##0_ ;_ &quot;€&quot;\ * \-#,##0_ ;_ &quot;€&quot;\ * &quot;-&quot;??_ ;_ @_ "/>
  </numFmts>
  <fonts count="25" x14ac:knownFonts="1">
    <font>
      <sz val="11"/>
      <color theme="1"/>
      <name val="Calibri Light"/>
      <family val="2"/>
      <scheme val="minor"/>
    </font>
    <font>
      <sz val="11"/>
      <color theme="1"/>
      <name val="Calibri Light"/>
      <family val="2"/>
      <scheme val="minor"/>
    </font>
    <font>
      <b/>
      <sz val="11"/>
      <color theme="0"/>
      <name val="Calibri Light"/>
      <family val="2"/>
      <scheme val="minor"/>
    </font>
    <font>
      <b/>
      <sz val="11"/>
      <color theme="1"/>
      <name val="Calibri Light"/>
      <family val="2"/>
      <scheme val="minor"/>
    </font>
    <font>
      <u/>
      <sz val="20"/>
      <color theme="1"/>
      <name val="Calibri Light"/>
      <family val="2"/>
      <scheme val="minor"/>
    </font>
    <font>
      <b/>
      <sz val="11"/>
      <color theme="0" tint="-4.9989318521683403E-2"/>
      <name val="Calibri Light"/>
      <family val="2"/>
      <scheme val="minor"/>
    </font>
    <font>
      <sz val="11"/>
      <color theme="0" tint="-4.9989318521683403E-2"/>
      <name val="Calibri Light"/>
      <family val="2"/>
      <scheme val="minor"/>
    </font>
    <font>
      <b/>
      <sz val="14"/>
      <color theme="1"/>
      <name val="Calibri Light"/>
      <family val="2"/>
      <scheme val="minor"/>
    </font>
    <font>
      <sz val="14"/>
      <color theme="1"/>
      <name val="Calibri Light"/>
      <family val="2"/>
      <scheme val="minor"/>
    </font>
    <font>
      <b/>
      <i/>
      <sz val="11"/>
      <color theme="1"/>
      <name val="Calibri Light"/>
      <family val="2"/>
      <scheme val="minor"/>
    </font>
    <font>
      <i/>
      <sz val="11"/>
      <color theme="1"/>
      <name val="Calibri Light"/>
      <family val="2"/>
      <scheme val="minor"/>
    </font>
    <font>
      <b/>
      <sz val="16"/>
      <color theme="1"/>
      <name val="Calibri Light"/>
      <family val="2"/>
      <scheme val="minor"/>
    </font>
    <font>
      <sz val="9"/>
      <color theme="1"/>
      <name val="Calibri Light"/>
      <family val="2"/>
      <scheme val="minor"/>
    </font>
    <font>
      <sz val="9"/>
      <color theme="1" tint="0.499984740745262"/>
      <name val="Calibri Light"/>
      <family val="2"/>
      <scheme val="minor"/>
    </font>
    <font>
      <sz val="11"/>
      <color theme="5"/>
      <name val="Calibri Light"/>
      <family val="2"/>
      <scheme val="minor"/>
    </font>
    <font>
      <b/>
      <sz val="10"/>
      <name val="Univers"/>
      <family val="2"/>
    </font>
    <font>
      <sz val="10"/>
      <name val="Univers"/>
      <family val="2"/>
    </font>
    <font>
      <sz val="10"/>
      <color indexed="9"/>
      <name val="Univers"/>
      <family val="2"/>
    </font>
    <font>
      <b/>
      <sz val="10"/>
      <color indexed="10"/>
      <name val="Univers"/>
      <family val="2"/>
    </font>
    <font>
      <b/>
      <sz val="14"/>
      <color theme="0"/>
      <name val="Calibri Light"/>
      <family val="2"/>
      <scheme val="minor"/>
    </font>
    <font>
      <u/>
      <sz val="14"/>
      <color theme="1"/>
      <name val="Calibri Light"/>
      <family val="2"/>
      <scheme val="minor"/>
    </font>
    <font>
      <sz val="12"/>
      <color theme="1"/>
      <name val="Calibri Light"/>
      <family val="2"/>
      <scheme val="minor"/>
    </font>
    <font>
      <sz val="11"/>
      <color theme="0"/>
      <name val="Calibri Light"/>
      <family val="2"/>
      <scheme val="minor"/>
    </font>
    <font>
      <i/>
      <sz val="10"/>
      <name val="Calibri Light"/>
      <family val="2"/>
      <scheme val="minor"/>
    </font>
    <font>
      <i/>
      <sz val="11"/>
      <name val="Calibri Light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0" fontId="4" fillId="0" borderId="0" xfId="0" applyFont="1"/>
    <xf numFmtId="0" fontId="8" fillId="0" borderId="0" xfId="0" applyFont="1"/>
    <xf numFmtId="44" fontId="9" fillId="0" borderId="0" xfId="0" applyNumberFormat="1" applyFont="1"/>
    <xf numFmtId="0" fontId="6" fillId="0" borderId="0" xfId="0" applyFont="1"/>
    <xf numFmtId="164" fontId="1" fillId="0" borderId="0" xfId="1" applyNumberFormat="1" applyFont="1" applyFill="1" applyBorder="1" applyProtection="1"/>
    <xf numFmtId="0" fontId="12" fillId="0" borderId="0" xfId="0" applyFont="1" applyAlignment="1">
      <alignment horizontal="left"/>
    </xf>
    <xf numFmtId="14" fontId="12" fillId="0" borderId="0" xfId="0" applyNumberFormat="1" applyFont="1" applyAlignment="1">
      <alignment horizontal="left"/>
    </xf>
    <xf numFmtId="0" fontId="12" fillId="0" borderId="0" xfId="0" applyFont="1"/>
    <xf numFmtId="0" fontId="13" fillId="0" borderId="0" xfId="0" applyFont="1" applyAlignment="1">
      <alignment horizontal="right"/>
    </xf>
    <xf numFmtId="0" fontId="7" fillId="0" borderId="2" xfId="0" applyFont="1" applyBorder="1"/>
    <xf numFmtId="44" fontId="7" fillId="0" borderId="2" xfId="0" applyNumberFormat="1" applyFont="1" applyBorder="1"/>
    <xf numFmtId="0" fontId="0" fillId="0" borderId="1" xfId="0" applyBorder="1"/>
    <xf numFmtId="44" fontId="0" fillId="0" borderId="1" xfId="0" applyNumberFormat="1" applyBorder="1"/>
    <xf numFmtId="44" fontId="0" fillId="0" borderId="1" xfId="1" applyFont="1" applyBorder="1"/>
    <xf numFmtId="0" fontId="9" fillId="0" borderId="1" xfId="0" applyFont="1" applyBorder="1"/>
    <xf numFmtId="0" fontId="10" fillId="0" borderId="1" xfId="0" applyFont="1" applyBorder="1"/>
    <xf numFmtId="0" fontId="6" fillId="2" borderId="3" xfId="0" applyFont="1" applyFill="1" applyBorder="1"/>
    <xf numFmtId="0" fontId="0" fillId="0" borderId="0" xfId="0" applyAlignment="1">
      <alignment vertical="top" wrapText="1"/>
    </xf>
    <xf numFmtId="0" fontId="6" fillId="2" borderId="3" xfId="0" applyFont="1" applyFill="1" applyBorder="1" applyAlignment="1">
      <alignment wrapText="1"/>
    </xf>
    <xf numFmtId="0" fontId="6" fillId="2" borderId="4" xfId="0" applyFont="1" applyFill="1" applyBorder="1"/>
    <xf numFmtId="0" fontId="0" fillId="0" borderId="0" xfId="0" applyAlignment="1">
      <alignment horizontal="center"/>
    </xf>
    <xf numFmtId="0" fontId="14" fillId="0" borderId="0" xfId="0" applyFont="1" applyAlignment="1">
      <alignment horizontal="right"/>
    </xf>
    <xf numFmtId="0" fontId="5" fillId="3" borderId="0" xfId="0" applyFont="1" applyFill="1"/>
    <xf numFmtId="0" fontId="5" fillId="3" borderId="0" xfId="0" applyFont="1" applyFill="1" applyAlignment="1">
      <alignment horizontal="right"/>
    </xf>
    <xf numFmtId="0" fontId="8" fillId="0" borderId="6" xfId="0" applyFont="1" applyBorder="1"/>
    <xf numFmtId="0" fontId="2" fillId="3" borderId="0" xfId="0" applyFont="1" applyFill="1"/>
    <xf numFmtId="0" fontId="0" fillId="3" borderId="0" xfId="0" applyFill="1"/>
    <xf numFmtId="164" fontId="5" fillId="3" borderId="0" xfId="1" applyNumberFormat="1" applyFont="1" applyFill="1" applyAlignment="1" applyProtection="1">
      <alignment horizontal="right"/>
    </xf>
    <xf numFmtId="0" fontId="8" fillId="0" borderId="6" xfId="0" applyFont="1" applyBorder="1" applyAlignment="1">
      <alignment horizontal="right"/>
    </xf>
    <xf numFmtId="164" fontId="8" fillId="0" borderId="6" xfId="0" applyNumberFormat="1" applyFont="1" applyBorder="1"/>
    <xf numFmtId="0" fontId="15" fillId="0" borderId="0" xfId="0" applyFont="1"/>
    <xf numFmtId="165" fontId="15" fillId="0" borderId="0" xfId="0" applyNumberFormat="1" applyFont="1"/>
    <xf numFmtId="165" fontId="0" fillId="0" borderId="0" xfId="0" applyNumberFormat="1"/>
    <xf numFmtId="0" fontId="17" fillId="0" borderId="0" xfId="0" applyFont="1"/>
    <xf numFmtId="3" fontId="15" fillId="0" borderId="5" xfId="0" applyNumberFormat="1" applyFont="1" applyBorder="1" applyAlignment="1">
      <alignment horizontal="center"/>
    </xf>
    <xf numFmtId="166" fontId="15" fillId="0" borderId="5" xfId="2" applyNumberFormat="1" applyFont="1" applyFill="1" applyBorder="1" applyAlignment="1" applyProtection="1">
      <alignment horizontal="center"/>
    </xf>
    <xf numFmtId="0" fontId="16" fillId="0" borderId="0" xfId="0" applyFont="1"/>
    <xf numFmtId="0" fontId="19" fillId="3" borderId="0" xfId="0" applyFont="1" applyFill="1"/>
    <xf numFmtId="0" fontId="19" fillId="3" borderId="0" xfId="0" applyFont="1" applyFill="1" applyAlignment="1">
      <alignment vertical="top"/>
    </xf>
    <xf numFmtId="0" fontId="19" fillId="3" borderId="0" xfId="0" applyFont="1" applyFill="1" applyAlignment="1">
      <alignment horizontal="right" vertical="top"/>
    </xf>
    <xf numFmtId="0" fontId="19" fillId="3" borderId="7" xfId="0" applyFont="1" applyFill="1" applyBorder="1" applyAlignment="1">
      <alignment horizontal="right"/>
    </xf>
    <xf numFmtId="44" fontId="8" fillId="0" borderId="0" xfId="1" applyFont="1" applyFill="1" applyBorder="1"/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/>
    </xf>
    <xf numFmtId="0" fontId="20" fillId="0" borderId="0" xfId="0" applyFont="1"/>
    <xf numFmtId="0" fontId="21" fillId="0" borderId="6" xfId="0" applyFont="1" applyBorder="1"/>
    <xf numFmtId="0" fontId="0" fillId="4" borderId="0" xfId="0" applyFill="1"/>
    <xf numFmtId="0" fontId="7" fillId="5" borderId="0" xfId="0" applyFont="1" applyFill="1" applyAlignment="1">
      <alignment horizontal="left"/>
    </xf>
    <xf numFmtId="0" fontId="12" fillId="5" borderId="0" xfId="0" applyFont="1" applyFill="1" applyAlignment="1">
      <alignment horizontal="left"/>
    </xf>
    <xf numFmtId="164" fontId="8" fillId="5" borderId="0" xfId="1" applyNumberFormat="1" applyFont="1" applyFill="1" applyBorder="1" applyAlignment="1" applyProtection="1">
      <alignment horizontal="right"/>
      <protection locked="0"/>
    </xf>
    <xf numFmtId="164" fontId="1" fillId="5" borderId="3" xfId="1" applyNumberFormat="1" applyFont="1" applyFill="1" applyBorder="1" applyProtection="1">
      <protection locked="0"/>
    </xf>
    <xf numFmtId="164" fontId="8" fillId="5" borderId="9" xfId="1" applyNumberFormat="1" applyFont="1" applyFill="1" applyBorder="1" applyAlignment="1" applyProtection="1">
      <alignment horizontal="right"/>
      <protection locked="0"/>
    </xf>
    <xf numFmtId="0" fontId="22" fillId="6" borderId="0" xfId="0" applyFont="1" applyFill="1" applyAlignment="1">
      <alignment vertical="top" wrapText="1"/>
    </xf>
    <xf numFmtId="0" fontId="22" fillId="6" borderId="0" xfId="0" applyFont="1" applyFill="1" applyAlignment="1">
      <alignment horizontal="left" vertical="top" wrapText="1"/>
    </xf>
    <xf numFmtId="0" fontId="0" fillId="0" borderId="0" xfId="0" applyAlignment="1">
      <alignment horizontal="left"/>
    </xf>
    <xf numFmtId="44" fontId="0" fillId="5" borderId="0" xfId="1" applyFont="1" applyFill="1" applyBorder="1" applyAlignment="1" applyProtection="1">
      <alignment vertical="top"/>
      <protection locked="0"/>
    </xf>
    <xf numFmtId="44" fontId="0" fillId="7" borderId="0" xfId="1" applyFont="1" applyFill="1" applyBorder="1" applyAlignment="1">
      <alignment vertical="top"/>
    </xf>
    <xf numFmtId="0" fontId="0" fillId="0" borderId="0" xfId="0" applyAlignment="1">
      <alignment horizontal="left" vertical="top"/>
    </xf>
    <xf numFmtId="0" fontId="7" fillId="0" borderId="0" xfId="0" applyFont="1" applyAlignment="1">
      <alignment horizontal="right" vertical="top"/>
    </xf>
    <xf numFmtId="44" fontId="7" fillId="0" borderId="0" xfId="0" applyNumberFormat="1" applyFont="1" applyAlignment="1">
      <alignment vertical="top"/>
    </xf>
    <xf numFmtId="10" fontId="8" fillId="5" borderId="0" xfId="2" applyNumberFormat="1" applyFont="1" applyFill="1" applyBorder="1" applyAlignment="1" applyProtection="1">
      <alignment horizontal="right"/>
      <protection locked="0"/>
    </xf>
    <xf numFmtId="10" fontId="18" fillId="0" borderId="5" xfId="2" applyNumberFormat="1" applyFont="1" applyFill="1" applyBorder="1" applyAlignment="1" applyProtection="1">
      <alignment horizontal="center"/>
      <protection locked="0"/>
    </xf>
    <xf numFmtId="44" fontId="8" fillId="0" borderId="0" xfId="1" applyFont="1" applyFill="1"/>
    <xf numFmtId="167" fontId="15" fillId="0" borderId="0" xfId="0" applyNumberFormat="1" applyFont="1"/>
    <xf numFmtId="167" fontId="0" fillId="0" borderId="0" xfId="0" applyNumberFormat="1"/>
    <xf numFmtId="167" fontId="15" fillId="0" borderId="7" xfId="0" applyNumberFormat="1" applyFont="1" applyBorder="1"/>
    <xf numFmtId="167" fontId="0" fillId="0" borderId="7" xfId="0" applyNumberFormat="1" applyBorder="1"/>
    <xf numFmtId="168" fontId="0" fillId="0" borderId="0" xfId="0" applyNumberFormat="1"/>
    <xf numFmtId="168" fontId="0" fillId="0" borderId="7" xfId="0" applyNumberFormat="1" applyBorder="1"/>
    <xf numFmtId="168" fontId="15" fillId="0" borderId="8" xfId="0" applyNumberFormat="1" applyFont="1" applyBorder="1"/>
    <xf numFmtId="168" fontId="18" fillId="0" borderId="5" xfId="2" applyNumberFormat="1" applyFont="1" applyFill="1" applyBorder="1" applyAlignment="1" applyProtection="1">
      <alignment horizontal="center"/>
      <protection locked="0"/>
    </xf>
    <xf numFmtId="44" fontId="0" fillId="7" borderId="0" xfId="1" applyFont="1" applyFill="1" applyBorder="1" applyAlignment="1" applyProtection="1">
      <alignment vertical="top"/>
    </xf>
    <xf numFmtId="0" fontId="0" fillId="5" borderId="1" xfId="0" applyFill="1" applyBorder="1" applyAlignment="1" applyProtection="1">
      <alignment horizontal="left" vertical="center"/>
      <protection locked="0"/>
    </xf>
    <xf numFmtId="0" fontId="11" fillId="0" borderId="0" xfId="0" applyFont="1" applyAlignment="1">
      <alignment horizontal="left"/>
    </xf>
    <xf numFmtId="14" fontId="0" fillId="5" borderId="1" xfId="0" applyNumberFormat="1" applyFill="1" applyBorder="1" applyAlignment="1" applyProtection="1">
      <alignment horizontal="left" vertical="center"/>
      <protection locked="0"/>
    </xf>
    <xf numFmtId="170" fontId="5" fillId="3" borderId="0" xfId="1" applyNumberFormat="1" applyFont="1" applyFill="1"/>
  </cellXfs>
  <cellStyles count="3">
    <cellStyle name="Procent" xfId="2" builtinId="5"/>
    <cellStyle name="Standaard" xfId="0" builtinId="0"/>
    <cellStyle name="Valuta" xfId="1" builtinId="4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name val="Calibri Light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 Light"/>
        <family val="2"/>
        <scheme val="minor"/>
      </font>
      <fill>
        <patternFill patternType="solid">
          <fgColor indexed="64"/>
          <bgColor theme="4"/>
        </patternFill>
      </fill>
      <alignment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inor"/>
      </font>
      <fill>
        <patternFill patternType="solid">
          <fgColor indexed="64"/>
          <bgColor theme="0" tint="-0.34998626667073579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inor"/>
      </font>
      <fill>
        <patternFill patternType="solid">
          <fgColor indexed="64"/>
          <bgColor theme="5"/>
        </patternFill>
      </fill>
      <alignment horizontal="general" vertical="top" textRotation="0" wrapText="0" indent="0" justifyLastLine="0" shrinkToFit="0" readingOrder="0"/>
      <protection locked="0" hidden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 Light"/>
        <family val="2"/>
        <scheme val="minor"/>
      </font>
      <fill>
        <patternFill patternType="solid">
          <fgColor indexed="64"/>
          <bgColor theme="8"/>
        </patternFill>
      </fill>
      <alignment horizontal="general" vertical="top" textRotation="0" wrapText="1" indent="0" justifyLastLine="0" shrinkToFit="0" readingOrder="0"/>
    </dxf>
  </dxfs>
  <tableStyles count="0" defaultTableStyle="TableStyleMedium2" defaultPivotStyle="PivotStyleLight16"/>
  <colors>
    <mruColors>
      <color rgb="FFD60093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597476</xdr:colOff>
      <xdr:row>0</xdr:row>
      <xdr:rowOff>0</xdr:rowOff>
    </xdr:from>
    <xdr:to>
      <xdr:col>4</xdr:col>
      <xdr:colOff>8658</xdr:colOff>
      <xdr:row>5</xdr:row>
      <xdr:rowOff>86590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1466F2E3-EC5B-91B3-CBF1-7E064A0D8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7340" y="0"/>
          <a:ext cx="1013113" cy="10131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500061</xdr:colOff>
      <xdr:row>9</xdr:row>
      <xdr:rowOff>0</xdr:rowOff>
    </xdr:from>
    <xdr:to>
      <xdr:col>8</xdr:col>
      <xdr:colOff>407193</xdr:colOff>
      <xdr:row>11</xdr:row>
      <xdr:rowOff>0</xdr:rowOff>
    </xdr:to>
    <xdr:sp macro="" textlink="">
      <xdr:nvSpPr>
        <xdr:cNvPr id="10" name="Tekstballon: rechthoek met afgeronde hoeken 9">
          <a:extLst>
            <a:ext uri="{FF2B5EF4-FFF2-40B4-BE49-F238E27FC236}">
              <a16:creationId xmlns:a16="http://schemas.microsoft.com/office/drawing/2014/main" id="{5C46BF8D-3DD8-45AE-8703-39F23F2A2E9A}"/>
            </a:ext>
          </a:extLst>
        </xdr:cNvPr>
        <xdr:cNvSpPr/>
      </xdr:nvSpPr>
      <xdr:spPr>
        <a:xfrm>
          <a:off x="7536655" y="2286000"/>
          <a:ext cx="3359944" cy="1064684"/>
        </a:xfrm>
        <a:prstGeom prst="wedgeRoundRectCallout">
          <a:avLst>
            <a:gd name="adj1" fmla="val -20606"/>
            <a:gd name="adj2" fmla="val 46257"/>
            <a:gd name="adj3" fmla="val 16667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 b="1">
            <a:solidFill>
              <a:schemeClr val="accent2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122958</xdr:colOff>
      <xdr:row>4</xdr:row>
      <xdr:rowOff>24247</xdr:rowOff>
    </xdr:from>
    <xdr:to>
      <xdr:col>1</xdr:col>
      <xdr:colOff>361083</xdr:colOff>
      <xdr:row>11</xdr:row>
      <xdr:rowOff>173183</xdr:rowOff>
    </xdr:to>
    <xdr:sp macro="" textlink="">
      <xdr:nvSpPr>
        <xdr:cNvPr id="3" name="Rechteraccolade 2">
          <a:extLst>
            <a:ext uri="{FF2B5EF4-FFF2-40B4-BE49-F238E27FC236}">
              <a16:creationId xmlns:a16="http://schemas.microsoft.com/office/drawing/2014/main" id="{56FDCEFB-8B10-4DEF-BF1D-15DA5B03DE92}"/>
            </a:ext>
          </a:extLst>
        </xdr:cNvPr>
        <xdr:cNvSpPr/>
      </xdr:nvSpPr>
      <xdr:spPr>
        <a:xfrm>
          <a:off x="8903276" y="933452"/>
          <a:ext cx="238125" cy="3248890"/>
        </a:xfrm>
        <a:prstGeom prst="rightBrace">
          <a:avLst>
            <a:gd name="adj1" fmla="val 48333"/>
            <a:gd name="adj2" fmla="val 50289"/>
          </a:avLst>
        </a:prstGeom>
        <a:ln w="190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361083</xdr:colOff>
      <xdr:row>8</xdr:row>
      <xdr:rowOff>0</xdr:rowOff>
    </xdr:from>
    <xdr:to>
      <xdr:col>1</xdr:col>
      <xdr:colOff>796639</xdr:colOff>
      <xdr:row>11</xdr:row>
      <xdr:rowOff>187038</xdr:rowOff>
    </xdr:to>
    <xdr:cxnSp macro="">
      <xdr:nvCxnSpPr>
        <xdr:cNvPr id="5" name="Verbindingslijn: gebogen 4">
          <a:extLst>
            <a:ext uri="{FF2B5EF4-FFF2-40B4-BE49-F238E27FC236}">
              <a16:creationId xmlns:a16="http://schemas.microsoft.com/office/drawing/2014/main" id="{DE522991-D789-4111-9056-B1F7DF32E215}"/>
            </a:ext>
          </a:extLst>
        </xdr:cNvPr>
        <xdr:cNvCxnSpPr>
          <a:stCxn id="3" idx="1"/>
        </xdr:cNvCxnSpPr>
      </xdr:nvCxnSpPr>
      <xdr:spPr>
        <a:xfrm rot="10800000" flipH="1" flipV="1">
          <a:off x="10795288" y="1679505"/>
          <a:ext cx="435556" cy="845488"/>
        </a:xfrm>
        <a:prstGeom prst="bentConnector4">
          <a:avLst>
            <a:gd name="adj1" fmla="val 98607"/>
            <a:gd name="adj2" fmla="val 99181"/>
          </a:avLst>
        </a:prstGeom>
        <a:ln w="19050">
          <a:solidFill>
            <a:schemeClr val="bg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52651BF-2C81-40CE-9826-E512D1AFF9FB}" name="Tabel2" displayName="Tabel2" ref="A1:T104" totalsRowShown="0" headerRowDxfId="24" dataDxfId="23">
  <autoFilter ref="A1:T104" xr:uid="{DDC600FF-5819-403E-8CEC-2011929286DC}"/>
  <sortState xmlns:xlrd2="http://schemas.microsoft.com/office/spreadsheetml/2017/richdata2" ref="A2:T104">
    <sortCondition ref="G2:G104"/>
    <sortCondition ref="C2:C104"/>
  </sortState>
  <tableColumns count="20">
    <tableColumn id="1" xr3:uid="{0816BE07-4D1E-4BEA-A13B-09F685DF6F03}" name="Discipline" dataDxfId="22"/>
    <tableColumn id="2" xr3:uid="{21372CA0-B90F-4361-B6BB-8CB815ACEA0D}" name="Gebouw nummer" dataDxfId="21"/>
    <tableColumn id="3" xr3:uid="{BC74B098-7C55-4F13-89B0-0796AC78C392}" name="Gebouw naam" dataDxfId="20"/>
    <tableColumn id="4" xr3:uid="{3B498613-CCD1-4459-84F2-E8FE59FC2091}" name="Ruimte/ verdieping" dataDxfId="19"/>
    <tableColumn id="5" xr3:uid="{86A33320-0800-4C05-9B86-77F776D32CB9}" name="NL-SfB hoofd groep" dataDxfId="18"/>
    <tableColumn id="6" xr3:uid="{B325871E-3AA7-422C-AD27-A3A74D4B0895}" name="Hoofdgroep omschrijving" dataDxfId="17"/>
    <tableColumn id="7" xr3:uid="{F3E84A21-6B2F-4A2B-BF52-392B89A52829}" name="NL-SfB sub codering"/>
    <tableColumn id="8" xr3:uid="{E5F83C75-E8C0-4918-91F9-B39B060068C8}" name="Onderdeel/ Element" dataDxfId="16"/>
    <tableColumn id="9" xr3:uid="{8F9E14E5-B085-4DA5-B781-F0F73DE38B1D}" name="Extra omschrijving 1" dataDxfId="15"/>
    <tableColumn id="10" xr3:uid="{16139C52-DFB5-4BA2-85E8-F9B00ECF1354}" name="Extra omschrijving 2" dataDxfId="14"/>
    <tableColumn id="11" xr3:uid="{56F1F41E-7F18-4C3A-A635-8670E35FE574}" name="Extra omschrijving 3" dataDxfId="13"/>
    <tableColumn id="12" xr3:uid="{F1F02252-A807-4736-8DB8-9A0C2B89AD5F}" name="Handeling" dataDxfId="12"/>
    <tableColumn id="13" xr3:uid="{322EB00C-5E86-4D72-822F-DB5507C97862}" name="Aantal" dataDxfId="11"/>
    <tableColumn id="14" xr3:uid="{7B309387-A5E8-4628-AFE7-1F73963616C7}" name="Eenheid" dataDxfId="10"/>
    <tableColumn id="15" xr3:uid="{B676C07C-9B31-41C0-9A4D-AE359B38D918}" name="Bouwjaar" dataDxfId="9"/>
    <tableColumn id="16" xr3:uid="{F4C94DDE-D9D9-4279-B41B-D2FF27AA2BE5}" name="CVO 2024" dataDxfId="8"/>
    <tableColumn id="17" xr3:uid="{87E7E127-CC57-45BD-B5BB-7F8AD9734DED}" name="CVO gewenst" dataDxfId="7"/>
    <tableColumn id="18" xr3:uid="{06556E98-2EB3-438B-975B-FBA7BC2F95C7}" name="frequentie per jaar" dataDxfId="6"/>
    <tableColumn id="19" xr3:uid="{8FD53D55-462A-4B5A-A5FB-07208C9B17A4}" name="Prijs per onderhoudsbeurt excl. BTW" dataDxfId="5" dataCellStyle="Valuta"/>
    <tableColumn id="20" xr3:uid="{74E634FE-913C-41DD-81D9-89ED19E0890C}" name="Totaal" dataDxfId="4" dataCellStyle="Valuta">
      <calculatedColumnFormula>M2*R2*S2</calculatedColumnFormula>
    </tableColumn>
  </tableColumns>
  <tableStyleInfo name="TableStyleMedium2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F34BBC0-D28B-4205-8B4B-CCA950889FF2}" name="Tabel5" displayName="Tabel5" ref="B5:C16" totalsRowShown="0" headerRowDxfId="3" dataDxfId="2">
  <autoFilter ref="B5:C16" xr:uid="{2ED63F42-F9F2-43F4-AC5A-7EF72E6CBE7C}"/>
  <tableColumns count="2">
    <tableColumn id="1" xr3:uid="{3CD742A2-28C4-4CE5-823F-CA299C898AEC}" name="Functie" dataDxfId="1" dataCellStyle="Valuta"/>
    <tableColumn id="2" xr3:uid="{79550663-0F09-44B7-8231-FF7663B5EAAD}" name="Opgave Inschrijver excl. btw!" dataDxfId="0" dataCellStyle="Procent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GBM huisstijl">
  <a:themeElements>
    <a:clrScheme name="GBM">
      <a:dk1>
        <a:srgbClr val="000000"/>
      </a:dk1>
      <a:lt1>
        <a:srgbClr val="FFFFFF"/>
      </a:lt1>
      <a:dk2>
        <a:srgbClr val="014A77"/>
      </a:dk2>
      <a:lt2>
        <a:srgbClr val="81C3E8"/>
      </a:lt2>
      <a:accent1>
        <a:srgbClr val="3A7FBD"/>
      </a:accent1>
      <a:accent2>
        <a:srgbClr val="E29911"/>
      </a:accent2>
      <a:accent3>
        <a:srgbClr val="AFABAB"/>
      </a:accent3>
      <a:accent4>
        <a:srgbClr val="014A77"/>
      </a:accent4>
      <a:accent5>
        <a:srgbClr val="3A7FBD"/>
      </a:accent5>
      <a:accent6>
        <a:srgbClr val="81C3E8"/>
      </a:accent6>
      <a:hlink>
        <a:srgbClr val="E29911"/>
      </a:hlink>
      <a:folHlink>
        <a:srgbClr val="AFABAB"/>
      </a:folHlink>
    </a:clrScheme>
    <a:fontScheme name="GBM">
      <a:majorFont>
        <a:latin typeface="Calibri Light"/>
        <a:ea typeface=""/>
        <a:cs typeface=""/>
      </a:majorFont>
      <a:minorFont>
        <a:latin typeface="Calibri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17EE5-9C0B-4D70-8CB1-CA6604849584}">
  <sheetPr codeName="Blad2">
    <pageSetUpPr fitToPage="1"/>
  </sheetPr>
  <dimension ref="B2:F26"/>
  <sheetViews>
    <sheetView showGridLines="0" tabSelected="1" zoomScale="110" zoomScaleNormal="110" workbookViewId="0">
      <selection activeCell="C21" sqref="C21:D21"/>
    </sheetView>
  </sheetViews>
  <sheetFormatPr defaultRowHeight="15" x14ac:dyDescent="0.25"/>
  <cols>
    <col min="1" max="1" width="2.5" customWidth="1"/>
    <col min="2" max="2" width="40.125" bestFit="1" customWidth="1"/>
    <col min="3" max="3" width="29.375" customWidth="1"/>
    <col min="4" max="4" width="21" customWidth="1"/>
  </cols>
  <sheetData>
    <row r="2" spans="2:4" ht="21" x14ac:dyDescent="0.35">
      <c r="B2" s="77" t="s">
        <v>89</v>
      </c>
      <c r="C2" s="77"/>
    </row>
    <row r="3" spans="2:4" s="11" customFormat="1" ht="12" x14ac:dyDescent="0.2">
      <c r="B3" s="12" t="s">
        <v>0</v>
      </c>
      <c r="C3" s="9" t="s">
        <v>90</v>
      </c>
    </row>
    <row r="4" spans="2:4" s="11" customFormat="1" ht="12" x14ac:dyDescent="0.2">
      <c r="B4" s="12" t="s">
        <v>1</v>
      </c>
      <c r="C4" s="9" t="s">
        <v>2</v>
      </c>
    </row>
    <row r="5" spans="2:4" s="11" customFormat="1" ht="12" x14ac:dyDescent="0.2">
      <c r="B5" s="12" t="s">
        <v>3</v>
      </c>
      <c r="C5" s="10">
        <v>45446</v>
      </c>
    </row>
    <row r="6" spans="2:4" s="11" customFormat="1" ht="12" x14ac:dyDescent="0.2">
      <c r="B6" s="12" t="s">
        <v>4</v>
      </c>
      <c r="C6" s="9" t="s">
        <v>91</v>
      </c>
    </row>
    <row r="7" spans="2:4" s="11" customFormat="1" ht="12" x14ac:dyDescent="0.2">
      <c r="B7" s="12"/>
      <c r="C7" s="9"/>
    </row>
    <row r="8" spans="2:4" s="11" customFormat="1" ht="18.75" x14ac:dyDescent="0.3">
      <c r="B8" s="51" t="s">
        <v>86</v>
      </c>
      <c r="C8" s="52"/>
    </row>
    <row r="10" spans="2:4" x14ac:dyDescent="0.25">
      <c r="B10" s="46" t="s">
        <v>5</v>
      </c>
      <c r="C10" s="46" t="s">
        <v>6</v>
      </c>
      <c r="D10" s="46"/>
    </row>
    <row r="11" spans="2:4" x14ac:dyDescent="0.25">
      <c r="B11" s="15" t="s">
        <v>7</v>
      </c>
      <c r="C11" s="16">
        <f>'Assets &amp; Prijsblad OH-recepten'!T107</f>
        <v>1500</v>
      </c>
    </row>
    <row r="12" spans="2:4" x14ac:dyDescent="0.25">
      <c r="B12" s="15" t="s">
        <v>8</v>
      </c>
      <c r="C12" s="17">
        <f>'Technisch Beheer'!D14</f>
        <v>8</v>
      </c>
    </row>
    <row r="13" spans="2:4" x14ac:dyDescent="0.25">
      <c r="B13" s="18" t="s">
        <v>9</v>
      </c>
      <c r="C13" s="19"/>
      <c r="D13" s="6">
        <f>SUM(C11:C12)</f>
        <v>1508</v>
      </c>
    </row>
    <row r="14" spans="2:4" x14ac:dyDescent="0.25">
      <c r="B14" s="15" t="s">
        <v>10</v>
      </c>
      <c r="C14" s="17">
        <f>Implementatiefase!B13</f>
        <v>1</v>
      </c>
    </row>
    <row r="15" spans="2:4" x14ac:dyDescent="0.25">
      <c r="B15" s="15" t="s">
        <v>80</v>
      </c>
      <c r="C15" s="17">
        <f>Implementatiefase!B17</f>
        <v>6500</v>
      </c>
    </row>
    <row r="16" spans="2:4" x14ac:dyDescent="0.25">
      <c r="B16" s="15" t="s">
        <v>11</v>
      </c>
      <c r="C16" s="17">
        <f>'Fictief project'!K29</f>
        <v>60021.802110000004</v>
      </c>
    </row>
    <row r="17" spans="2:6" ht="15.75" thickBot="1" x14ac:dyDescent="0.3"/>
    <row r="18" spans="2:6" ht="19.5" thickBot="1" x14ac:dyDescent="0.35">
      <c r="B18" s="13" t="s">
        <v>12</v>
      </c>
      <c r="C18" s="13"/>
      <c r="D18" s="14">
        <f>SUM(C11:C16)</f>
        <v>68030.802110000004</v>
      </c>
    </row>
    <row r="21" spans="2:6" x14ac:dyDescent="0.25">
      <c r="B21" s="47" t="s">
        <v>13</v>
      </c>
      <c r="C21" s="76"/>
      <c r="D21" s="76"/>
      <c r="E21" s="24"/>
      <c r="F21" s="24"/>
    </row>
    <row r="22" spans="2:6" x14ac:dyDescent="0.25">
      <c r="B22" s="47" t="s">
        <v>14</v>
      </c>
      <c r="C22" s="76"/>
      <c r="D22" s="76"/>
      <c r="E22" s="24"/>
      <c r="F22" s="24"/>
    </row>
    <row r="23" spans="2:6" x14ac:dyDescent="0.25">
      <c r="B23" s="47" t="s">
        <v>15</v>
      </c>
      <c r="C23" s="78"/>
      <c r="D23" s="76"/>
      <c r="E23" s="24"/>
      <c r="F23" s="24"/>
    </row>
    <row r="24" spans="2:6" x14ac:dyDescent="0.25">
      <c r="B24" s="47" t="s">
        <v>16</v>
      </c>
      <c r="C24" s="76"/>
      <c r="D24" s="76"/>
      <c r="E24" s="24"/>
      <c r="F24" s="24"/>
    </row>
    <row r="25" spans="2:6" x14ac:dyDescent="0.25">
      <c r="B25" s="47" t="s">
        <v>17</v>
      </c>
      <c r="C25" s="76" t="s">
        <v>18</v>
      </c>
      <c r="D25" s="76"/>
      <c r="E25" s="24"/>
      <c r="F25" s="24"/>
    </row>
    <row r="26" spans="2:6" ht="45" customHeight="1" x14ac:dyDescent="0.25">
      <c r="B26" s="47" t="s">
        <v>19</v>
      </c>
      <c r="C26" s="76"/>
      <c r="D26" s="76"/>
      <c r="E26" s="24"/>
      <c r="F26" s="24"/>
    </row>
  </sheetData>
  <sheetProtection algorithmName="SHA-512" hashValue="Sk4YFN6u70c5ZqmTCoKXP7W7bVvDTQmolywvi2wiU+GvUPY8r1T2EfjcSx4UxjlZvyZ2MFdp4oYOtXvhIIk85A==" saltValue="UxszqNUP8pW6kC96GjiPlw==" spinCount="100000" sheet="1" selectLockedCells="1"/>
  <mergeCells count="7">
    <mergeCell ref="C25:D25"/>
    <mergeCell ref="C26:D26"/>
    <mergeCell ref="B2:C2"/>
    <mergeCell ref="C21:D21"/>
    <mergeCell ref="C22:D22"/>
    <mergeCell ref="C23:D23"/>
    <mergeCell ref="C24:D24"/>
  </mergeCells>
  <pageMargins left="0.7" right="0.7" top="0.75" bottom="0.75" header="0.3" footer="0.3"/>
  <pageSetup paperSize="9" scale="92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2F63B-FACF-400B-8FD0-B6B1FB9DEAC5}">
  <sheetPr codeName="Blad3"/>
  <dimension ref="A1:T107"/>
  <sheetViews>
    <sheetView showGridLines="0" topLeftCell="H1" zoomScale="60" zoomScaleNormal="60" workbookViewId="0">
      <pane ySplit="1" topLeftCell="A20" activePane="bottomLeft" state="frozen"/>
      <selection pane="bottomLeft" activeCell="L29" sqref="L29"/>
    </sheetView>
  </sheetViews>
  <sheetFormatPr defaultColWidth="10.25" defaultRowHeight="15" x14ac:dyDescent="0.25"/>
  <cols>
    <col min="1" max="1" width="17.5" style="3" bestFit="1" customWidth="1"/>
    <col min="2" max="2" width="13.875" style="3" customWidth="1"/>
    <col min="3" max="3" width="16.5" style="3" bestFit="1" customWidth="1"/>
    <col min="4" max="4" width="22.625" style="3" bestFit="1" customWidth="1"/>
    <col min="5" max="5" width="10.375" style="61" customWidth="1"/>
    <col min="6" max="6" width="28.125" style="3" bestFit="1" customWidth="1"/>
    <col min="7" max="7" width="13" style="3" customWidth="1"/>
    <col min="8" max="8" width="37" style="3" bestFit="1" customWidth="1"/>
    <col min="9" max="9" width="55.875" style="21" customWidth="1"/>
    <col min="10" max="10" width="59" style="21" customWidth="1"/>
    <col min="11" max="11" width="53.375" style="21" customWidth="1"/>
    <col min="12" max="12" width="53.5" style="3" customWidth="1"/>
    <col min="13" max="13" width="9.5" style="3" bestFit="1" customWidth="1"/>
    <col min="14" max="14" width="10.75" style="3" bestFit="1" customWidth="1"/>
    <col min="15" max="15" width="11.875" style="3" bestFit="1" customWidth="1"/>
    <col min="16" max="16" width="8" style="3" customWidth="1"/>
    <col min="17" max="17" width="8.75" style="3" customWidth="1"/>
    <col min="18" max="18" width="10.875" style="3" customWidth="1"/>
    <col min="19" max="19" width="18.25" style="3" customWidth="1"/>
    <col min="20" max="20" width="18.5" style="3" customWidth="1"/>
    <col min="21" max="16384" width="10.25" style="3"/>
  </cols>
  <sheetData>
    <row r="1" spans="1:20" s="21" customFormat="1" ht="45" x14ac:dyDescent="0.25">
      <c r="A1" s="56" t="s">
        <v>92</v>
      </c>
      <c r="B1" s="56" t="s">
        <v>93</v>
      </c>
      <c r="C1" s="56" t="s">
        <v>94</v>
      </c>
      <c r="D1" s="56" t="s">
        <v>95</v>
      </c>
      <c r="E1" s="57" t="s">
        <v>96</v>
      </c>
      <c r="F1" s="56" t="s">
        <v>97</v>
      </c>
      <c r="G1" s="56" t="s">
        <v>98</v>
      </c>
      <c r="H1" s="56" t="s">
        <v>99</v>
      </c>
      <c r="I1" s="56" t="s">
        <v>100</v>
      </c>
      <c r="J1" s="56" t="s">
        <v>101</v>
      </c>
      <c r="K1" s="56" t="s">
        <v>102</v>
      </c>
      <c r="L1" s="56" t="s">
        <v>103</v>
      </c>
      <c r="M1" s="56" t="s">
        <v>104</v>
      </c>
      <c r="N1" s="56" t="s">
        <v>105</v>
      </c>
      <c r="O1" s="56" t="s">
        <v>106</v>
      </c>
      <c r="P1" s="56" t="s">
        <v>107</v>
      </c>
      <c r="Q1" s="56" t="s">
        <v>108</v>
      </c>
      <c r="R1" s="56" t="s">
        <v>109</v>
      </c>
      <c r="S1" s="56" t="s">
        <v>110</v>
      </c>
      <c r="T1" s="56" t="s">
        <v>20</v>
      </c>
    </row>
    <row r="2" spans="1:20" x14ac:dyDescent="0.25">
      <c r="A2" s="3" t="s">
        <v>121</v>
      </c>
      <c r="B2" s="3" t="s">
        <v>112</v>
      </c>
      <c r="C2" s="3" t="s">
        <v>32</v>
      </c>
      <c r="D2" s="3" t="s">
        <v>151</v>
      </c>
      <c r="E2" s="58">
        <v>22</v>
      </c>
      <c r="F2" s="3" t="s">
        <v>390</v>
      </c>
      <c r="G2" t="s">
        <v>391</v>
      </c>
      <c r="H2" s="3" t="s">
        <v>390</v>
      </c>
      <c r="I2" s="21" t="s">
        <v>392</v>
      </c>
      <c r="K2" s="3" t="s">
        <v>393</v>
      </c>
      <c r="L2" s="3" t="s">
        <v>394</v>
      </c>
      <c r="M2" s="3">
        <v>25</v>
      </c>
      <c r="N2" s="3" t="s">
        <v>85</v>
      </c>
      <c r="O2" s="3">
        <v>2000</v>
      </c>
      <c r="P2" s="3">
        <v>2</v>
      </c>
      <c r="Q2" s="3">
        <v>3</v>
      </c>
      <c r="R2" s="3">
        <v>1</v>
      </c>
      <c r="S2" s="59">
        <v>0</v>
      </c>
      <c r="T2" s="60">
        <f t="shared" ref="T2:T33" si="0">M2*R2*S2</f>
        <v>0</v>
      </c>
    </row>
    <row r="3" spans="1:20" x14ac:dyDescent="0.25">
      <c r="A3" s="3" t="s">
        <v>111</v>
      </c>
      <c r="B3" s="3" t="s">
        <v>112</v>
      </c>
      <c r="C3" s="3" t="s">
        <v>32</v>
      </c>
      <c r="D3" s="3" t="s">
        <v>113</v>
      </c>
      <c r="E3" s="58">
        <v>27</v>
      </c>
      <c r="F3" s="21" t="s">
        <v>114</v>
      </c>
      <c r="G3" t="s">
        <v>115</v>
      </c>
      <c r="H3" s="3" t="s">
        <v>116</v>
      </c>
      <c r="I3" s="21" t="s">
        <v>117</v>
      </c>
      <c r="J3" s="3" t="s">
        <v>118</v>
      </c>
      <c r="K3" s="3"/>
      <c r="L3" s="3" t="s">
        <v>119</v>
      </c>
      <c r="M3" s="3">
        <v>109</v>
      </c>
      <c r="N3" s="3" t="s">
        <v>120</v>
      </c>
      <c r="O3" s="3">
        <v>1980</v>
      </c>
      <c r="P3" s="3">
        <v>2</v>
      </c>
      <c r="Q3" s="3">
        <v>3</v>
      </c>
      <c r="R3" s="3">
        <v>1</v>
      </c>
      <c r="S3" s="59">
        <v>0</v>
      </c>
      <c r="T3" s="60">
        <f t="shared" si="0"/>
        <v>0</v>
      </c>
    </row>
    <row r="4" spans="1:20" x14ac:dyDescent="0.25">
      <c r="A4" s="3" t="s">
        <v>111</v>
      </c>
      <c r="B4" s="3" t="s">
        <v>112</v>
      </c>
      <c r="C4" s="3" t="s">
        <v>32</v>
      </c>
      <c r="D4" s="3" t="s">
        <v>175</v>
      </c>
      <c r="E4" s="58">
        <v>27</v>
      </c>
      <c r="F4" s="21" t="s">
        <v>114</v>
      </c>
      <c r="G4" t="s">
        <v>115</v>
      </c>
      <c r="H4" s="3" t="s">
        <v>176</v>
      </c>
      <c r="I4" s="21" t="s">
        <v>177</v>
      </c>
      <c r="L4" s="3" t="s">
        <v>174</v>
      </c>
      <c r="M4" s="3">
        <v>1</v>
      </c>
      <c r="N4" s="3" t="s">
        <v>33</v>
      </c>
      <c r="O4" s="3">
        <v>1980</v>
      </c>
      <c r="P4" s="3">
        <v>2</v>
      </c>
      <c r="Q4" s="3">
        <v>3</v>
      </c>
      <c r="R4" s="3">
        <v>1</v>
      </c>
      <c r="S4" s="59">
        <v>0</v>
      </c>
      <c r="T4" s="60">
        <f t="shared" si="0"/>
        <v>0</v>
      </c>
    </row>
    <row r="5" spans="1:20" ht="30" x14ac:dyDescent="0.25">
      <c r="A5" s="3" t="s">
        <v>111</v>
      </c>
      <c r="B5" s="3" t="s">
        <v>112</v>
      </c>
      <c r="C5" s="3" t="s">
        <v>32</v>
      </c>
      <c r="D5" s="3" t="s">
        <v>175</v>
      </c>
      <c r="E5" s="58">
        <v>27</v>
      </c>
      <c r="F5" s="21" t="s">
        <v>114</v>
      </c>
      <c r="G5" t="s">
        <v>115</v>
      </c>
      <c r="H5" s="3" t="s">
        <v>176</v>
      </c>
      <c r="I5" s="21" t="s">
        <v>178</v>
      </c>
      <c r="L5" s="3" t="s">
        <v>174</v>
      </c>
      <c r="M5" s="3">
        <v>1</v>
      </c>
      <c r="N5" s="3" t="s">
        <v>33</v>
      </c>
      <c r="O5" s="3">
        <v>1980</v>
      </c>
      <c r="P5" s="3">
        <v>2</v>
      </c>
      <c r="Q5" s="3">
        <v>3</v>
      </c>
      <c r="R5" s="3">
        <v>1</v>
      </c>
      <c r="S5" s="59">
        <v>0</v>
      </c>
      <c r="T5" s="60">
        <f t="shared" si="0"/>
        <v>0</v>
      </c>
    </row>
    <row r="6" spans="1:20" ht="30" x14ac:dyDescent="0.25">
      <c r="A6" s="3" t="s">
        <v>111</v>
      </c>
      <c r="B6" s="3" t="s">
        <v>112</v>
      </c>
      <c r="C6" s="3" t="s">
        <v>32</v>
      </c>
      <c r="D6" s="3" t="s">
        <v>175</v>
      </c>
      <c r="E6" s="58">
        <v>27</v>
      </c>
      <c r="F6" s="21" t="s">
        <v>114</v>
      </c>
      <c r="G6" t="s">
        <v>115</v>
      </c>
      <c r="H6" s="3" t="s">
        <v>176</v>
      </c>
      <c r="I6" s="21" t="s">
        <v>179</v>
      </c>
      <c r="L6" s="3" t="s">
        <v>174</v>
      </c>
      <c r="M6" s="3">
        <v>1</v>
      </c>
      <c r="N6" s="3" t="s">
        <v>33</v>
      </c>
      <c r="O6" s="3">
        <v>1980</v>
      </c>
      <c r="P6" s="3">
        <v>2</v>
      </c>
      <c r="Q6" s="3">
        <v>3</v>
      </c>
      <c r="R6" s="3">
        <v>1</v>
      </c>
      <c r="S6" s="59">
        <v>0</v>
      </c>
      <c r="T6" s="60">
        <f t="shared" si="0"/>
        <v>0</v>
      </c>
    </row>
    <row r="7" spans="1:20" ht="30" x14ac:dyDescent="0.25">
      <c r="A7" s="3" t="s">
        <v>111</v>
      </c>
      <c r="B7" s="3" t="s">
        <v>112</v>
      </c>
      <c r="C7" s="3" t="s">
        <v>32</v>
      </c>
      <c r="D7" s="3" t="s">
        <v>175</v>
      </c>
      <c r="E7" s="58">
        <v>27</v>
      </c>
      <c r="F7" s="21" t="s">
        <v>114</v>
      </c>
      <c r="G7" t="s">
        <v>115</v>
      </c>
      <c r="H7" s="3" t="s">
        <v>176</v>
      </c>
      <c r="I7" s="21" t="s">
        <v>180</v>
      </c>
      <c r="L7" s="3" t="s">
        <v>174</v>
      </c>
      <c r="M7" s="3">
        <v>1</v>
      </c>
      <c r="N7" s="3" t="s">
        <v>33</v>
      </c>
      <c r="O7" s="3">
        <v>1980</v>
      </c>
      <c r="P7" s="3">
        <v>2</v>
      </c>
      <c r="Q7" s="3">
        <v>3</v>
      </c>
      <c r="R7" s="3">
        <v>1</v>
      </c>
      <c r="S7" s="59">
        <v>0</v>
      </c>
      <c r="T7" s="60">
        <f t="shared" si="0"/>
        <v>0</v>
      </c>
    </row>
    <row r="8" spans="1:20" ht="45" x14ac:dyDescent="0.25">
      <c r="A8" s="3" t="s">
        <v>111</v>
      </c>
      <c r="B8" s="3" t="s">
        <v>112</v>
      </c>
      <c r="C8" s="3" t="s">
        <v>32</v>
      </c>
      <c r="D8" s="3" t="s">
        <v>175</v>
      </c>
      <c r="E8" s="58">
        <v>27</v>
      </c>
      <c r="F8" s="21" t="s">
        <v>114</v>
      </c>
      <c r="G8" t="s">
        <v>115</v>
      </c>
      <c r="H8" s="3" t="s">
        <v>176</v>
      </c>
      <c r="I8" s="21" t="s">
        <v>181</v>
      </c>
      <c r="L8" s="3" t="s">
        <v>174</v>
      </c>
      <c r="M8" s="3">
        <v>1</v>
      </c>
      <c r="N8" s="3" t="s">
        <v>33</v>
      </c>
      <c r="O8" s="3">
        <v>1980</v>
      </c>
      <c r="P8" s="3">
        <v>2</v>
      </c>
      <c r="Q8" s="3">
        <v>3</v>
      </c>
      <c r="R8" s="3">
        <v>1</v>
      </c>
      <c r="S8" s="59">
        <v>0</v>
      </c>
      <c r="T8" s="60">
        <f t="shared" si="0"/>
        <v>0</v>
      </c>
    </row>
    <row r="9" spans="1:20" ht="120" x14ac:dyDescent="0.25">
      <c r="A9" s="3" t="s">
        <v>111</v>
      </c>
      <c r="B9" s="3" t="s">
        <v>112</v>
      </c>
      <c r="C9" s="3" t="s">
        <v>32</v>
      </c>
      <c r="D9" s="3" t="s">
        <v>175</v>
      </c>
      <c r="E9" s="58">
        <v>27</v>
      </c>
      <c r="F9" s="21" t="s">
        <v>114</v>
      </c>
      <c r="G9" t="s">
        <v>115</v>
      </c>
      <c r="H9" s="3" t="s">
        <v>176</v>
      </c>
      <c r="I9" s="21" t="s">
        <v>182</v>
      </c>
      <c r="L9" s="3" t="s">
        <v>174</v>
      </c>
      <c r="M9" s="3">
        <v>1</v>
      </c>
      <c r="N9" s="3" t="s">
        <v>33</v>
      </c>
      <c r="O9" s="3">
        <v>1980</v>
      </c>
      <c r="P9" s="3">
        <v>2</v>
      </c>
      <c r="Q9" s="3">
        <v>3</v>
      </c>
      <c r="R9" s="3">
        <v>1</v>
      </c>
      <c r="S9" s="59">
        <v>0</v>
      </c>
      <c r="T9" s="60">
        <f t="shared" si="0"/>
        <v>0</v>
      </c>
    </row>
    <row r="10" spans="1:20" x14ac:dyDescent="0.25">
      <c r="A10" s="3" t="s">
        <v>111</v>
      </c>
      <c r="B10" s="3" t="s">
        <v>148</v>
      </c>
      <c r="C10" s="3" t="s">
        <v>149</v>
      </c>
      <c r="D10" s="3" t="s">
        <v>170</v>
      </c>
      <c r="E10" s="58">
        <v>27</v>
      </c>
      <c r="F10" s="21" t="s">
        <v>114</v>
      </c>
      <c r="G10" t="s">
        <v>171</v>
      </c>
      <c r="H10" s="3" t="s">
        <v>172</v>
      </c>
      <c r="I10" s="21" t="s">
        <v>173</v>
      </c>
      <c r="L10" s="3" t="s">
        <v>174</v>
      </c>
      <c r="M10" s="3">
        <v>500</v>
      </c>
      <c r="N10" s="3" t="s">
        <v>120</v>
      </c>
      <c r="O10" s="3">
        <v>1998</v>
      </c>
      <c r="P10" s="3">
        <v>2</v>
      </c>
      <c r="Q10" s="3">
        <v>3</v>
      </c>
      <c r="R10" s="3">
        <v>1</v>
      </c>
      <c r="S10" s="59">
        <v>0</v>
      </c>
      <c r="T10" s="60">
        <f t="shared" si="0"/>
        <v>0</v>
      </c>
    </row>
    <row r="11" spans="1:20" x14ac:dyDescent="0.25">
      <c r="A11" s="3" t="s">
        <v>121</v>
      </c>
      <c r="B11" s="3" t="s">
        <v>122</v>
      </c>
      <c r="C11" s="3" t="s">
        <v>123</v>
      </c>
      <c r="D11" s="3" t="s">
        <v>124</v>
      </c>
      <c r="E11" s="58">
        <v>31</v>
      </c>
      <c r="F11" s="21" t="s">
        <v>125</v>
      </c>
      <c r="G11" t="s">
        <v>126</v>
      </c>
      <c r="H11" s="3" t="s">
        <v>127</v>
      </c>
      <c r="I11" s="21" t="s">
        <v>128</v>
      </c>
      <c r="J11" s="21" t="s">
        <v>129</v>
      </c>
      <c r="K11" s="3" t="s">
        <v>130</v>
      </c>
      <c r="L11" s="3" t="s">
        <v>131</v>
      </c>
      <c r="M11" s="3">
        <v>1</v>
      </c>
      <c r="N11" s="3" t="s">
        <v>85</v>
      </c>
      <c r="O11" s="3">
        <v>2023</v>
      </c>
      <c r="P11" s="3">
        <v>1</v>
      </c>
      <c r="Q11" s="3">
        <v>3</v>
      </c>
      <c r="R11" s="3">
        <v>1</v>
      </c>
      <c r="S11" s="59">
        <v>0</v>
      </c>
      <c r="T11" s="60">
        <f t="shared" si="0"/>
        <v>0</v>
      </c>
    </row>
    <row r="12" spans="1:20" x14ac:dyDescent="0.25">
      <c r="A12" s="3" t="s">
        <v>121</v>
      </c>
      <c r="B12" s="3" t="s">
        <v>122</v>
      </c>
      <c r="C12" s="3" t="s">
        <v>123</v>
      </c>
      <c r="D12" s="3" t="s">
        <v>132</v>
      </c>
      <c r="E12" s="58">
        <v>31</v>
      </c>
      <c r="F12" s="21" t="s">
        <v>125</v>
      </c>
      <c r="G12" t="s">
        <v>126</v>
      </c>
      <c r="H12" s="3" t="s">
        <v>127</v>
      </c>
      <c r="I12" s="21" t="s">
        <v>133</v>
      </c>
      <c r="J12" s="21" t="s">
        <v>129</v>
      </c>
      <c r="K12" s="3" t="s">
        <v>134</v>
      </c>
      <c r="L12" s="3" t="s">
        <v>131</v>
      </c>
      <c r="M12" s="3">
        <v>6</v>
      </c>
      <c r="N12" s="3" t="s">
        <v>85</v>
      </c>
      <c r="O12" s="3">
        <v>2023</v>
      </c>
      <c r="P12" s="3">
        <v>1</v>
      </c>
      <c r="Q12" s="3">
        <v>3</v>
      </c>
      <c r="R12" s="3">
        <v>1</v>
      </c>
      <c r="S12" s="59">
        <v>0</v>
      </c>
      <c r="T12" s="60">
        <f t="shared" si="0"/>
        <v>0</v>
      </c>
    </row>
    <row r="13" spans="1:20" ht="30" x14ac:dyDescent="0.25">
      <c r="A13" s="3" t="s">
        <v>121</v>
      </c>
      <c r="B13" s="3" t="s">
        <v>122</v>
      </c>
      <c r="C13" s="3" t="s">
        <v>123</v>
      </c>
      <c r="D13" s="3" t="s">
        <v>140</v>
      </c>
      <c r="E13" s="58">
        <v>31</v>
      </c>
      <c r="F13" s="21" t="s">
        <v>125</v>
      </c>
      <c r="G13" t="s">
        <v>126</v>
      </c>
      <c r="H13" s="3" t="s">
        <v>141</v>
      </c>
      <c r="I13" s="21" t="s">
        <v>142</v>
      </c>
      <c r="J13" s="21" t="s">
        <v>143</v>
      </c>
      <c r="K13" s="21" t="s">
        <v>144</v>
      </c>
      <c r="L13" s="3" t="s">
        <v>131</v>
      </c>
      <c r="M13" s="3">
        <v>2</v>
      </c>
      <c r="N13" s="3" t="s">
        <v>85</v>
      </c>
      <c r="O13" s="3">
        <v>1997</v>
      </c>
      <c r="P13" s="3">
        <v>1</v>
      </c>
      <c r="Q13" s="3">
        <v>3</v>
      </c>
      <c r="R13" s="3">
        <v>1</v>
      </c>
      <c r="S13" s="59">
        <v>0</v>
      </c>
      <c r="T13" s="60">
        <f t="shared" si="0"/>
        <v>0</v>
      </c>
    </row>
    <row r="14" spans="1:20" x14ac:dyDescent="0.25">
      <c r="A14" s="3" t="s">
        <v>121</v>
      </c>
      <c r="B14" s="3" t="s">
        <v>122</v>
      </c>
      <c r="C14" s="3" t="s">
        <v>123</v>
      </c>
      <c r="D14" s="3" t="s">
        <v>132</v>
      </c>
      <c r="E14" s="58">
        <v>32</v>
      </c>
      <c r="F14" s="3" t="s">
        <v>135</v>
      </c>
      <c r="G14" t="s">
        <v>136</v>
      </c>
      <c r="H14" s="3" t="s">
        <v>137</v>
      </c>
      <c r="I14" s="21" t="s">
        <v>138</v>
      </c>
      <c r="J14" s="21" t="s">
        <v>129</v>
      </c>
      <c r="K14" s="3" t="s">
        <v>139</v>
      </c>
      <c r="L14" s="3" t="s">
        <v>131</v>
      </c>
      <c r="M14" s="3">
        <v>3</v>
      </c>
      <c r="N14" s="3" t="s">
        <v>85</v>
      </c>
      <c r="O14" s="3">
        <v>2004</v>
      </c>
      <c r="P14" s="3">
        <v>3</v>
      </c>
      <c r="Q14" s="3">
        <v>3</v>
      </c>
      <c r="R14" s="3">
        <v>1</v>
      </c>
      <c r="S14" s="59">
        <v>0</v>
      </c>
      <c r="T14" s="60">
        <f t="shared" si="0"/>
        <v>0</v>
      </c>
    </row>
    <row r="15" spans="1:20" ht="30" x14ac:dyDescent="0.25">
      <c r="A15" s="3" t="s">
        <v>121</v>
      </c>
      <c r="B15" s="3" t="s">
        <v>122</v>
      </c>
      <c r="C15" s="3" t="s">
        <v>123</v>
      </c>
      <c r="D15" s="3" t="s">
        <v>145</v>
      </c>
      <c r="E15" s="58">
        <v>32</v>
      </c>
      <c r="F15" s="3" t="s">
        <v>135</v>
      </c>
      <c r="G15" t="s">
        <v>136</v>
      </c>
      <c r="H15" s="3" t="s">
        <v>127</v>
      </c>
      <c r="I15" s="21" t="s">
        <v>146</v>
      </c>
      <c r="J15" s="21" t="s">
        <v>143</v>
      </c>
      <c r="L15" s="3" t="s">
        <v>131</v>
      </c>
      <c r="M15" s="3">
        <v>1</v>
      </c>
      <c r="N15" s="3" t="s">
        <v>85</v>
      </c>
      <c r="O15" s="3">
        <v>1997</v>
      </c>
      <c r="P15" s="3">
        <v>3</v>
      </c>
      <c r="Q15" s="3">
        <v>3</v>
      </c>
      <c r="R15" s="3">
        <v>1</v>
      </c>
      <c r="S15" s="59">
        <v>0</v>
      </c>
      <c r="T15" s="60">
        <f t="shared" si="0"/>
        <v>0</v>
      </c>
    </row>
    <row r="16" spans="1:20" ht="30" x14ac:dyDescent="0.25">
      <c r="A16" s="3" t="s">
        <v>111</v>
      </c>
      <c r="B16" s="3" t="s">
        <v>148</v>
      </c>
      <c r="C16" s="3" t="s">
        <v>149</v>
      </c>
      <c r="D16" s="3" t="s">
        <v>150</v>
      </c>
      <c r="E16" s="58">
        <v>51</v>
      </c>
      <c r="F16" s="21" t="s">
        <v>21</v>
      </c>
      <c r="G16" t="s">
        <v>158</v>
      </c>
      <c r="H16" s="3" t="s">
        <v>159</v>
      </c>
      <c r="I16" s="21" t="s">
        <v>160</v>
      </c>
      <c r="J16" s="3" t="s">
        <v>161</v>
      </c>
      <c r="L16" s="3" t="s">
        <v>162</v>
      </c>
      <c r="M16" s="3">
        <v>2</v>
      </c>
      <c r="N16" s="3" t="s">
        <v>85</v>
      </c>
      <c r="O16" s="3">
        <v>1998</v>
      </c>
      <c r="P16" s="3">
        <v>1</v>
      </c>
      <c r="Q16" s="3">
        <v>3</v>
      </c>
      <c r="R16" s="3">
        <v>1</v>
      </c>
      <c r="S16" s="59">
        <v>0</v>
      </c>
      <c r="T16" s="60">
        <f t="shared" si="0"/>
        <v>0</v>
      </c>
    </row>
    <row r="17" spans="1:20" ht="30" x14ac:dyDescent="0.25">
      <c r="A17" s="3" t="s">
        <v>111</v>
      </c>
      <c r="B17" s="3" t="s">
        <v>122</v>
      </c>
      <c r="C17" s="3" t="s">
        <v>123</v>
      </c>
      <c r="D17" s="3" t="s">
        <v>124</v>
      </c>
      <c r="E17" s="58">
        <v>51</v>
      </c>
      <c r="F17" s="21" t="s">
        <v>21</v>
      </c>
      <c r="G17" s="3" t="s">
        <v>158</v>
      </c>
      <c r="H17" s="3" t="s">
        <v>440</v>
      </c>
      <c r="I17" s="21" t="s">
        <v>441</v>
      </c>
      <c r="K17" s="21" t="s">
        <v>442</v>
      </c>
      <c r="L17" s="3" t="s">
        <v>443</v>
      </c>
      <c r="M17" s="3">
        <v>1</v>
      </c>
      <c r="N17" s="3" t="s">
        <v>85</v>
      </c>
      <c r="O17" s="3">
        <v>1999</v>
      </c>
      <c r="P17" s="3">
        <v>2</v>
      </c>
      <c r="Q17" s="3">
        <v>3</v>
      </c>
      <c r="R17" s="3">
        <v>1</v>
      </c>
      <c r="S17" s="59">
        <v>0</v>
      </c>
      <c r="T17" s="60">
        <f t="shared" si="0"/>
        <v>0</v>
      </c>
    </row>
    <row r="18" spans="1:20" x14ac:dyDescent="0.25">
      <c r="A18" s="3" t="s">
        <v>111</v>
      </c>
      <c r="B18" s="3" t="s">
        <v>148</v>
      </c>
      <c r="C18" s="3" t="s">
        <v>149</v>
      </c>
      <c r="D18" s="3" t="s">
        <v>163</v>
      </c>
      <c r="E18" s="58">
        <v>51</v>
      </c>
      <c r="F18" s="21" t="s">
        <v>21</v>
      </c>
      <c r="G18" s="3" t="s">
        <v>164</v>
      </c>
      <c r="H18" s="3" t="s">
        <v>165</v>
      </c>
      <c r="I18" s="21" t="s">
        <v>166</v>
      </c>
      <c r="J18" s="3" t="s">
        <v>167</v>
      </c>
      <c r="K18" s="3"/>
      <c r="L18" s="3" t="s">
        <v>168</v>
      </c>
      <c r="M18" s="3">
        <v>7</v>
      </c>
      <c r="N18" s="3" t="s">
        <v>85</v>
      </c>
      <c r="O18" s="3">
        <v>2020</v>
      </c>
      <c r="P18" s="3">
        <v>2</v>
      </c>
      <c r="Q18" s="3">
        <v>3</v>
      </c>
      <c r="R18" s="3">
        <v>1</v>
      </c>
      <c r="S18" s="59">
        <v>0</v>
      </c>
      <c r="T18" s="60">
        <f t="shared" si="0"/>
        <v>0</v>
      </c>
    </row>
    <row r="19" spans="1:20" x14ac:dyDescent="0.25">
      <c r="A19" s="3" t="s">
        <v>111</v>
      </c>
      <c r="B19" s="3" t="s">
        <v>148</v>
      </c>
      <c r="C19" s="3" t="s">
        <v>149</v>
      </c>
      <c r="D19" s="3" t="s">
        <v>163</v>
      </c>
      <c r="E19" s="58">
        <v>51</v>
      </c>
      <c r="F19" s="21" t="s">
        <v>21</v>
      </c>
      <c r="G19" s="3" t="s">
        <v>164</v>
      </c>
      <c r="H19" s="3" t="s">
        <v>165</v>
      </c>
      <c r="I19" s="21" t="s">
        <v>166</v>
      </c>
      <c r="J19" s="3" t="s">
        <v>167</v>
      </c>
      <c r="K19" s="3"/>
      <c r="L19" s="21" t="s">
        <v>169</v>
      </c>
      <c r="M19" s="3">
        <v>1</v>
      </c>
      <c r="N19" s="3" t="s">
        <v>85</v>
      </c>
      <c r="O19" s="3">
        <v>1998</v>
      </c>
      <c r="P19" s="3">
        <v>2</v>
      </c>
      <c r="Q19" s="3">
        <v>3</v>
      </c>
      <c r="R19" s="3">
        <v>0.5</v>
      </c>
      <c r="S19" s="59">
        <v>0</v>
      </c>
      <c r="T19" s="60">
        <f t="shared" si="0"/>
        <v>0</v>
      </c>
    </row>
    <row r="20" spans="1:20" x14ac:dyDescent="0.25">
      <c r="A20" s="3" t="s">
        <v>111</v>
      </c>
      <c r="B20" s="3" t="s">
        <v>148</v>
      </c>
      <c r="C20" s="3" t="s">
        <v>149</v>
      </c>
      <c r="D20" s="3" t="s">
        <v>183</v>
      </c>
      <c r="E20" s="58">
        <v>52</v>
      </c>
      <c r="F20" s="3" t="s">
        <v>31</v>
      </c>
      <c r="G20" s="3" t="s">
        <v>184</v>
      </c>
      <c r="H20" s="3" t="s">
        <v>185</v>
      </c>
      <c r="I20" s="21" t="s">
        <v>186</v>
      </c>
      <c r="J20" s="21" t="s">
        <v>187</v>
      </c>
      <c r="L20" s="3" t="s">
        <v>174</v>
      </c>
      <c r="M20" s="3">
        <v>2</v>
      </c>
      <c r="N20" s="3" t="s">
        <v>85</v>
      </c>
      <c r="O20" s="3">
        <v>1999</v>
      </c>
      <c r="P20" s="3">
        <v>3</v>
      </c>
      <c r="Q20" s="3">
        <v>3</v>
      </c>
      <c r="R20" s="3">
        <v>1</v>
      </c>
      <c r="S20" s="59">
        <v>0</v>
      </c>
      <c r="T20" s="60">
        <f t="shared" si="0"/>
        <v>0</v>
      </c>
    </row>
    <row r="21" spans="1:20" x14ac:dyDescent="0.25">
      <c r="A21" s="3" t="s">
        <v>111</v>
      </c>
      <c r="B21" s="3" t="s">
        <v>122</v>
      </c>
      <c r="C21" s="3" t="s">
        <v>123</v>
      </c>
      <c r="D21" s="3" t="s">
        <v>132</v>
      </c>
      <c r="E21" s="58">
        <v>52</v>
      </c>
      <c r="F21" s="3" t="s">
        <v>31</v>
      </c>
      <c r="G21" s="3" t="s">
        <v>184</v>
      </c>
      <c r="H21" s="3" t="s">
        <v>185</v>
      </c>
      <c r="I21" s="21" t="s">
        <v>188</v>
      </c>
      <c r="J21" s="21" t="s">
        <v>187</v>
      </c>
      <c r="L21" s="3" t="s">
        <v>174</v>
      </c>
      <c r="M21" s="3">
        <v>4</v>
      </c>
      <c r="N21" s="3" t="s">
        <v>85</v>
      </c>
      <c r="O21" s="3">
        <v>1999</v>
      </c>
      <c r="P21" s="3">
        <v>4</v>
      </c>
      <c r="Q21" s="3">
        <v>3</v>
      </c>
      <c r="R21" s="3">
        <v>1</v>
      </c>
      <c r="S21" s="59">
        <v>0</v>
      </c>
      <c r="T21" s="60">
        <f t="shared" si="0"/>
        <v>0</v>
      </c>
    </row>
    <row r="22" spans="1:20" ht="30" x14ac:dyDescent="0.25">
      <c r="A22" s="3" t="s">
        <v>121</v>
      </c>
      <c r="B22" s="3" t="s">
        <v>112</v>
      </c>
      <c r="C22" s="3" t="s">
        <v>32</v>
      </c>
      <c r="D22" s="3" t="s">
        <v>151</v>
      </c>
      <c r="E22" s="61">
        <v>61</v>
      </c>
      <c r="F22" s="21" t="s">
        <v>330</v>
      </c>
      <c r="G22" s="3" t="s">
        <v>481</v>
      </c>
      <c r="H22" s="3" t="s">
        <v>335</v>
      </c>
      <c r="I22" s="21" t="s">
        <v>336</v>
      </c>
      <c r="J22" s="21" t="s">
        <v>337</v>
      </c>
      <c r="K22" s="3" t="s">
        <v>338</v>
      </c>
      <c r="L22" s="3" t="s">
        <v>204</v>
      </c>
      <c r="M22" s="3">
        <v>3</v>
      </c>
      <c r="N22" s="3" t="s">
        <v>85</v>
      </c>
      <c r="O22" s="3">
        <v>1999</v>
      </c>
      <c r="P22" s="3">
        <v>1</v>
      </c>
      <c r="Q22" s="3">
        <v>3</v>
      </c>
      <c r="R22" s="3">
        <v>1</v>
      </c>
      <c r="S22" s="59">
        <v>0</v>
      </c>
      <c r="T22" s="60">
        <f t="shared" si="0"/>
        <v>0</v>
      </c>
    </row>
    <row r="23" spans="1:20" ht="30" x14ac:dyDescent="0.25">
      <c r="A23" s="3" t="s">
        <v>121</v>
      </c>
      <c r="B23" s="3" t="s">
        <v>122</v>
      </c>
      <c r="C23" s="3" t="s">
        <v>123</v>
      </c>
      <c r="D23" s="3" t="s">
        <v>308</v>
      </c>
      <c r="E23" s="61">
        <v>61</v>
      </c>
      <c r="F23" s="21" t="s">
        <v>330</v>
      </c>
      <c r="G23" s="3" t="s">
        <v>481</v>
      </c>
      <c r="H23" s="3" t="s">
        <v>335</v>
      </c>
      <c r="I23" s="21" t="s">
        <v>339</v>
      </c>
      <c r="J23" s="21" t="s">
        <v>340</v>
      </c>
      <c r="K23" s="3" t="s">
        <v>341</v>
      </c>
      <c r="L23" s="3" t="s">
        <v>204</v>
      </c>
      <c r="M23" s="3">
        <v>1</v>
      </c>
      <c r="N23" s="3" t="s">
        <v>85</v>
      </c>
      <c r="O23" s="3">
        <v>1999</v>
      </c>
      <c r="P23" s="3">
        <v>3</v>
      </c>
      <c r="Q23" s="3">
        <v>3</v>
      </c>
      <c r="R23" s="3">
        <v>1</v>
      </c>
      <c r="S23" s="59">
        <v>0</v>
      </c>
      <c r="T23" s="60">
        <f t="shared" si="0"/>
        <v>0</v>
      </c>
    </row>
    <row r="24" spans="1:20" ht="30" x14ac:dyDescent="0.25">
      <c r="A24" s="3" t="s">
        <v>111</v>
      </c>
      <c r="B24" s="3" t="s">
        <v>189</v>
      </c>
      <c r="C24" s="3" t="s">
        <v>28</v>
      </c>
      <c r="D24" s="3" t="s">
        <v>190</v>
      </c>
      <c r="E24" s="58">
        <v>52</v>
      </c>
      <c r="F24" s="3" t="s">
        <v>31</v>
      </c>
      <c r="G24" s="3" t="s">
        <v>191</v>
      </c>
      <c r="H24" s="21" t="s">
        <v>192</v>
      </c>
      <c r="I24" s="21" t="s">
        <v>193</v>
      </c>
      <c r="J24" s="3" t="s">
        <v>194</v>
      </c>
      <c r="L24" s="3" t="s">
        <v>195</v>
      </c>
      <c r="M24" s="3">
        <v>1</v>
      </c>
      <c r="N24" s="3" t="s">
        <v>33</v>
      </c>
      <c r="O24" s="3">
        <v>1999</v>
      </c>
      <c r="P24" s="3">
        <v>1</v>
      </c>
      <c r="Q24" s="3">
        <v>3</v>
      </c>
      <c r="R24" s="3">
        <v>1</v>
      </c>
      <c r="S24" s="59">
        <v>0</v>
      </c>
      <c r="T24" s="60">
        <f t="shared" si="0"/>
        <v>0</v>
      </c>
    </row>
    <row r="25" spans="1:20" x14ac:dyDescent="0.25">
      <c r="A25" s="3" t="s">
        <v>111</v>
      </c>
      <c r="B25" s="3" t="s">
        <v>151</v>
      </c>
      <c r="C25" s="3" t="s">
        <v>196</v>
      </c>
      <c r="D25" s="3" t="s">
        <v>151</v>
      </c>
      <c r="E25" s="58">
        <v>53</v>
      </c>
      <c r="F25" s="21" t="s">
        <v>22</v>
      </c>
      <c r="G25" s="3" t="s">
        <v>197</v>
      </c>
      <c r="H25" s="3" t="s">
        <v>198</v>
      </c>
      <c r="I25" s="21" t="s">
        <v>199</v>
      </c>
      <c r="M25" s="3">
        <v>1</v>
      </c>
      <c r="N25" s="3" t="s">
        <v>33</v>
      </c>
      <c r="O25" s="3">
        <v>1998</v>
      </c>
      <c r="P25" s="3">
        <v>1</v>
      </c>
      <c r="Q25" s="3">
        <v>3</v>
      </c>
      <c r="R25" s="3">
        <v>1</v>
      </c>
      <c r="S25" s="59">
        <v>0</v>
      </c>
      <c r="T25" s="60">
        <f t="shared" si="0"/>
        <v>0</v>
      </c>
    </row>
    <row r="26" spans="1:20" x14ac:dyDescent="0.25">
      <c r="A26" s="3" t="s">
        <v>111</v>
      </c>
      <c r="B26" s="3" t="s">
        <v>122</v>
      </c>
      <c r="C26" s="3" t="s">
        <v>123</v>
      </c>
      <c r="D26" s="3" t="s">
        <v>151</v>
      </c>
      <c r="E26" s="58">
        <v>53</v>
      </c>
      <c r="F26" s="21" t="s">
        <v>22</v>
      </c>
      <c r="G26" s="3" t="s">
        <v>197</v>
      </c>
      <c r="H26" s="3" t="s">
        <v>200</v>
      </c>
      <c r="I26" s="21" t="s">
        <v>201</v>
      </c>
      <c r="J26" s="21" t="s">
        <v>202</v>
      </c>
      <c r="K26" s="3" t="s">
        <v>203</v>
      </c>
      <c r="L26" s="3" t="s">
        <v>204</v>
      </c>
      <c r="M26" s="3">
        <v>200</v>
      </c>
      <c r="N26" s="3" t="s">
        <v>85</v>
      </c>
      <c r="O26" s="3">
        <v>1998</v>
      </c>
      <c r="P26" s="3">
        <v>2</v>
      </c>
      <c r="Q26" s="3">
        <v>3</v>
      </c>
      <c r="R26" s="3">
        <v>1</v>
      </c>
      <c r="S26" s="59">
        <v>0</v>
      </c>
      <c r="T26" s="60">
        <f t="shared" si="0"/>
        <v>0</v>
      </c>
    </row>
    <row r="27" spans="1:20" x14ac:dyDescent="0.25">
      <c r="A27" s="3" t="s">
        <v>111</v>
      </c>
      <c r="B27" s="3" t="s">
        <v>148</v>
      </c>
      <c r="C27" s="3" t="s">
        <v>149</v>
      </c>
      <c r="D27" s="3" t="s">
        <v>215</v>
      </c>
      <c r="E27" s="58">
        <v>53</v>
      </c>
      <c r="F27" s="21" t="s">
        <v>22</v>
      </c>
      <c r="G27" t="s">
        <v>208</v>
      </c>
      <c r="H27" s="3" t="s">
        <v>209</v>
      </c>
      <c r="I27" s="21" t="s">
        <v>216</v>
      </c>
      <c r="J27" s="21" t="s">
        <v>211</v>
      </c>
      <c r="L27" s="3" t="s">
        <v>212</v>
      </c>
      <c r="M27" s="3">
        <v>1</v>
      </c>
      <c r="N27" s="3" t="s">
        <v>85</v>
      </c>
      <c r="O27" s="3">
        <v>1998</v>
      </c>
      <c r="P27" s="3">
        <v>3</v>
      </c>
      <c r="Q27" s="3">
        <v>3</v>
      </c>
      <c r="R27" s="3">
        <v>1</v>
      </c>
      <c r="S27" s="59">
        <v>0</v>
      </c>
      <c r="T27" s="60">
        <f t="shared" si="0"/>
        <v>0</v>
      </c>
    </row>
    <row r="28" spans="1:20" x14ac:dyDescent="0.25">
      <c r="A28" s="3" t="s">
        <v>111</v>
      </c>
      <c r="B28" s="3" t="s">
        <v>122</v>
      </c>
      <c r="C28" s="3" t="s">
        <v>123</v>
      </c>
      <c r="D28" s="3" t="s">
        <v>213</v>
      </c>
      <c r="E28" s="58">
        <v>53</v>
      </c>
      <c r="F28" s="21" t="s">
        <v>22</v>
      </c>
      <c r="G28" t="s">
        <v>208</v>
      </c>
      <c r="H28" s="3" t="s">
        <v>209</v>
      </c>
      <c r="I28" s="21" t="s">
        <v>214</v>
      </c>
      <c r="J28" s="21" t="s">
        <v>211</v>
      </c>
      <c r="L28" s="3" t="s">
        <v>212</v>
      </c>
      <c r="M28" s="3">
        <v>1</v>
      </c>
      <c r="N28" s="3" t="s">
        <v>85</v>
      </c>
      <c r="O28" s="3">
        <v>1998</v>
      </c>
      <c r="P28" s="3">
        <v>3</v>
      </c>
      <c r="Q28" s="3">
        <v>3</v>
      </c>
      <c r="R28" s="3">
        <v>1</v>
      </c>
      <c r="S28" s="59">
        <v>0</v>
      </c>
      <c r="T28" s="60">
        <f t="shared" si="0"/>
        <v>0</v>
      </c>
    </row>
    <row r="29" spans="1:20" x14ac:dyDescent="0.25">
      <c r="A29" s="3" t="s">
        <v>111</v>
      </c>
      <c r="B29" s="3" t="s">
        <v>205</v>
      </c>
      <c r="C29" s="3" t="s">
        <v>206</v>
      </c>
      <c r="D29" s="3" t="s">
        <v>207</v>
      </c>
      <c r="E29" s="58">
        <v>53</v>
      </c>
      <c r="F29" s="21" t="s">
        <v>22</v>
      </c>
      <c r="G29" t="s">
        <v>208</v>
      </c>
      <c r="H29" s="3" t="s">
        <v>209</v>
      </c>
      <c r="I29" s="21" t="s">
        <v>210</v>
      </c>
      <c r="J29" s="21" t="s">
        <v>211</v>
      </c>
      <c r="L29" s="3" t="s">
        <v>212</v>
      </c>
      <c r="M29" s="3">
        <v>1</v>
      </c>
      <c r="N29" s="3" t="s">
        <v>85</v>
      </c>
      <c r="O29" s="3">
        <v>1998</v>
      </c>
      <c r="P29" s="3">
        <v>3</v>
      </c>
      <c r="Q29" s="3">
        <v>3</v>
      </c>
      <c r="R29" s="3">
        <v>1</v>
      </c>
      <c r="S29" s="59">
        <v>0</v>
      </c>
      <c r="T29" s="60">
        <f t="shared" si="0"/>
        <v>0</v>
      </c>
    </row>
    <row r="30" spans="1:20" x14ac:dyDescent="0.25">
      <c r="A30" s="3" t="s">
        <v>111</v>
      </c>
      <c r="C30" s="3" t="s">
        <v>151</v>
      </c>
      <c r="D30" s="3" t="s">
        <v>151</v>
      </c>
      <c r="E30" s="58">
        <v>53</v>
      </c>
      <c r="F30" s="21" t="s">
        <v>22</v>
      </c>
      <c r="G30" t="s">
        <v>496</v>
      </c>
      <c r="H30" s="21" t="s">
        <v>218</v>
      </c>
      <c r="I30" s="21" t="s">
        <v>494</v>
      </c>
      <c r="J30" s="21" t="s">
        <v>495</v>
      </c>
      <c r="L30" s="3" t="s">
        <v>212</v>
      </c>
      <c r="M30" s="3">
        <v>3</v>
      </c>
      <c r="N30" s="3" t="s">
        <v>85</v>
      </c>
      <c r="O30" s="3">
        <v>2019</v>
      </c>
      <c r="P30" s="3">
        <v>2</v>
      </c>
      <c r="Q30" s="3">
        <v>3</v>
      </c>
      <c r="R30" s="3">
        <v>1</v>
      </c>
      <c r="S30" s="59">
        <v>0</v>
      </c>
      <c r="T30" s="60">
        <f t="shared" si="0"/>
        <v>0</v>
      </c>
    </row>
    <row r="31" spans="1:20" x14ac:dyDescent="0.25">
      <c r="A31" s="3" t="s">
        <v>111</v>
      </c>
      <c r="E31" s="58">
        <v>53</v>
      </c>
      <c r="F31" s="21" t="s">
        <v>22</v>
      </c>
      <c r="G31" t="s">
        <v>217</v>
      </c>
      <c r="H31" s="21" t="s">
        <v>218</v>
      </c>
      <c r="I31" s="21" t="s">
        <v>219</v>
      </c>
      <c r="L31" s="3" t="s">
        <v>212</v>
      </c>
      <c r="M31" s="3">
        <v>1</v>
      </c>
      <c r="N31" s="3" t="s">
        <v>85</v>
      </c>
      <c r="O31" s="3">
        <v>2019</v>
      </c>
      <c r="P31" s="3">
        <v>2</v>
      </c>
      <c r="Q31" s="3">
        <v>3</v>
      </c>
      <c r="R31" s="3">
        <v>1</v>
      </c>
      <c r="S31" s="59">
        <v>0</v>
      </c>
      <c r="T31" s="60">
        <f t="shared" si="0"/>
        <v>0</v>
      </c>
    </row>
    <row r="32" spans="1:20" x14ac:dyDescent="0.25">
      <c r="A32" s="3" t="s">
        <v>111</v>
      </c>
      <c r="B32" s="3" t="s">
        <v>148</v>
      </c>
      <c r="C32" s="3" t="s">
        <v>149</v>
      </c>
      <c r="D32" s="3" t="s">
        <v>151</v>
      </c>
      <c r="E32" s="58">
        <v>54</v>
      </c>
      <c r="F32" s="3" t="s">
        <v>23</v>
      </c>
      <c r="G32" s="3" t="s">
        <v>220</v>
      </c>
      <c r="H32" s="3" t="s">
        <v>221</v>
      </c>
      <c r="I32" s="21" t="s">
        <v>222</v>
      </c>
      <c r="K32" s="3" t="s">
        <v>223</v>
      </c>
      <c r="L32" s="3" t="s">
        <v>204</v>
      </c>
      <c r="M32" s="3">
        <v>1</v>
      </c>
      <c r="N32" s="3" t="s">
        <v>33</v>
      </c>
      <c r="O32" s="3">
        <v>1998</v>
      </c>
      <c r="P32" s="3">
        <v>1</v>
      </c>
      <c r="Q32" s="3">
        <v>3</v>
      </c>
      <c r="R32" s="3">
        <v>1</v>
      </c>
      <c r="S32" s="60">
        <v>1500</v>
      </c>
      <c r="T32" s="60">
        <f t="shared" si="0"/>
        <v>1500</v>
      </c>
    </row>
    <row r="33" spans="1:20" x14ac:dyDescent="0.25">
      <c r="A33" s="3" t="s">
        <v>111</v>
      </c>
      <c r="B33" s="3" t="s">
        <v>148</v>
      </c>
      <c r="C33" s="3" t="s">
        <v>149</v>
      </c>
      <c r="D33" s="3" t="s">
        <v>190</v>
      </c>
      <c r="E33" s="58">
        <v>55</v>
      </c>
      <c r="F33" s="3" t="s">
        <v>224</v>
      </c>
      <c r="G33" t="s">
        <v>225</v>
      </c>
      <c r="H33" s="3" t="s">
        <v>226</v>
      </c>
      <c r="I33" s="21" t="s">
        <v>234</v>
      </c>
      <c r="J33" s="21" t="s">
        <v>235</v>
      </c>
      <c r="K33" s="3" t="s">
        <v>236</v>
      </c>
      <c r="L33" s="3" t="s">
        <v>212</v>
      </c>
      <c r="M33" s="3">
        <v>1</v>
      </c>
      <c r="N33" s="3" t="s">
        <v>85</v>
      </c>
      <c r="O33" s="3">
        <v>1998</v>
      </c>
      <c r="P33" s="3">
        <v>3</v>
      </c>
      <c r="Q33" s="3">
        <v>3</v>
      </c>
      <c r="R33" s="3">
        <v>1</v>
      </c>
      <c r="S33" s="59">
        <v>0</v>
      </c>
      <c r="T33" s="60">
        <f t="shared" si="0"/>
        <v>0</v>
      </c>
    </row>
    <row r="34" spans="1:20" ht="30" x14ac:dyDescent="0.25">
      <c r="A34" s="3" t="s">
        <v>111</v>
      </c>
      <c r="B34" s="3" t="s">
        <v>122</v>
      </c>
      <c r="C34" s="3" t="s">
        <v>123</v>
      </c>
      <c r="D34" s="3" t="s">
        <v>230</v>
      </c>
      <c r="E34" s="58">
        <v>55</v>
      </c>
      <c r="F34" s="3" t="s">
        <v>224</v>
      </c>
      <c r="G34" t="s">
        <v>225</v>
      </c>
      <c r="H34" s="3" t="s">
        <v>226</v>
      </c>
      <c r="I34" s="21" t="s">
        <v>231</v>
      </c>
      <c r="J34" s="21" t="s">
        <v>232</v>
      </c>
      <c r="K34" s="3" t="s">
        <v>233</v>
      </c>
      <c r="L34" s="3" t="s">
        <v>212</v>
      </c>
      <c r="M34" s="3">
        <v>1</v>
      </c>
      <c r="N34" s="3" t="s">
        <v>85</v>
      </c>
      <c r="O34" s="3">
        <v>1999</v>
      </c>
      <c r="P34" s="3">
        <v>4</v>
      </c>
      <c r="Q34" s="3">
        <v>3</v>
      </c>
      <c r="R34" s="3">
        <v>1</v>
      </c>
      <c r="S34" s="59">
        <v>0</v>
      </c>
      <c r="T34" s="60">
        <f t="shared" ref="T34:T65" si="1">M34*R34*S34</f>
        <v>0</v>
      </c>
    </row>
    <row r="35" spans="1:20" x14ac:dyDescent="0.25">
      <c r="A35" s="3" t="s">
        <v>111</v>
      </c>
      <c r="B35" s="3" t="s">
        <v>189</v>
      </c>
      <c r="C35" s="3" t="s">
        <v>28</v>
      </c>
      <c r="D35" s="3" t="s">
        <v>28</v>
      </c>
      <c r="E35" s="58">
        <v>55</v>
      </c>
      <c r="F35" s="3" t="s">
        <v>224</v>
      </c>
      <c r="G35" s="3" t="s">
        <v>225</v>
      </c>
      <c r="H35" s="3" t="s">
        <v>226</v>
      </c>
      <c r="I35" s="21" t="s">
        <v>227</v>
      </c>
      <c r="J35" s="21" t="s">
        <v>228</v>
      </c>
      <c r="K35" s="3" t="s">
        <v>229</v>
      </c>
      <c r="L35" s="3" t="s">
        <v>212</v>
      </c>
      <c r="M35" s="3">
        <v>1</v>
      </c>
      <c r="N35" s="3" t="s">
        <v>85</v>
      </c>
      <c r="O35" s="3">
        <v>2015</v>
      </c>
      <c r="P35" s="3">
        <v>1</v>
      </c>
      <c r="Q35" s="3">
        <v>3</v>
      </c>
      <c r="R35" s="3">
        <v>1</v>
      </c>
      <c r="S35" s="59">
        <v>0</v>
      </c>
      <c r="T35" s="60">
        <f t="shared" si="1"/>
        <v>0</v>
      </c>
    </row>
    <row r="36" spans="1:20" ht="30" x14ac:dyDescent="0.25">
      <c r="A36" s="3" t="s">
        <v>111</v>
      </c>
      <c r="B36" s="3" t="s">
        <v>205</v>
      </c>
      <c r="C36" s="3" t="s">
        <v>206</v>
      </c>
      <c r="D36" s="3" t="s">
        <v>237</v>
      </c>
      <c r="E36" s="58">
        <v>55</v>
      </c>
      <c r="F36" s="3" t="s">
        <v>224</v>
      </c>
      <c r="G36" t="s">
        <v>225</v>
      </c>
      <c r="H36" s="3" t="s">
        <v>226</v>
      </c>
      <c r="I36" s="21" t="s">
        <v>238</v>
      </c>
      <c r="J36" s="21" t="s">
        <v>482</v>
      </c>
      <c r="K36" s="3"/>
      <c r="L36" s="3" t="s">
        <v>212</v>
      </c>
      <c r="M36" s="3">
        <v>1</v>
      </c>
      <c r="N36" s="3" t="s">
        <v>85</v>
      </c>
      <c r="O36" s="3">
        <v>2023</v>
      </c>
      <c r="P36" s="3">
        <v>1</v>
      </c>
      <c r="Q36" s="3">
        <v>3</v>
      </c>
      <c r="R36" s="3">
        <v>1</v>
      </c>
      <c r="S36" s="59">
        <v>0</v>
      </c>
      <c r="T36" s="60">
        <f t="shared" si="1"/>
        <v>0</v>
      </c>
    </row>
    <row r="37" spans="1:20" ht="30" x14ac:dyDescent="0.25">
      <c r="A37" s="3" t="s">
        <v>111</v>
      </c>
      <c r="B37" s="3" t="s">
        <v>151</v>
      </c>
      <c r="C37" s="3" t="s">
        <v>196</v>
      </c>
      <c r="D37" s="3">
        <v>-1</v>
      </c>
      <c r="E37" s="58">
        <v>55</v>
      </c>
      <c r="F37" s="3" t="s">
        <v>224</v>
      </c>
      <c r="G37" s="3" t="s">
        <v>239</v>
      </c>
      <c r="H37" s="3" t="s">
        <v>240</v>
      </c>
      <c r="I37" s="21" t="s">
        <v>241</v>
      </c>
      <c r="J37" s="21" t="s">
        <v>242</v>
      </c>
      <c r="K37" s="3" t="s">
        <v>243</v>
      </c>
      <c r="L37" s="3" t="s">
        <v>212</v>
      </c>
      <c r="M37" s="3">
        <v>1</v>
      </c>
      <c r="N37" s="3" t="s">
        <v>33</v>
      </c>
      <c r="O37" s="3">
        <v>1998</v>
      </c>
      <c r="P37" s="3">
        <v>2</v>
      </c>
      <c r="Q37" s="3">
        <v>3</v>
      </c>
      <c r="R37" s="3">
        <v>1</v>
      </c>
      <c r="S37" s="59">
        <v>0</v>
      </c>
      <c r="T37" s="60">
        <f t="shared" si="1"/>
        <v>0</v>
      </c>
    </row>
    <row r="38" spans="1:20" ht="30" x14ac:dyDescent="0.25">
      <c r="A38" s="3" t="s">
        <v>111</v>
      </c>
      <c r="B38" s="3" t="s">
        <v>148</v>
      </c>
      <c r="C38" s="3" t="s">
        <v>149</v>
      </c>
      <c r="D38" s="3">
        <v>-1</v>
      </c>
      <c r="E38" s="58">
        <v>55</v>
      </c>
      <c r="F38" s="3" t="s">
        <v>224</v>
      </c>
      <c r="G38" s="3" t="s">
        <v>244</v>
      </c>
      <c r="H38" s="3" t="s">
        <v>240</v>
      </c>
      <c r="I38" s="21" t="s">
        <v>245</v>
      </c>
      <c r="J38" s="21" t="s">
        <v>242</v>
      </c>
      <c r="K38" s="3" t="s">
        <v>243</v>
      </c>
      <c r="L38" s="3" t="s">
        <v>212</v>
      </c>
      <c r="M38" s="3">
        <v>2</v>
      </c>
      <c r="N38" s="3" t="s">
        <v>85</v>
      </c>
      <c r="O38" s="3">
        <v>1998</v>
      </c>
      <c r="P38" s="3">
        <v>3</v>
      </c>
      <c r="Q38" s="3">
        <v>3</v>
      </c>
      <c r="R38" s="3">
        <v>1</v>
      </c>
      <c r="S38" s="59">
        <v>0</v>
      </c>
      <c r="T38" s="60">
        <f t="shared" si="1"/>
        <v>0</v>
      </c>
    </row>
    <row r="39" spans="1:20" ht="30" x14ac:dyDescent="0.25">
      <c r="A39" s="3" t="s">
        <v>111</v>
      </c>
      <c r="B39" s="3" t="s">
        <v>148</v>
      </c>
      <c r="C39" s="3" t="s">
        <v>149</v>
      </c>
      <c r="D39" s="3">
        <v>-1</v>
      </c>
      <c r="E39" s="58">
        <v>56</v>
      </c>
      <c r="F39" s="3" t="s">
        <v>24</v>
      </c>
      <c r="G39" s="3" t="s">
        <v>246</v>
      </c>
      <c r="H39" s="3" t="s">
        <v>247</v>
      </c>
      <c r="I39" s="21" t="s">
        <v>248</v>
      </c>
      <c r="K39" s="3" t="s">
        <v>249</v>
      </c>
      <c r="L39" s="3" t="s">
        <v>204</v>
      </c>
      <c r="M39" s="3">
        <v>1</v>
      </c>
      <c r="N39" s="3" t="s">
        <v>85</v>
      </c>
      <c r="O39" s="3">
        <v>1999</v>
      </c>
      <c r="P39" s="3">
        <v>4</v>
      </c>
      <c r="Q39" s="3">
        <v>3</v>
      </c>
      <c r="R39" s="3">
        <v>1</v>
      </c>
      <c r="S39" s="59">
        <v>0</v>
      </c>
      <c r="T39" s="60">
        <f t="shared" si="1"/>
        <v>0</v>
      </c>
    </row>
    <row r="40" spans="1:20" x14ac:dyDescent="0.25">
      <c r="A40" s="3" t="s">
        <v>111</v>
      </c>
      <c r="B40" s="3" t="s">
        <v>148</v>
      </c>
      <c r="C40" s="3" t="s">
        <v>149</v>
      </c>
      <c r="D40" s="3">
        <v>1</v>
      </c>
      <c r="E40" s="58">
        <v>56</v>
      </c>
      <c r="F40" s="3" t="s">
        <v>24</v>
      </c>
      <c r="G40" s="3" t="s">
        <v>246</v>
      </c>
      <c r="H40" s="3" t="s">
        <v>247</v>
      </c>
      <c r="I40" s="21" t="s">
        <v>250</v>
      </c>
      <c r="K40" s="3"/>
      <c r="L40" s="3" t="s">
        <v>204</v>
      </c>
      <c r="M40" s="3">
        <v>1</v>
      </c>
      <c r="N40" s="3" t="s">
        <v>85</v>
      </c>
      <c r="O40" s="3">
        <v>1999</v>
      </c>
      <c r="P40" s="3">
        <v>3</v>
      </c>
      <c r="Q40" s="3">
        <v>3</v>
      </c>
      <c r="R40" s="3">
        <v>1</v>
      </c>
      <c r="S40" s="59">
        <v>0</v>
      </c>
      <c r="T40" s="60">
        <f t="shared" si="1"/>
        <v>0</v>
      </c>
    </row>
    <row r="41" spans="1:20" x14ac:dyDescent="0.25">
      <c r="A41" s="3" t="s">
        <v>111</v>
      </c>
      <c r="B41" s="3" t="s">
        <v>148</v>
      </c>
      <c r="C41" s="3" t="s">
        <v>149</v>
      </c>
      <c r="D41" s="3" t="s">
        <v>150</v>
      </c>
      <c r="E41" s="58">
        <v>56</v>
      </c>
      <c r="F41" s="3" t="s">
        <v>24</v>
      </c>
      <c r="G41" s="3" t="s">
        <v>246</v>
      </c>
      <c r="H41" s="3" t="s">
        <v>263</v>
      </c>
      <c r="I41" s="21" t="s">
        <v>264</v>
      </c>
      <c r="J41" s="21" t="s">
        <v>265</v>
      </c>
      <c r="K41" s="3" t="s">
        <v>266</v>
      </c>
      <c r="L41" s="3" t="s">
        <v>204</v>
      </c>
      <c r="M41" s="3">
        <v>1</v>
      </c>
      <c r="N41" s="3" t="s">
        <v>85</v>
      </c>
      <c r="O41" s="3">
        <v>2022</v>
      </c>
      <c r="P41" s="3">
        <v>1</v>
      </c>
      <c r="Q41" s="3">
        <v>3</v>
      </c>
      <c r="R41" s="3">
        <v>1</v>
      </c>
      <c r="S41" s="59">
        <v>0</v>
      </c>
      <c r="T41" s="60">
        <f t="shared" si="1"/>
        <v>0</v>
      </c>
    </row>
    <row r="42" spans="1:20" ht="30" x14ac:dyDescent="0.25">
      <c r="A42" s="3" t="s">
        <v>111</v>
      </c>
      <c r="B42" s="3" t="s">
        <v>148</v>
      </c>
      <c r="C42" s="3" t="s">
        <v>149</v>
      </c>
      <c r="D42" s="3">
        <v>1</v>
      </c>
      <c r="E42" s="58">
        <v>56</v>
      </c>
      <c r="F42" s="3" t="s">
        <v>24</v>
      </c>
      <c r="G42" s="3" t="s">
        <v>251</v>
      </c>
      <c r="H42" s="3" t="s">
        <v>252</v>
      </c>
      <c r="I42" s="21" t="s">
        <v>253</v>
      </c>
      <c r="J42" s="21" t="s">
        <v>242</v>
      </c>
      <c r="K42" s="3" t="s">
        <v>254</v>
      </c>
      <c r="L42" s="3" t="s">
        <v>204</v>
      </c>
      <c r="M42" s="3">
        <v>1</v>
      </c>
      <c r="N42" s="3" t="s">
        <v>33</v>
      </c>
      <c r="O42" s="3">
        <v>1998</v>
      </c>
      <c r="P42" s="3">
        <v>1</v>
      </c>
      <c r="Q42" s="3">
        <v>3</v>
      </c>
      <c r="R42" s="3">
        <v>1</v>
      </c>
      <c r="S42" s="59">
        <v>0</v>
      </c>
      <c r="T42" s="60">
        <f t="shared" si="1"/>
        <v>0</v>
      </c>
    </row>
    <row r="43" spans="1:20" ht="30" x14ac:dyDescent="0.25">
      <c r="A43" s="3" t="s">
        <v>111</v>
      </c>
      <c r="B43" s="3" t="s">
        <v>151</v>
      </c>
      <c r="C43" s="3" t="s">
        <v>196</v>
      </c>
      <c r="D43" s="3" t="s">
        <v>151</v>
      </c>
      <c r="E43" s="58">
        <v>56</v>
      </c>
      <c r="F43" s="3" t="s">
        <v>24</v>
      </c>
      <c r="G43" s="3" t="s">
        <v>267</v>
      </c>
      <c r="H43" s="21" t="s">
        <v>268</v>
      </c>
      <c r="I43" s="21" t="s">
        <v>269</v>
      </c>
      <c r="J43" s="21" t="s">
        <v>270</v>
      </c>
      <c r="K43" s="21" t="s">
        <v>271</v>
      </c>
      <c r="L43" s="3" t="s">
        <v>212</v>
      </c>
      <c r="M43" s="3">
        <v>124</v>
      </c>
      <c r="N43" s="3" t="s">
        <v>85</v>
      </c>
      <c r="O43" s="3">
        <v>1998</v>
      </c>
      <c r="P43" s="3">
        <v>1</v>
      </c>
      <c r="Q43" s="3">
        <v>3</v>
      </c>
      <c r="R43" s="3">
        <v>0.5</v>
      </c>
      <c r="S43" s="59">
        <v>0</v>
      </c>
      <c r="T43" s="60">
        <f t="shared" si="1"/>
        <v>0</v>
      </c>
    </row>
    <row r="44" spans="1:20" ht="30" x14ac:dyDescent="0.25">
      <c r="A44" s="3" t="s">
        <v>111</v>
      </c>
      <c r="B44" s="3" t="s">
        <v>148</v>
      </c>
      <c r="C44" s="3" t="s">
        <v>149</v>
      </c>
      <c r="D44" s="3">
        <v>1</v>
      </c>
      <c r="E44" s="58">
        <v>56</v>
      </c>
      <c r="F44" s="3" t="s">
        <v>24</v>
      </c>
      <c r="G44" t="s">
        <v>255</v>
      </c>
      <c r="H44" s="3" t="s">
        <v>252</v>
      </c>
      <c r="I44" s="21" t="s">
        <v>256</v>
      </c>
      <c r="J44" s="21" t="s">
        <v>257</v>
      </c>
      <c r="K44" s="3"/>
      <c r="L44" s="3" t="s">
        <v>204</v>
      </c>
      <c r="M44" s="3">
        <v>2</v>
      </c>
      <c r="N44" s="3" t="s">
        <v>85</v>
      </c>
      <c r="O44" s="3">
        <v>1998</v>
      </c>
      <c r="P44" s="3">
        <v>3</v>
      </c>
      <c r="Q44" s="3">
        <v>3</v>
      </c>
      <c r="R44" s="3">
        <v>1</v>
      </c>
      <c r="S44" s="59">
        <v>0</v>
      </c>
      <c r="T44" s="60">
        <f t="shared" si="1"/>
        <v>0</v>
      </c>
    </row>
    <row r="45" spans="1:20" ht="30" x14ac:dyDescent="0.25">
      <c r="A45" s="3" t="s">
        <v>111</v>
      </c>
      <c r="B45" s="3" t="s">
        <v>148</v>
      </c>
      <c r="C45" s="3" t="s">
        <v>149</v>
      </c>
      <c r="D45" s="3">
        <v>1</v>
      </c>
      <c r="E45" s="58">
        <v>56</v>
      </c>
      <c r="F45" s="3" t="s">
        <v>24</v>
      </c>
      <c r="G45" t="s">
        <v>255</v>
      </c>
      <c r="H45" s="3" t="s">
        <v>252</v>
      </c>
      <c r="I45" s="21" t="s">
        <v>258</v>
      </c>
      <c r="J45" s="21" t="s">
        <v>257</v>
      </c>
      <c r="L45" s="3" t="s">
        <v>204</v>
      </c>
      <c r="M45" s="3">
        <v>13</v>
      </c>
      <c r="N45" s="3" t="s">
        <v>85</v>
      </c>
      <c r="O45" s="3">
        <v>1998</v>
      </c>
      <c r="P45" s="3">
        <v>3</v>
      </c>
      <c r="Q45" s="3">
        <v>3</v>
      </c>
      <c r="R45" s="3">
        <v>1</v>
      </c>
      <c r="S45" s="59">
        <v>0</v>
      </c>
      <c r="T45" s="60">
        <f t="shared" si="1"/>
        <v>0</v>
      </c>
    </row>
    <row r="46" spans="1:20" x14ac:dyDescent="0.25">
      <c r="A46" s="3" t="s">
        <v>111</v>
      </c>
      <c r="B46" s="3" t="s">
        <v>148</v>
      </c>
      <c r="C46" s="3" t="s">
        <v>149</v>
      </c>
      <c r="D46" s="3" t="s">
        <v>276</v>
      </c>
      <c r="E46" s="58">
        <v>57</v>
      </c>
      <c r="F46" s="3" t="s">
        <v>25</v>
      </c>
      <c r="G46" s="3" t="s">
        <v>277</v>
      </c>
      <c r="H46" s="3" t="s">
        <v>278</v>
      </c>
      <c r="I46" s="21" t="s">
        <v>294</v>
      </c>
      <c r="J46" s="21" t="s">
        <v>293</v>
      </c>
      <c r="K46" s="3" t="s">
        <v>486</v>
      </c>
      <c r="L46" s="3" t="s">
        <v>212</v>
      </c>
      <c r="M46" s="3">
        <v>1</v>
      </c>
      <c r="N46" s="3" t="s">
        <v>85</v>
      </c>
      <c r="O46" s="3">
        <v>1999</v>
      </c>
      <c r="P46" s="3">
        <v>4</v>
      </c>
      <c r="Q46" s="3">
        <v>3</v>
      </c>
      <c r="R46" s="3">
        <v>1</v>
      </c>
      <c r="S46" s="59">
        <v>0</v>
      </c>
      <c r="T46" s="60">
        <f t="shared" si="1"/>
        <v>0</v>
      </c>
    </row>
    <row r="47" spans="1:20" x14ac:dyDescent="0.25">
      <c r="A47" s="3" t="s">
        <v>111</v>
      </c>
      <c r="B47" s="3" t="s">
        <v>148</v>
      </c>
      <c r="C47" s="3" t="s">
        <v>149</v>
      </c>
      <c r="D47" s="3" t="s">
        <v>276</v>
      </c>
      <c r="E47" s="58">
        <v>57</v>
      </c>
      <c r="F47" s="3" t="s">
        <v>25</v>
      </c>
      <c r="G47" s="3" t="s">
        <v>277</v>
      </c>
      <c r="H47" s="3" t="s">
        <v>278</v>
      </c>
      <c r="I47" s="21" t="s">
        <v>295</v>
      </c>
      <c r="J47" s="21" t="s">
        <v>289</v>
      </c>
      <c r="K47" s="3" t="s">
        <v>486</v>
      </c>
      <c r="L47" s="3" t="s">
        <v>212</v>
      </c>
      <c r="M47" s="3">
        <v>1</v>
      </c>
      <c r="N47" s="3" t="s">
        <v>85</v>
      </c>
      <c r="O47" s="3">
        <v>1999</v>
      </c>
      <c r="P47" s="3">
        <v>4</v>
      </c>
      <c r="Q47" s="3">
        <v>3</v>
      </c>
      <c r="R47" s="3">
        <v>1</v>
      </c>
      <c r="S47" s="59">
        <v>0</v>
      </c>
      <c r="T47" s="60">
        <f t="shared" si="1"/>
        <v>0</v>
      </c>
    </row>
    <row r="48" spans="1:20" x14ac:dyDescent="0.25">
      <c r="A48" s="3" t="s">
        <v>111</v>
      </c>
      <c r="B48" s="3" t="s">
        <v>148</v>
      </c>
      <c r="C48" s="3" t="s">
        <v>149</v>
      </c>
      <c r="D48" s="3" t="s">
        <v>276</v>
      </c>
      <c r="E48" s="58">
        <v>57</v>
      </c>
      <c r="F48" s="3" t="s">
        <v>25</v>
      </c>
      <c r="G48" s="3" t="s">
        <v>277</v>
      </c>
      <c r="H48" s="3" t="s">
        <v>278</v>
      </c>
      <c r="I48" s="21" t="s">
        <v>296</v>
      </c>
      <c r="J48" s="21" t="s">
        <v>297</v>
      </c>
      <c r="K48" s="3" t="s">
        <v>486</v>
      </c>
      <c r="L48" s="3" t="s">
        <v>212</v>
      </c>
      <c r="M48" s="3">
        <v>1</v>
      </c>
      <c r="N48" s="3" t="s">
        <v>85</v>
      </c>
      <c r="O48" s="3">
        <v>1999</v>
      </c>
      <c r="P48" s="3">
        <v>4</v>
      </c>
      <c r="Q48" s="3">
        <v>3</v>
      </c>
      <c r="R48" s="3">
        <v>1</v>
      </c>
      <c r="S48" s="59">
        <v>0</v>
      </c>
      <c r="T48" s="60">
        <f t="shared" si="1"/>
        <v>0</v>
      </c>
    </row>
    <row r="49" spans="1:20" x14ac:dyDescent="0.25">
      <c r="A49" s="3" t="s">
        <v>111</v>
      </c>
      <c r="B49" s="3" t="s">
        <v>148</v>
      </c>
      <c r="C49" s="3" t="s">
        <v>149</v>
      </c>
      <c r="D49" s="3" t="s">
        <v>276</v>
      </c>
      <c r="E49" s="58">
        <v>57</v>
      </c>
      <c r="F49" s="3" t="s">
        <v>25</v>
      </c>
      <c r="G49" s="3" t="s">
        <v>277</v>
      </c>
      <c r="H49" s="3" t="s">
        <v>278</v>
      </c>
      <c r="I49" s="21" t="s">
        <v>298</v>
      </c>
      <c r="J49" s="21" t="s">
        <v>299</v>
      </c>
      <c r="K49" s="3" t="s">
        <v>486</v>
      </c>
      <c r="L49" s="3" t="s">
        <v>212</v>
      </c>
      <c r="M49" s="3">
        <v>1</v>
      </c>
      <c r="N49" s="3" t="s">
        <v>85</v>
      </c>
      <c r="O49" s="3">
        <v>1999</v>
      </c>
      <c r="P49" s="3">
        <v>4</v>
      </c>
      <c r="Q49" s="3">
        <v>3</v>
      </c>
      <c r="R49" s="3">
        <v>1</v>
      </c>
      <c r="S49" s="59">
        <v>0</v>
      </c>
      <c r="T49" s="60">
        <f t="shared" si="1"/>
        <v>0</v>
      </c>
    </row>
    <row r="50" spans="1:20" x14ac:dyDescent="0.25">
      <c r="A50" s="3" t="s">
        <v>111</v>
      </c>
      <c r="B50" s="3" t="s">
        <v>122</v>
      </c>
      <c r="C50" s="3" t="s">
        <v>123</v>
      </c>
      <c r="D50" s="3" t="s">
        <v>276</v>
      </c>
      <c r="E50" s="58">
        <v>57</v>
      </c>
      <c r="F50" s="3" t="s">
        <v>25</v>
      </c>
      <c r="G50" s="3" t="s">
        <v>277</v>
      </c>
      <c r="H50" s="3" t="s">
        <v>278</v>
      </c>
      <c r="I50" s="21" t="s">
        <v>279</v>
      </c>
      <c r="J50" s="21" t="s">
        <v>280</v>
      </c>
      <c r="K50" s="3" t="s">
        <v>281</v>
      </c>
      <c r="L50" s="3" t="s">
        <v>212</v>
      </c>
      <c r="M50" s="3">
        <v>1</v>
      </c>
      <c r="N50" s="3" t="s">
        <v>85</v>
      </c>
      <c r="O50" s="3">
        <v>2024</v>
      </c>
      <c r="P50" s="3">
        <v>1</v>
      </c>
      <c r="Q50" s="3">
        <v>3</v>
      </c>
      <c r="R50" s="3">
        <v>1</v>
      </c>
      <c r="S50" s="59">
        <v>0</v>
      </c>
      <c r="T50" s="60">
        <f t="shared" si="1"/>
        <v>0</v>
      </c>
    </row>
    <row r="51" spans="1:20" x14ac:dyDescent="0.25">
      <c r="A51" s="3" t="s">
        <v>111</v>
      </c>
      <c r="B51" s="3" t="s">
        <v>122</v>
      </c>
      <c r="C51" s="3" t="s">
        <v>123</v>
      </c>
      <c r="D51" s="3" t="s">
        <v>276</v>
      </c>
      <c r="E51" s="58">
        <v>57</v>
      </c>
      <c r="F51" s="3" t="s">
        <v>25</v>
      </c>
      <c r="G51" s="3" t="s">
        <v>277</v>
      </c>
      <c r="H51" s="3" t="s">
        <v>278</v>
      </c>
      <c r="I51" s="21" t="s">
        <v>282</v>
      </c>
      <c r="J51" s="21" t="s">
        <v>283</v>
      </c>
      <c r="K51" s="3" t="s">
        <v>284</v>
      </c>
      <c r="L51" s="3" t="s">
        <v>212</v>
      </c>
      <c r="M51" s="3">
        <v>1</v>
      </c>
      <c r="N51" s="3" t="s">
        <v>85</v>
      </c>
      <c r="O51" s="3">
        <v>1999</v>
      </c>
      <c r="P51" s="3">
        <v>2</v>
      </c>
      <c r="Q51" s="3">
        <v>3</v>
      </c>
      <c r="R51" s="3">
        <v>1</v>
      </c>
      <c r="S51" s="59">
        <v>0</v>
      </c>
      <c r="T51" s="60">
        <f t="shared" si="1"/>
        <v>0</v>
      </c>
    </row>
    <row r="52" spans="1:20" x14ac:dyDescent="0.25">
      <c r="A52" s="3" t="s">
        <v>111</v>
      </c>
      <c r="B52" s="3" t="s">
        <v>122</v>
      </c>
      <c r="C52" s="3" t="s">
        <v>123</v>
      </c>
      <c r="D52" s="3" t="s">
        <v>276</v>
      </c>
      <c r="E52" s="58">
        <v>57</v>
      </c>
      <c r="F52" s="3" t="s">
        <v>25</v>
      </c>
      <c r="G52" s="3" t="s">
        <v>277</v>
      </c>
      <c r="H52" s="3" t="s">
        <v>278</v>
      </c>
      <c r="I52" s="21" t="s">
        <v>285</v>
      </c>
      <c r="J52" s="21" t="s">
        <v>283</v>
      </c>
      <c r="K52" s="3" t="s">
        <v>284</v>
      </c>
      <c r="L52" s="3" t="s">
        <v>212</v>
      </c>
      <c r="M52" s="3">
        <v>1</v>
      </c>
      <c r="N52" s="3" t="s">
        <v>85</v>
      </c>
      <c r="O52" s="3">
        <v>1999</v>
      </c>
      <c r="P52" s="3">
        <v>2</v>
      </c>
      <c r="Q52" s="3">
        <v>3</v>
      </c>
      <c r="R52" s="3">
        <v>1</v>
      </c>
      <c r="S52" s="59">
        <v>0</v>
      </c>
      <c r="T52" s="60">
        <f t="shared" si="1"/>
        <v>0</v>
      </c>
    </row>
    <row r="53" spans="1:20" x14ac:dyDescent="0.25">
      <c r="A53" s="3" t="s">
        <v>111</v>
      </c>
      <c r="B53" s="3" t="s">
        <v>122</v>
      </c>
      <c r="C53" s="3" t="s">
        <v>123</v>
      </c>
      <c r="D53" s="3" t="s">
        <v>276</v>
      </c>
      <c r="E53" s="58">
        <v>57</v>
      </c>
      <c r="F53" s="3" t="s">
        <v>25</v>
      </c>
      <c r="G53" s="3" t="s">
        <v>277</v>
      </c>
      <c r="H53" s="3" t="s">
        <v>278</v>
      </c>
      <c r="I53" s="21" t="s">
        <v>286</v>
      </c>
      <c r="J53" s="21" t="s">
        <v>287</v>
      </c>
      <c r="K53" s="3" t="s">
        <v>486</v>
      </c>
      <c r="L53" s="3" t="s">
        <v>212</v>
      </c>
      <c r="M53" s="3">
        <v>1</v>
      </c>
      <c r="N53" s="3" t="s">
        <v>85</v>
      </c>
      <c r="O53" s="3">
        <v>1999</v>
      </c>
      <c r="P53" s="3">
        <v>4</v>
      </c>
      <c r="Q53" s="3">
        <v>3</v>
      </c>
      <c r="R53" s="3">
        <v>1</v>
      </c>
      <c r="S53" s="59">
        <v>0</v>
      </c>
      <c r="T53" s="60">
        <f t="shared" si="1"/>
        <v>0</v>
      </c>
    </row>
    <row r="54" spans="1:20" x14ac:dyDescent="0.25">
      <c r="A54" s="3" t="s">
        <v>111</v>
      </c>
      <c r="B54" s="3" t="s">
        <v>122</v>
      </c>
      <c r="C54" s="3" t="s">
        <v>123</v>
      </c>
      <c r="D54" s="3" t="s">
        <v>276</v>
      </c>
      <c r="E54" s="58">
        <v>57</v>
      </c>
      <c r="F54" s="3" t="s">
        <v>25</v>
      </c>
      <c r="G54" s="3" t="s">
        <v>277</v>
      </c>
      <c r="H54" s="3" t="s">
        <v>278</v>
      </c>
      <c r="I54" s="21" t="s">
        <v>288</v>
      </c>
      <c r="J54" s="21" t="s">
        <v>289</v>
      </c>
      <c r="K54" s="3" t="s">
        <v>486</v>
      </c>
      <c r="L54" s="3" t="s">
        <v>212</v>
      </c>
      <c r="M54" s="3">
        <v>1</v>
      </c>
      <c r="N54" s="3" t="s">
        <v>85</v>
      </c>
      <c r="O54" s="3">
        <v>1999</v>
      </c>
      <c r="P54" s="3">
        <v>4</v>
      </c>
      <c r="Q54" s="3">
        <v>3</v>
      </c>
      <c r="R54" s="3">
        <v>1</v>
      </c>
      <c r="S54" s="59">
        <v>0</v>
      </c>
      <c r="T54" s="60">
        <f t="shared" si="1"/>
        <v>0</v>
      </c>
    </row>
    <row r="55" spans="1:20" x14ac:dyDescent="0.25">
      <c r="A55" s="3" t="s">
        <v>111</v>
      </c>
      <c r="B55" s="3" t="s">
        <v>205</v>
      </c>
      <c r="C55" s="3" t="s">
        <v>206</v>
      </c>
      <c r="D55" s="3" t="s">
        <v>276</v>
      </c>
      <c r="E55" s="58">
        <v>57</v>
      </c>
      <c r="F55" s="3" t="s">
        <v>25</v>
      </c>
      <c r="G55" s="3" t="s">
        <v>277</v>
      </c>
      <c r="H55" s="3" t="s">
        <v>278</v>
      </c>
      <c r="I55" s="21" t="s">
        <v>290</v>
      </c>
      <c r="J55" s="21" t="s">
        <v>291</v>
      </c>
      <c r="K55" s="3" t="s">
        <v>486</v>
      </c>
      <c r="L55" s="3" t="s">
        <v>212</v>
      </c>
      <c r="M55" s="3">
        <v>1</v>
      </c>
      <c r="N55" s="3" t="s">
        <v>85</v>
      </c>
      <c r="O55" s="3">
        <v>1999</v>
      </c>
      <c r="P55" s="3">
        <v>4</v>
      </c>
      <c r="Q55" s="3">
        <v>3</v>
      </c>
      <c r="R55" s="3">
        <v>1</v>
      </c>
      <c r="S55" s="59">
        <v>0</v>
      </c>
      <c r="T55" s="60">
        <f t="shared" si="1"/>
        <v>0</v>
      </c>
    </row>
    <row r="56" spans="1:20" x14ac:dyDescent="0.25">
      <c r="A56" s="3" t="s">
        <v>111</v>
      </c>
      <c r="B56" s="3" t="s">
        <v>205</v>
      </c>
      <c r="C56" s="3" t="s">
        <v>206</v>
      </c>
      <c r="D56" s="3" t="s">
        <v>276</v>
      </c>
      <c r="E56" s="58">
        <v>57</v>
      </c>
      <c r="F56" s="3" t="s">
        <v>25</v>
      </c>
      <c r="G56" s="3" t="s">
        <v>277</v>
      </c>
      <c r="H56" s="3" t="s">
        <v>278</v>
      </c>
      <c r="I56" s="21" t="s">
        <v>292</v>
      </c>
      <c r="J56" s="21" t="s">
        <v>293</v>
      </c>
      <c r="K56" s="3" t="s">
        <v>486</v>
      </c>
      <c r="L56" s="3" t="s">
        <v>212</v>
      </c>
      <c r="M56" s="3">
        <v>1</v>
      </c>
      <c r="N56" s="3" t="s">
        <v>85</v>
      </c>
      <c r="O56" s="3">
        <v>1999</v>
      </c>
      <c r="P56" s="3">
        <v>4</v>
      </c>
      <c r="Q56" s="3">
        <v>3</v>
      </c>
      <c r="R56" s="3">
        <v>1</v>
      </c>
      <c r="S56" s="59">
        <v>0</v>
      </c>
      <c r="T56" s="60">
        <f t="shared" si="1"/>
        <v>0</v>
      </c>
    </row>
    <row r="57" spans="1:20" ht="30" x14ac:dyDescent="0.25">
      <c r="A57" s="3" t="s">
        <v>111</v>
      </c>
      <c r="B57" s="3" t="s">
        <v>148</v>
      </c>
      <c r="C57" s="3" t="s">
        <v>149</v>
      </c>
      <c r="D57" s="3">
        <v>1</v>
      </c>
      <c r="E57" s="58">
        <v>57</v>
      </c>
      <c r="F57" s="3" t="s">
        <v>25</v>
      </c>
      <c r="G57" s="3" t="s">
        <v>259</v>
      </c>
      <c r="H57" s="3" t="s">
        <v>260</v>
      </c>
      <c r="I57" s="21" t="s">
        <v>261</v>
      </c>
      <c r="J57" s="21" t="s">
        <v>262</v>
      </c>
      <c r="L57" s="3" t="s">
        <v>204</v>
      </c>
      <c r="M57" s="3">
        <v>2</v>
      </c>
      <c r="N57" s="3" t="s">
        <v>85</v>
      </c>
      <c r="O57" s="3">
        <v>1998</v>
      </c>
      <c r="P57" s="3">
        <v>3</v>
      </c>
      <c r="Q57" s="3">
        <v>3</v>
      </c>
      <c r="R57" s="3">
        <v>1</v>
      </c>
      <c r="S57" s="59">
        <v>0</v>
      </c>
      <c r="T57" s="60">
        <f t="shared" si="1"/>
        <v>0</v>
      </c>
    </row>
    <row r="58" spans="1:20" ht="30" x14ac:dyDescent="0.25">
      <c r="A58" s="3" t="s">
        <v>111</v>
      </c>
      <c r="B58" s="3" t="s">
        <v>151</v>
      </c>
      <c r="C58" s="3" t="s">
        <v>151</v>
      </c>
      <c r="D58" s="3" t="s">
        <v>151</v>
      </c>
      <c r="E58" s="58">
        <v>57</v>
      </c>
      <c r="F58" s="3" t="s">
        <v>25</v>
      </c>
      <c r="G58" s="3" t="s">
        <v>322</v>
      </c>
      <c r="H58" s="21" t="s">
        <v>323</v>
      </c>
      <c r="I58" s="21" t="s">
        <v>324</v>
      </c>
      <c r="J58" s="21" t="s">
        <v>325</v>
      </c>
      <c r="K58" s="21" t="s">
        <v>326</v>
      </c>
      <c r="L58" s="3" t="s">
        <v>204</v>
      </c>
      <c r="M58" s="3">
        <v>34</v>
      </c>
      <c r="N58" s="3" t="s">
        <v>85</v>
      </c>
      <c r="O58" s="3">
        <v>1998</v>
      </c>
      <c r="P58" s="3">
        <v>2</v>
      </c>
      <c r="Q58" s="3">
        <v>3</v>
      </c>
      <c r="R58" s="3">
        <v>1</v>
      </c>
      <c r="S58" s="59">
        <v>0</v>
      </c>
      <c r="T58" s="60">
        <f t="shared" si="1"/>
        <v>0</v>
      </c>
    </row>
    <row r="59" spans="1:20" ht="30" x14ac:dyDescent="0.25">
      <c r="A59" s="3" t="s">
        <v>111</v>
      </c>
      <c r="B59" s="3" t="s">
        <v>122</v>
      </c>
      <c r="C59" s="3" t="s">
        <v>123</v>
      </c>
      <c r="D59" s="3">
        <v>-4</v>
      </c>
      <c r="E59" s="58">
        <v>57</v>
      </c>
      <c r="F59" s="3" t="s">
        <v>25</v>
      </c>
      <c r="G59" s="3" t="s">
        <v>500</v>
      </c>
      <c r="H59" s="21" t="s">
        <v>497</v>
      </c>
      <c r="I59" s="21" t="s">
        <v>489</v>
      </c>
      <c r="J59" s="21" t="s">
        <v>484</v>
      </c>
      <c r="K59" s="3" t="s">
        <v>483</v>
      </c>
      <c r="L59" s="3" t="s">
        <v>212</v>
      </c>
      <c r="M59" s="3">
        <v>2</v>
      </c>
      <c r="N59" s="3" t="s">
        <v>85</v>
      </c>
      <c r="O59" s="3">
        <v>2019</v>
      </c>
      <c r="P59" s="3">
        <v>2</v>
      </c>
      <c r="Q59" s="3">
        <v>3</v>
      </c>
      <c r="R59" s="3">
        <v>1</v>
      </c>
      <c r="S59" s="59">
        <v>0</v>
      </c>
      <c r="T59" s="60">
        <f t="shared" si="1"/>
        <v>0</v>
      </c>
    </row>
    <row r="60" spans="1:20" ht="30" x14ac:dyDescent="0.25">
      <c r="A60" s="3" t="s">
        <v>111</v>
      </c>
      <c r="B60" s="3" t="s">
        <v>122</v>
      </c>
      <c r="C60" s="3" t="s">
        <v>123</v>
      </c>
      <c r="D60" s="3">
        <v>-3</v>
      </c>
      <c r="E60" s="58">
        <v>57</v>
      </c>
      <c r="F60" s="3" t="s">
        <v>25</v>
      </c>
      <c r="G60" s="3" t="s">
        <v>500</v>
      </c>
      <c r="H60" s="21" t="s">
        <v>497</v>
      </c>
      <c r="I60" s="21" t="s">
        <v>490</v>
      </c>
      <c r="J60" s="21" t="s">
        <v>484</v>
      </c>
      <c r="K60" s="3" t="s">
        <v>275</v>
      </c>
      <c r="L60" s="3" t="s">
        <v>212</v>
      </c>
      <c r="M60" s="3">
        <v>1</v>
      </c>
      <c r="N60" s="3" t="s">
        <v>85</v>
      </c>
      <c r="O60" s="3">
        <v>2019</v>
      </c>
      <c r="P60" s="3">
        <v>2</v>
      </c>
      <c r="Q60" s="3">
        <v>3</v>
      </c>
      <c r="R60" s="3">
        <v>1</v>
      </c>
      <c r="S60" s="59">
        <v>0</v>
      </c>
      <c r="T60" s="60">
        <f t="shared" si="1"/>
        <v>0</v>
      </c>
    </row>
    <row r="61" spans="1:20" ht="30" x14ac:dyDescent="0.25">
      <c r="A61" s="3" t="s">
        <v>111</v>
      </c>
      <c r="B61" s="3" t="s">
        <v>122</v>
      </c>
      <c r="C61" s="3" t="s">
        <v>123</v>
      </c>
      <c r="D61" s="3">
        <v>-2</v>
      </c>
      <c r="E61" s="58">
        <v>57</v>
      </c>
      <c r="F61" s="3" t="s">
        <v>25</v>
      </c>
      <c r="G61" s="3" t="s">
        <v>500</v>
      </c>
      <c r="H61" s="21" t="s">
        <v>497</v>
      </c>
      <c r="I61" s="21" t="s">
        <v>490</v>
      </c>
      <c r="J61" s="21" t="s">
        <v>484</v>
      </c>
      <c r="K61" s="3" t="s">
        <v>275</v>
      </c>
      <c r="L61" s="3" t="s">
        <v>212</v>
      </c>
      <c r="M61" s="3">
        <v>1</v>
      </c>
      <c r="N61" s="3" t="s">
        <v>85</v>
      </c>
      <c r="O61" s="3">
        <v>2019</v>
      </c>
      <c r="P61" s="3">
        <v>2</v>
      </c>
      <c r="Q61" s="3">
        <v>3</v>
      </c>
      <c r="R61" s="3">
        <v>1</v>
      </c>
      <c r="S61" s="59">
        <v>0</v>
      </c>
      <c r="T61" s="60">
        <f t="shared" si="1"/>
        <v>0</v>
      </c>
    </row>
    <row r="62" spans="1:20" x14ac:dyDescent="0.25">
      <c r="A62" s="3" t="s">
        <v>111</v>
      </c>
      <c r="B62" s="3" t="s">
        <v>122</v>
      </c>
      <c r="C62" s="3" t="s">
        <v>123</v>
      </c>
      <c r="D62" s="3">
        <v>1</v>
      </c>
      <c r="E62" s="58">
        <v>57</v>
      </c>
      <c r="F62" s="3" t="s">
        <v>25</v>
      </c>
      <c r="G62" s="3" t="s">
        <v>499</v>
      </c>
      <c r="H62" s="21" t="s">
        <v>492</v>
      </c>
      <c r="I62" s="21" t="s">
        <v>493</v>
      </c>
      <c r="J62" s="21" t="s">
        <v>498</v>
      </c>
      <c r="K62" s="3" t="s">
        <v>485</v>
      </c>
      <c r="L62" s="3" t="s">
        <v>212</v>
      </c>
      <c r="M62" s="3">
        <v>1</v>
      </c>
      <c r="N62" s="3" t="s">
        <v>85</v>
      </c>
      <c r="O62" s="3">
        <v>2019</v>
      </c>
      <c r="P62" s="3">
        <v>2</v>
      </c>
      <c r="Q62" s="3">
        <v>3</v>
      </c>
      <c r="R62" s="3">
        <v>1</v>
      </c>
      <c r="S62" s="59">
        <v>0</v>
      </c>
      <c r="T62" s="60">
        <f t="shared" si="1"/>
        <v>0</v>
      </c>
    </row>
    <row r="63" spans="1:20" ht="105" x14ac:dyDescent="0.25">
      <c r="A63" s="3" t="s">
        <v>111</v>
      </c>
      <c r="B63" s="3" t="s">
        <v>148</v>
      </c>
      <c r="C63" s="3" t="s">
        <v>149</v>
      </c>
      <c r="D63" s="3">
        <v>3</v>
      </c>
      <c r="E63" s="61">
        <v>57</v>
      </c>
      <c r="F63" s="3" t="s">
        <v>25</v>
      </c>
      <c r="G63" s="3" t="s">
        <v>272</v>
      </c>
      <c r="H63" s="21" t="s">
        <v>491</v>
      </c>
      <c r="I63" s="21" t="s">
        <v>488</v>
      </c>
      <c r="J63" s="21" t="s">
        <v>273</v>
      </c>
      <c r="K63" s="3" t="s">
        <v>274</v>
      </c>
      <c r="L63" s="3" t="s">
        <v>212</v>
      </c>
      <c r="M63" s="3">
        <v>1</v>
      </c>
      <c r="N63" s="3" t="s">
        <v>85</v>
      </c>
      <c r="O63" s="3">
        <v>2019</v>
      </c>
      <c r="P63" s="3">
        <v>2</v>
      </c>
      <c r="Q63" s="3">
        <v>3</v>
      </c>
      <c r="R63" s="3">
        <v>1</v>
      </c>
      <c r="S63" s="59">
        <v>0</v>
      </c>
      <c r="T63" s="60">
        <f t="shared" si="1"/>
        <v>0</v>
      </c>
    </row>
    <row r="64" spans="1:20" x14ac:dyDescent="0.25">
      <c r="A64" s="3" t="s">
        <v>111</v>
      </c>
      <c r="B64" s="3" t="s">
        <v>148</v>
      </c>
      <c r="C64" s="3" t="s">
        <v>149</v>
      </c>
      <c r="D64" s="3" t="s">
        <v>150</v>
      </c>
      <c r="E64" s="58">
        <v>57</v>
      </c>
      <c r="F64" s="3" t="s">
        <v>25</v>
      </c>
      <c r="G64" s="3" t="s">
        <v>272</v>
      </c>
      <c r="H64" s="3" t="s">
        <v>300</v>
      </c>
      <c r="I64" s="21" t="s">
        <v>317</v>
      </c>
      <c r="J64" s="21" t="s">
        <v>318</v>
      </c>
      <c r="K64" s="3" t="s">
        <v>307</v>
      </c>
      <c r="L64" s="3" t="s">
        <v>212</v>
      </c>
      <c r="M64" s="3">
        <v>1</v>
      </c>
      <c r="N64" s="3" t="s">
        <v>85</v>
      </c>
      <c r="O64" s="3">
        <v>1998</v>
      </c>
      <c r="P64" s="3">
        <v>2</v>
      </c>
      <c r="Q64" s="3">
        <v>3</v>
      </c>
      <c r="R64" s="3">
        <v>1</v>
      </c>
      <c r="S64" s="59">
        <v>0</v>
      </c>
      <c r="T64" s="60">
        <f t="shared" si="1"/>
        <v>0</v>
      </c>
    </row>
    <row r="65" spans="1:20" x14ac:dyDescent="0.25">
      <c r="A65" s="3" t="s">
        <v>111</v>
      </c>
      <c r="B65" s="3" t="s">
        <v>122</v>
      </c>
      <c r="C65" s="3" t="s">
        <v>123</v>
      </c>
      <c r="D65" s="3">
        <v>2</v>
      </c>
      <c r="E65" s="58">
        <v>57</v>
      </c>
      <c r="F65" s="3" t="s">
        <v>25</v>
      </c>
      <c r="G65" s="3" t="s">
        <v>272</v>
      </c>
      <c r="H65" s="3" t="s">
        <v>300</v>
      </c>
      <c r="I65" s="21" t="s">
        <v>301</v>
      </c>
      <c r="J65" s="21" t="s">
        <v>302</v>
      </c>
      <c r="K65" s="3" t="s">
        <v>303</v>
      </c>
      <c r="L65" s="3" t="s">
        <v>212</v>
      </c>
      <c r="M65" s="3">
        <v>1</v>
      </c>
      <c r="N65" s="3" t="s">
        <v>85</v>
      </c>
      <c r="O65" s="3">
        <v>1999</v>
      </c>
      <c r="P65" s="3">
        <v>2</v>
      </c>
      <c r="Q65" s="3">
        <v>3</v>
      </c>
      <c r="R65" s="3">
        <v>1</v>
      </c>
      <c r="S65" s="59">
        <v>0</v>
      </c>
      <c r="T65" s="60">
        <f t="shared" si="1"/>
        <v>0</v>
      </c>
    </row>
    <row r="66" spans="1:20" x14ac:dyDescent="0.25">
      <c r="A66" s="3" t="s">
        <v>111</v>
      </c>
      <c r="B66" s="3" t="s">
        <v>122</v>
      </c>
      <c r="C66" s="3" t="s">
        <v>123</v>
      </c>
      <c r="D66" s="3" t="s">
        <v>304</v>
      </c>
      <c r="E66" s="58">
        <v>57</v>
      </c>
      <c r="F66" s="3" t="s">
        <v>25</v>
      </c>
      <c r="G66" s="3" t="s">
        <v>272</v>
      </c>
      <c r="H66" s="3" t="s">
        <v>300</v>
      </c>
      <c r="I66" s="21" t="s">
        <v>305</v>
      </c>
      <c r="J66" s="21" t="s">
        <v>306</v>
      </c>
      <c r="K66" s="3" t="s">
        <v>307</v>
      </c>
      <c r="L66" s="3" t="s">
        <v>212</v>
      </c>
      <c r="M66" s="3">
        <v>1</v>
      </c>
      <c r="N66" s="3" t="s">
        <v>85</v>
      </c>
      <c r="O66" s="3">
        <v>1999</v>
      </c>
      <c r="P66" s="3">
        <v>2</v>
      </c>
      <c r="Q66" s="3">
        <v>3</v>
      </c>
      <c r="R66" s="3">
        <v>1</v>
      </c>
      <c r="S66" s="59">
        <v>0</v>
      </c>
      <c r="T66" s="60">
        <f t="shared" ref="T66:T97" si="2">M66*R66*S66</f>
        <v>0</v>
      </c>
    </row>
    <row r="67" spans="1:20" x14ac:dyDescent="0.25">
      <c r="A67" s="3" t="s">
        <v>111</v>
      </c>
      <c r="B67" s="3" t="s">
        <v>122</v>
      </c>
      <c r="C67" s="3" t="s">
        <v>123</v>
      </c>
      <c r="D67" s="3" t="s">
        <v>308</v>
      </c>
      <c r="E67" s="58">
        <v>57</v>
      </c>
      <c r="F67" s="3" t="s">
        <v>25</v>
      </c>
      <c r="G67" s="3" t="s">
        <v>272</v>
      </c>
      <c r="H67" s="3" t="s">
        <v>300</v>
      </c>
      <c r="I67" s="21" t="s">
        <v>309</v>
      </c>
      <c r="J67" s="21" t="s">
        <v>310</v>
      </c>
      <c r="K67" s="3" t="s">
        <v>307</v>
      </c>
      <c r="L67" s="3" t="s">
        <v>212</v>
      </c>
      <c r="M67" s="3">
        <v>1</v>
      </c>
      <c r="N67" s="3" t="s">
        <v>85</v>
      </c>
      <c r="O67" s="3">
        <v>1999</v>
      </c>
      <c r="P67" s="3">
        <v>2</v>
      </c>
      <c r="Q67" s="3">
        <v>3</v>
      </c>
      <c r="R67" s="3">
        <v>1</v>
      </c>
      <c r="S67" s="59">
        <v>0</v>
      </c>
      <c r="T67" s="60">
        <f t="shared" si="2"/>
        <v>0</v>
      </c>
    </row>
    <row r="68" spans="1:20" x14ac:dyDescent="0.25">
      <c r="A68" s="3" t="s">
        <v>111</v>
      </c>
      <c r="B68" s="3" t="s">
        <v>122</v>
      </c>
      <c r="C68" s="3" t="s">
        <v>123</v>
      </c>
      <c r="D68" s="3" t="s">
        <v>276</v>
      </c>
      <c r="E68" s="58">
        <v>57</v>
      </c>
      <c r="F68" s="3" t="s">
        <v>25</v>
      </c>
      <c r="G68" s="3" t="s">
        <v>272</v>
      </c>
      <c r="H68" s="3" t="s">
        <v>300</v>
      </c>
      <c r="I68" s="21" t="s">
        <v>311</v>
      </c>
      <c r="J68" s="21" t="s">
        <v>312</v>
      </c>
      <c r="K68" s="3" t="s">
        <v>307</v>
      </c>
      <c r="L68" s="3" t="s">
        <v>212</v>
      </c>
      <c r="M68" s="3">
        <v>1</v>
      </c>
      <c r="N68" s="3" t="s">
        <v>85</v>
      </c>
      <c r="O68" s="3">
        <v>1999</v>
      </c>
      <c r="P68" s="3">
        <v>2</v>
      </c>
      <c r="Q68" s="3">
        <v>3</v>
      </c>
      <c r="R68" s="3">
        <v>1</v>
      </c>
      <c r="S68" s="59">
        <v>0</v>
      </c>
      <c r="T68" s="60">
        <f t="shared" si="2"/>
        <v>0</v>
      </c>
    </row>
    <row r="69" spans="1:20" x14ac:dyDescent="0.25">
      <c r="A69" s="3" t="s">
        <v>111</v>
      </c>
      <c r="B69" s="3" t="s">
        <v>122</v>
      </c>
      <c r="C69" s="3" t="s">
        <v>123</v>
      </c>
      <c r="D69" s="3" t="s">
        <v>276</v>
      </c>
      <c r="E69" s="58">
        <v>57</v>
      </c>
      <c r="F69" s="3" t="s">
        <v>25</v>
      </c>
      <c r="G69" s="3" t="s">
        <v>272</v>
      </c>
      <c r="H69" s="3" t="s">
        <v>300</v>
      </c>
      <c r="I69" s="21" t="s">
        <v>313</v>
      </c>
      <c r="J69" s="21" t="s">
        <v>312</v>
      </c>
      <c r="K69" s="3" t="s">
        <v>307</v>
      </c>
      <c r="L69" s="3" t="s">
        <v>212</v>
      </c>
      <c r="M69" s="3">
        <v>1</v>
      </c>
      <c r="N69" s="3" t="s">
        <v>85</v>
      </c>
      <c r="O69" s="3">
        <v>1999</v>
      </c>
      <c r="P69" s="3">
        <v>2</v>
      </c>
      <c r="Q69" s="3">
        <v>3</v>
      </c>
      <c r="R69" s="3">
        <v>1</v>
      </c>
      <c r="S69" s="59">
        <v>0</v>
      </c>
      <c r="T69" s="60">
        <f t="shared" si="2"/>
        <v>0</v>
      </c>
    </row>
    <row r="70" spans="1:20" x14ac:dyDescent="0.25">
      <c r="A70" s="3" t="s">
        <v>111</v>
      </c>
      <c r="B70" s="3" t="s">
        <v>122</v>
      </c>
      <c r="C70" s="3" t="s">
        <v>123</v>
      </c>
      <c r="D70" s="3" t="s">
        <v>276</v>
      </c>
      <c r="E70" s="58">
        <v>57</v>
      </c>
      <c r="F70" s="3" t="s">
        <v>25</v>
      </c>
      <c r="G70" s="3" t="s">
        <v>272</v>
      </c>
      <c r="H70" s="3" t="s">
        <v>300</v>
      </c>
      <c r="I70" s="21" t="s">
        <v>314</v>
      </c>
      <c r="J70" s="21" t="s">
        <v>312</v>
      </c>
      <c r="K70" s="3" t="s">
        <v>307</v>
      </c>
      <c r="L70" s="3" t="s">
        <v>212</v>
      </c>
      <c r="M70" s="3">
        <v>1</v>
      </c>
      <c r="N70" s="3" t="s">
        <v>85</v>
      </c>
      <c r="O70" s="3">
        <v>1999</v>
      </c>
      <c r="P70" s="3">
        <v>2</v>
      </c>
      <c r="Q70" s="3">
        <v>3</v>
      </c>
      <c r="R70" s="3">
        <v>1</v>
      </c>
      <c r="S70" s="59">
        <v>0</v>
      </c>
      <c r="T70" s="60">
        <f t="shared" si="2"/>
        <v>0</v>
      </c>
    </row>
    <row r="71" spans="1:20" ht="30" x14ac:dyDescent="0.25">
      <c r="A71" s="3" t="s">
        <v>111</v>
      </c>
      <c r="B71" s="3" t="s">
        <v>122</v>
      </c>
      <c r="C71" s="3" t="s">
        <v>123</v>
      </c>
      <c r="D71" s="3" t="s">
        <v>276</v>
      </c>
      <c r="E71" s="58">
        <v>57</v>
      </c>
      <c r="F71" s="3" t="s">
        <v>25</v>
      </c>
      <c r="G71" s="3" t="s">
        <v>272</v>
      </c>
      <c r="H71" s="3" t="s">
        <v>300</v>
      </c>
      <c r="I71" s="21" t="s">
        <v>315</v>
      </c>
      <c r="J71" s="21" t="s">
        <v>316</v>
      </c>
      <c r="K71" s="3" t="s">
        <v>307</v>
      </c>
      <c r="L71" s="3" t="s">
        <v>212</v>
      </c>
      <c r="M71" s="3">
        <v>1</v>
      </c>
      <c r="N71" s="3" t="s">
        <v>85</v>
      </c>
      <c r="O71" s="3">
        <v>1999</v>
      </c>
      <c r="P71" s="3">
        <v>2</v>
      </c>
      <c r="Q71" s="3">
        <v>3</v>
      </c>
      <c r="R71" s="3">
        <v>1</v>
      </c>
      <c r="S71" s="59">
        <v>0</v>
      </c>
      <c r="T71" s="60">
        <f t="shared" si="2"/>
        <v>0</v>
      </c>
    </row>
    <row r="72" spans="1:20" ht="45" x14ac:dyDescent="0.25">
      <c r="A72" s="3" t="s">
        <v>111</v>
      </c>
      <c r="B72" s="3" t="s">
        <v>122</v>
      </c>
      <c r="C72" s="3" t="s">
        <v>123</v>
      </c>
      <c r="D72" s="3" t="s">
        <v>319</v>
      </c>
      <c r="E72" s="58">
        <v>57</v>
      </c>
      <c r="F72" s="3" t="s">
        <v>25</v>
      </c>
      <c r="G72" s="3" t="s">
        <v>272</v>
      </c>
      <c r="H72" s="3" t="s">
        <v>300</v>
      </c>
      <c r="I72" s="21" t="s">
        <v>320</v>
      </c>
      <c r="J72" s="21" t="s">
        <v>321</v>
      </c>
      <c r="K72" s="3" t="s">
        <v>487</v>
      </c>
      <c r="L72" s="3" t="s">
        <v>487</v>
      </c>
      <c r="M72" s="3">
        <v>3</v>
      </c>
      <c r="N72" s="3" t="s">
        <v>85</v>
      </c>
      <c r="O72" s="3">
        <v>1998</v>
      </c>
      <c r="P72" s="3">
        <v>1</v>
      </c>
      <c r="Q72" s="3">
        <v>3</v>
      </c>
      <c r="R72" s="3">
        <v>1</v>
      </c>
      <c r="S72" s="59">
        <v>0</v>
      </c>
      <c r="T72" s="60">
        <f t="shared" si="2"/>
        <v>0</v>
      </c>
    </row>
    <row r="73" spans="1:20" ht="30" x14ac:dyDescent="0.25">
      <c r="A73" s="3" t="s">
        <v>111</v>
      </c>
      <c r="B73" s="3" t="s">
        <v>151</v>
      </c>
      <c r="C73" s="3" t="s">
        <v>151</v>
      </c>
      <c r="D73" s="3" t="s">
        <v>151</v>
      </c>
      <c r="E73" s="58">
        <v>57</v>
      </c>
      <c r="F73" s="3" t="s">
        <v>25</v>
      </c>
      <c r="G73" s="3" t="s">
        <v>327</v>
      </c>
      <c r="H73" s="21" t="s">
        <v>328</v>
      </c>
      <c r="I73" s="21" t="s">
        <v>329</v>
      </c>
      <c r="J73" s="21" t="s">
        <v>242</v>
      </c>
      <c r="L73" s="21" t="s">
        <v>329</v>
      </c>
      <c r="M73" s="3">
        <v>1</v>
      </c>
      <c r="N73" s="3" t="s">
        <v>33</v>
      </c>
      <c r="O73" s="3">
        <v>1998</v>
      </c>
      <c r="P73" s="3">
        <v>2</v>
      </c>
      <c r="Q73" s="3">
        <v>3</v>
      </c>
      <c r="R73" s="3">
        <v>1</v>
      </c>
      <c r="S73" s="59">
        <v>0</v>
      </c>
      <c r="T73" s="60">
        <f t="shared" si="2"/>
        <v>0</v>
      </c>
    </row>
    <row r="74" spans="1:20" ht="30" x14ac:dyDescent="0.25">
      <c r="A74" s="3" t="s">
        <v>121</v>
      </c>
      <c r="E74" s="61">
        <v>61</v>
      </c>
      <c r="F74" s="21" t="s">
        <v>330</v>
      </c>
      <c r="G74" s="3" t="s">
        <v>331</v>
      </c>
      <c r="H74" s="21" t="s">
        <v>332</v>
      </c>
      <c r="I74" s="21" t="s">
        <v>333</v>
      </c>
      <c r="J74" s="21" t="s">
        <v>505</v>
      </c>
      <c r="L74" s="3" t="s">
        <v>204</v>
      </c>
      <c r="M74" s="3">
        <v>1</v>
      </c>
      <c r="N74" s="3" t="s">
        <v>33</v>
      </c>
      <c r="O74" s="3">
        <v>2020</v>
      </c>
      <c r="Q74" s="3">
        <v>3</v>
      </c>
      <c r="R74" s="3">
        <v>1</v>
      </c>
      <c r="S74" s="59">
        <v>0</v>
      </c>
      <c r="T74" s="60">
        <f t="shared" si="2"/>
        <v>0</v>
      </c>
    </row>
    <row r="75" spans="1:20" x14ac:dyDescent="0.25">
      <c r="A75" s="3" t="s">
        <v>121</v>
      </c>
      <c r="B75" s="3" t="s">
        <v>151</v>
      </c>
      <c r="C75" s="3" t="s">
        <v>151</v>
      </c>
      <c r="D75" s="3" t="s">
        <v>151</v>
      </c>
      <c r="E75" s="61">
        <v>61</v>
      </c>
      <c r="F75" s="21" t="s">
        <v>330</v>
      </c>
      <c r="G75" t="s">
        <v>342</v>
      </c>
      <c r="H75" s="3" t="s">
        <v>343</v>
      </c>
      <c r="K75" s="3" t="s">
        <v>344</v>
      </c>
      <c r="L75" s="3" t="s">
        <v>204</v>
      </c>
      <c r="M75" s="3">
        <v>1</v>
      </c>
      <c r="N75" s="3" t="s">
        <v>33</v>
      </c>
      <c r="O75" s="3">
        <v>1997</v>
      </c>
      <c r="P75" s="3">
        <v>2</v>
      </c>
      <c r="Q75" s="3">
        <v>3</v>
      </c>
      <c r="R75" s="3">
        <v>1</v>
      </c>
      <c r="S75" s="59">
        <v>0</v>
      </c>
      <c r="T75" s="60">
        <f t="shared" si="2"/>
        <v>0</v>
      </c>
    </row>
    <row r="76" spans="1:20" ht="90" x14ac:dyDescent="0.25">
      <c r="A76" s="3" t="s">
        <v>121</v>
      </c>
      <c r="B76" s="3" t="s">
        <v>205</v>
      </c>
      <c r="C76" s="3" t="s">
        <v>206</v>
      </c>
      <c r="D76" s="3" t="s">
        <v>304</v>
      </c>
      <c r="E76" s="61">
        <v>61</v>
      </c>
      <c r="F76" s="21" t="s">
        <v>330</v>
      </c>
      <c r="G76" s="3" t="s">
        <v>334</v>
      </c>
      <c r="H76" s="3" t="s">
        <v>345</v>
      </c>
      <c r="I76" s="21" t="s">
        <v>346</v>
      </c>
      <c r="J76" s="21" t="s">
        <v>347</v>
      </c>
      <c r="K76" s="3" t="s">
        <v>344</v>
      </c>
      <c r="L76" s="3" t="s">
        <v>204</v>
      </c>
      <c r="M76" s="3">
        <v>13</v>
      </c>
      <c r="N76" s="3" t="s">
        <v>85</v>
      </c>
      <c r="O76" s="3">
        <v>1997</v>
      </c>
      <c r="P76" s="3">
        <v>2</v>
      </c>
      <c r="Q76" s="3">
        <v>3</v>
      </c>
      <c r="R76" s="3">
        <v>1</v>
      </c>
      <c r="S76" s="59">
        <v>0</v>
      </c>
      <c r="T76" s="60">
        <f t="shared" si="2"/>
        <v>0</v>
      </c>
    </row>
    <row r="77" spans="1:20" ht="30" x14ac:dyDescent="0.25">
      <c r="A77" s="3" t="s">
        <v>121</v>
      </c>
      <c r="B77" s="3" t="s">
        <v>122</v>
      </c>
      <c r="C77" s="3" t="s">
        <v>123</v>
      </c>
      <c r="D77" s="3" t="s">
        <v>113</v>
      </c>
      <c r="E77" s="61">
        <v>61</v>
      </c>
      <c r="F77" s="21" t="s">
        <v>330</v>
      </c>
      <c r="G77" s="3" t="s">
        <v>348</v>
      </c>
      <c r="H77" s="3" t="s">
        <v>349</v>
      </c>
      <c r="I77" s="21" t="s">
        <v>351</v>
      </c>
      <c r="L77" s="3" t="s">
        <v>204</v>
      </c>
      <c r="M77" s="3">
        <v>1</v>
      </c>
      <c r="N77" s="3" t="s">
        <v>85</v>
      </c>
      <c r="O77" s="3">
        <v>1997</v>
      </c>
      <c r="P77" s="3">
        <v>2</v>
      </c>
      <c r="Q77" s="3">
        <v>3</v>
      </c>
      <c r="R77" s="3">
        <v>1</v>
      </c>
      <c r="S77" s="59">
        <v>0</v>
      </c>
      <c r="T77" s="60">
        <f t="shared" si="2"/>
        <v>0</v>
      </c>
    </row>
    <row r="78" spans="1:20" ht="30" x14ac:dyDescent="0.25">
      <c r="A78" s="3" t="s">
        <v>121</v>
      </c>
      <c r="B78" s="3" t="s">
        <v>205</v>
      </c>
      <c r="C78" s="3" t="s">
        <v>206</v>
      </c>
      <c r="D78" s="3" t="s">
        <v>113</v>
      </c>
      <c r="E78" s="61">
        <v>61</v>
      </c>
      <c r="F78" s="21" t="s">
        <v>330</v>
      </c>
      <c r="G78" s="3" t="s">
        <v>348</v>
      </c>
      <c r="H78" s="3" t="s">
        <v>349</v>
      </c>
      <c r="I78" s="21" t="s">
        <v>350</v>
      </c>
      <c r="L78" s="3" t="s">
        <v>204</v>
      </c>
      <c r="M78" s="3">
        <v>1</v>
      </c>
      <c r="N78" s="3" t="s">
        <v>85</v>
      </c>
      <c r="O78" s="3">
        <v>1997</v>
      </c>
      <c r="P78" s="3">
        <v>2</v>
      </c>
      <c r="Q78" s="3">
        <v>3</v>
      </c>
      <c r="R78" s="3">
        <v>1</v>
      </c>
      <c r="S78" s="59">
        <v>0</v>
      </c>
      <c r="T78" s="60">
        <f t="shared" si="2"/>
        <v>0</v>
      </c>
    </row>
    <row r="79" spans="1:20" x14ac:dyDescent="0.25">
      <c r="A79" s="3" t="s">
        <v>121</v>
      </c>
      <c r="B79" s="3" t="s">
        <v>112</v>
      </c>
      <c r="C79" s="3" t="s">
        <v>32</v>
      </c>
      <c r="D79" s="3" t="s">
        <v>352</v>
      </c>
      <c r="E79" s="58">
        <v>63</v>
      </c>
      <c r="F79" s="3" t="s">
        <v>27</v>
      </c>
      <c r="G79" t="s">
        <v>353</v>
      </c>
      <c r="H79" s="3" t="s">
        <v>354</v>
      </c>
      <c r="I79" s="21" t="s">
        <v>355</v>
      </c>
      <c r="J79" s="21" t="s">
        <v>356</v>
      </c>
      <c r="K79" s="3" t="s">
        <v>357</v>
      </c>
      <c r="L79" s="3" t="s">
        <v>358</v>
      </c>
      <c r="M79" s="3">
        <v>1</v>
      </c>
      <c r="N79" s="3" t="s">
        <v>33</v>
      </c>
      <c r="O79" s="3">
        <v>2020</v>
      </c>
      <c r="P79" s="3">
        <v>1</v>
      </c>
      <c r="Q79" s="3">
        <v>3</v>
      </c>
      <c r="R79" s="3">
        <v>0</v>
      </c>
      <c r="S79" s="75"/>
      <c r="T79" s="60">
        <f t="shared" si="2"/>
        <v>0</v>
      </c>
    </row>
    <row r="80" spans="1:20" ht="30" x14ac:dyDescent="0.25">
      <c r="A80" s="3" t="s">
        <v>121</v>
      </c>
      <c r="B80" s="3" t="s">
        <v>112</v>
      </c>
      <c r="C80" s="3" t="s">
        <v>32</v>
      </c>
      <c r="D80" s="3" t="s">
        <v>151</v>
      </c>
      <c r="E80" s="58">
        <v>63</v>
      </c>
      <c r="F80" s="3" t="s">
        <v>27</v>
      </c>
      <c r="G80" t="s">
        <v>359</v>
      </c>
      <c r="H80" s="3" t="s">
        <v>360</v>
      </c>
      <c r="I80" s="21" t="s">
        <v>361</v>
      </c>
      <c r="J80" s="21" t="s">
        <v>362</v>
      </c>
      <c r="K80" s="3" t="s">
        <v>363</v>
      </c>
      <c r="L80" s="3" t="s">
        <v>204</v>
      </c>
      <c r="M80" s="3">
        <v>42</v>
      </c>
      <c r="N80" s="3" t="s">
        <v>85</v>
      </c>
      <c r="O80" s="3">
        <v>2012</v>
      </c>
      <c r="P80" s="3">
        <v>2</v>
      </c>
      <c r="Q80" s="3">
        <v>3</v>
      </c>
      <c r="R80" s="3">
        <v>1</v>
      </c>
      <c r="S80" s="59">
        <v>0</v>
      </c>
      <c r="T80" s="60">
        <f t="shared" si="2"/>
        <v>0</v>
      </c>
    </row>
    <row r="81" spans="1:20" ht="30" x14ac:dyDescent="0.25">
      <c r="A81" s="3" t="s">
        <v>121</v>
      </c>
      <c r="B81" s="3" t="s">
        <v>122</v>
      </c>
      <c r="C81" s="3" t="s">
        <v>123</v>
      </c>
      <c r="D81" s="3" t="s">
        <v>304</v>
      </c>
      <c r="E81" s="58">
        <v>64</v>
      </c>
      <c r="F81" s="3" t="s">
        <v>29</v>
      </c>
      <c r="G81" s="3" t="s">
        <v>368</v>
      </c>
      <c r="H81" s="3" t="s">
        <v>369</v>
      </c>
      <c r="I81" s="21" t="s">
        <v>370</v>
      </c>
      <c r="J81" s="21" t="s">
        <v>371</v>
      </c>
      <c r="K81" s="3"/>
      <c r="L81" s="3" t="s">
        <v>204</v>
      </c>
      <c r="M81" s="3">
        <v>1</v>
      </c>
      <c r="N81" s="3" t="s">
        <v>85</v>
      </c>
      <c r="O81" s="3">
        <v>1997</v>
      </c>
      <c r="P81" s="3">
        <v>3</v>
      </c>
      <c r="Q81" s="3">
        <v>3</v>
      </c>
      <c r="R81" s="3">
        <v>1</v>
      </c>
      <c r="S81" s="59">
        <v>0</v>
      </c>
      <c r="T81" s="60">
        <f t="shared" si="2"/>
        <v>0</v>
      </c>
    </row>
    <row r="82" spans="1:20" x14ac:dyDescent="0.25">
      <c r="A82" s="3" t="s">
        <v>121</v>
      </c>
      <c r="B82" s="3" t="s">
        <v>148</v>
      </c>
      <c r="C82" s="3" t="s">
        <v>149</v>
      </c>
      <c r="D82" s="3" t="s">
        <v>190</v>
      </c>
      <c r="E82" s="58">
        <v>65</v>
      </c>
      <c r="F82" s="3" t="s">
        <v>30</v>
      </c>
      <c r="G82" s="3" t="s">
        <v>364</v>
      </c>
      <c r="H82" s="3" t="s">
        <v>365</v>
      </c>
      <c r="I82" s="21" t="s">
        <v>502</v>
      </c>
      <c r="J82" s="21" t="s">
        <v>366</v>
      </c>
      <c r="K82" s="3" t="s">
        <v>367</v>
      </c>
      <c r="L82" s="3" t="s">
        <v>204</v>
      </c>
      <c r="M82" s="3">
        <v>1</v>
      </c>
      <c r="N82" s="3" t="s">
        <v>85</v>
      </c>
      <c r="O82" s="3">
        <v>2020</v>
      </c>
      <c r="P82" s="3">
        <v>2</v>
      </c>
      <c r="Q82" s="3">
        <v>3</v>
      </c>
      <c r="R82" s="3">
        <v>1</v>
      </c>
      <c r="S82" s="59">
        <v>0</v>
      </c>
      <c r="T82" s="60">
        <f t="shared" si="2"/>
        <v>0</v>
      </c>
    </row>
    <row r="83" spans="1:20" ht="75" x14ac:dyDescent="0.25">
      <c r="A83" s="3" t="s">
        <v>121</v>
      </c>
      <c r="B83" s="3" t="s">
        <v>122</v>
      </c>
      <c r="C83" s="3" t="s">
        <v>123</v>
      </c>
      <c r="D83" s="3" t="s">
        <v>26</v>
      </c>
      <c r="E83" s="58">
        <v>65</v>
      </c>
      <c r="F83" s="3" t="s">
        <v>30</v>
      </c>
      <c r="G83" s="3" t="s">
        <v>372</v>
      </c>
      <c r="H83" s="3" t="s">
        <v>373</v>
      </c>
      <c r="I83" s="21" t="s">
        <v>374</v>
      </c>
      <c r="J83" s="21" t="s">
        <v>375</v>
      </c>
      <c r="K83" s="3" t="s">
        <v>376</v>
      </c>
      <c r="L83" s="3" t="s">
        <v>131</v>
      </c>
      <c r="M83" s="3">
        <v>1</v>
      </c>
      <c r="N83" s="3" t="s">
        <v>85</v>
      </c>
      <c r="O83" s="3">
        <v>1997</v>
      </c>
      <c r="P83" s="3">
        <v>2</v>
      </c>
      <c r="Q83" s="3">
        <v>3</v>
      </c>
      <c r="R83" s="3">
        <v>1</v>
      </c>
      <c r="S83" s="59">
        <v>0</v>
      </c>
      <c r="T83" s="60">
        <f t="shared" si="2"/>
        <v>0</v>
      </c>
    </row>
    <row r="84" spans="1:20" ht="75" x14ac:dyDescent="0.25">
      <c r="A84" s="3" t="s">
        <v>121</v>
      </c>
      <c r="B84" s="3" t="s">
        <v>122</v>
      </c>
      <c r="C84" s="3" t="s">
        <v>123</v>
      </c>
      <c r="D84" s="3" t="s">
        <v>26</v>
      </c>
      <c r="E84" s="58">
        <v>65</v>
      </c>
      <c r="F84" s="3" t="s">
        <v>30</v>
      </c>
      <c r="G84" s="3" t="s">
        <v>372</v>
      </c>
      <c r="H84" s="3" t="s">
        <v>373</v>
      </c>
      <c r="I84" s="21" t="s">
        <v>374</v>
      </c>
      <c r="J84" s="21" t="s">
        <v>375</v>
      </c>
      <c r="K84" s="3" t="s">
        <v>376</v>
      </c>
      <c r="L84" s="3" t="s">
        <v>377</v>
      </c>
      <c r="M84" s="3">
        <v>1</v>
      </c>
      <c r="N84" s="3" t="s">
        <v>85</v>
      </c>
      <c r="O84" s="3">
        <v>1997</v>
      </c>
      <c r="P84" s="3">
        <v>2</v>
      </c>
      <c r="Q84" s="3">
        <v>3</v>
      </c>
      <c r="R84" s="3">
        <v>0.33</v>
      </c>
      <c r="S84" s="59">
        <v>0</v>
      </c>
      <c r="T84" s="60">
        <f t="shared" si="2"/>
        <v>0</v>
      </c>
    </row>
    <row r="85" spans="1:20" ht="30" x14ac:dyDescent="0.25">
      <c r="A85" s="3" t="s">
        <v>121</v>
      </c>
      <c r="B85" s="3" t="s">
        <v>122</v>
      </c>
      <c r="C85" s="3" t="s">
        <v>123</v>
      </c>
      <c r="D85" s="3" t="s">
        <v>304</v>
      </c>
      <c r="E85" s="58">
        <v>65</v>
      </c>
      <c r="F85" s="3" t="s">
        <v>30</v>
      </c>
      <c r="G85" s="3" t="s">
        <v>395</v>
      </c>
      <c r="H85" s="21" t="s">
        <v>396</v>
      </c>
      <c r="I85" s="21" t="s">
        <v>397</v>
      </c>
      <c r="J85" s="21" t="s">
        <v>398</v>
      </c>
      <c r="L85" s="3" t="s">
        <v>204</v>
      </c>
      <c r="M85" s="3">
        <v>1</v>
      </c>
      <c r="N85" s="3" t="s">
        <v>33</v>
      </c>
      <c r="O85" s="3">
        <v>1997</v>
      </c>
      <c r="P85" s="3">
        <v>4</v>
      </c>
      <c r="Q85" s="3">
        <v>3</v>
      </c>
      <c r="R85" s="3">
        <v>1</v>
      </c>
      <c r="S85" s="59">
        <v>0</v>
      </c>
      <c r="T85" s="60">
        <f t="shared" si="2"/>
        <v>0</v>
      </c>
    </row>
    <row r="86" spans="1:20" ht="30" x14ac:dyDescent="0.25">
      <c r="A86" s="3" t="s">
        <v>121</v>
      </c>
      <c r="B86" s="3" t="s">
        <v>122</v>
      </c>
      <c r="C86" s="3" t="s">
        <v>123</v>
      </c>
      <c r="D86" s="3" t="s">
        <v>304</v>
      </c>
      <c r="E86" s="58">
        <v>65</v>
      </c>
      <c r="F86" s="3" t="s">
        <v>30</v>
      </c>
      <c r="G86" s="3" t="s">
        <v>395</v>
      </c>
      <c r="H86" s="21" t="s">
        <v>396</v>
      </c>
      <c r="I86" s="21" t="s">
        <v>397</v>
      </c>
      <c r="J86" s="21" t="s">
        <v>398</v>
      </c>
      <c r="L86" s="3" t="s">
        <v>385</v>
      </c>
      <c r="M86" s="3">
        <v>1</v>
      </c>
      <c r="N86" s="3" t="s">
        <v>33</v>
      </c>
      <c r="O86" s="3">
        <v>1997</v>
      </c>
      <c r="P86" s="3">
        <v>4</v>
      </c>
      <c r="Q86" s="3">
        <v>3</v>
      </c>
      <c r="R86" s="3">
        <v>1</v>
      </c>
      <c r="S86" s="59">
        <v>0</v>
      </c>
      <c r="T86" s="60">
        <f t="shared" si="2"/>
        <v>0</v>
      </c>
    </row>
    <row r="87" spans="1:20" ht="45" x14ac:dyDescent="0.25">
      <c r="A87" s="3" t="s">
        <v>121</v>
      </c>
      <c r="B87" s="3" t="s">
        <v>112</v>
      </c>
      <c r="C87" s="3" t="s">
        <v>32</v>
      </c>
      <c r="D87" s="3" t="s">
        <v>151</v>
      </c>
      <c r="E87" s="58">
        <v>65</v>
      </c>
      <c r="F87" s="3" t="s">
        <v>30</v>
      </c>
      <c r="G87" t="s">
        <v>404</v>
      </c>
      <c r="H87" s="3" t="s">
        <v>405</v>
      </c>
      <c r="I87" s="21" t="s">
        <v>406</v>
      </c>
      <c r="J87" s="21" t="s">
        <v>407</v>
      </c>
      <c r="L87" s="3" t="s">
        <v>204</v>
      </c>
      <c r="M87" s="3">
        <v>20</v>
      </c>
      <c r="N87" s="3" t="s">
        <v>85</v>
      </c>
      <c r="O87" s="3">
        <v>1997</v>
      </c>
      <c r="P87" s="3">
        <v>3</v>
      </c>
      <c r="Q87" s="3">
        <v>3</v>
      </c>
      <c r="R87" s="3">
        <v>1</v>
      </c>
      <c r="S87" s="59">
        <v>0</v>
      </c>
      <c r="T87" s="60">
        <f t="shared" si="2"/>
        <v>0</v>
      </c>
    </row>
    <row r="88" spans="1:20" ht="45" x14ac:dyDescent="0.25">
      <c r="A88" s="3" t="s">
        <v>121</v>
      </c>
      <c r="B88" s="3" t="s">
        <v>112</v>
      </c>
      <c r="C88" s="3" t="s">
        <v>32</v>
      </c>
      <c r="D88" s="3" t="s">
        <v>151</v>
      </c>
      <c r="E88" s="58">
        <v>65</v>
      </c>
      <c r="F88" s="3" t="s">
        <v>30</v>
      </c>
      <c r="G88" t="s">
        <v>404</v>
      </c>
      <c r="H88" s="3" t="s">
        <v>405</v>
      </c>
      <c r="I88" s="21" t="s">
        <v>408</v>
      </c>
      <c r="J88" s="21" t="s">
        <v>407</v>
      </c>
      <c r="L88" s="3" t="s">
        <v>204</v>
      </c>
      <c r="M88" s="3">
        <v>10</v>
      </c>
      <c r="N88" s="3" t="s">
        <v>85</v>
      </c>
      <c r="O88" s="3">
        <v>1997</v>
      </c>
      <c r="P88" s="3">
        <v>3</v>
      </c>
      <c r="Q88" s="3">
        <v>3</v>
      </c>
      <c r="R88" s="3">
        <v>1</v>
      </c>
      <c r="S88" s="59">
        <v>0</v>
      </c>
      <c r="T88" s="60">
        <f t="shared" si="2"/>
        <v>0</v>
      </c>
    </row>
    <row r="89" spans="1:20" ht="30" x14ac:dyDescent="0.25">
      <c r="A89" s="3" t="s">
        <v>121</v>
      </c>
      <c r="B89" s="3" t="s">
        <v>122</v>
      </c>
      <c r="C89" s="3" t="s">
        <v>123</v>
      </c>
      <c r="D89" s="3" t="s">
        <v>151</v>
      </c>
      <c r="E89" s="58">
        <v>65</v>
      </c>
      <c r="F89" s="3" t="s">
        <v>30</v>
      </c>
      <c r="G89" s="3" t="s">
        <v>386</v>
      </c>
      <c r="H89" s="3" t="s">
        <v>387</v>
      </c>
      <c r="I89" s="21" t="s">
        <v>388</v>
      </c>
      <c r="J89" s="21" t="s">
        <v>389</v>
      </c>
      <c r="K89" s="3" t="s">
        <v>243</v>
      </c>
      <c r="L89" s="3" t="s">
        <v>382</v>
      </c>
      <c r="M89" s="3">
        <v>1</v>
      </c>
      <c r="N89" s="3" t="s">
        <v>33</v>
      </c>
      <c r="O89" s="3">
        <v>1998</v>
      </c>
      <c r="P89" s="3">
        <v>2</v>
      </c>
      <c r="Q89" s="3">
        <v>3</v>
      </c>
      <c r="R89" s="3">
        <v>1</v>
      </c>
      <c r="S89" s="59">
        <v>0</v>
      </c>
      <c r="T89" s="60">
        <f t="shared" si="2"/>
        <v>0</v>
      </c>
    </row>
    <row r="90" spans="1:20" x14ac:dyDescent="0.25">
      <c r="A90" s="3" t="s">
        <v>121</v>
      </c>
      <c r="B90" s="3" t="s">
        <v>112</v>
      </c>
      <c r="C90" s="3" t="s">
        <v>32</v>
      </c>
      <c r="D90" s="3" t="s">
        <v>378</v>
      </c>
      <c r="E90" s="58">
        <v>65</v>
      </c>
      <c r="F90" s="3" t="s">
        <v>30</v>
      </c>
      <c r="G90" s="3" t="s">
        <v>383</v>
      </c>
      <c r="H90" s="3" t="s">
        <v>380</v>
      </c>
      <c r="I90" s="21" t="s">
        <v>384</v>
      </c>
      <c r="J90" s="21" t="s">
        <v>204</v>
      </c>
      <c r="K90" s="3" t="s">
        <v>243</v>
      </c>
      <c r="L90" s="3" t="s">
        <v>382</v>
      </c>
      <c r="M90" s="3">
        <v>18</v>
      </c>
      <c r="N90" s="3" t="s">
        <v>85</v>
      </c>
      <c r="O90" s="3">
        <v>1999</v>
      </c>
      <c r="P90" s="3">
        <v>2</v>
      </c>
      <c r="Q90" s="3">
        <v>3</v>
      </c>
      <c r="R90" s="3">
        <v>1</v>
      </c>
      <c r="S90" s="59">
        <v>0</v>
      </c>
      <c r="T90" s="60">
        <f t="shared" si="2"/>
        <v>0</v>
      </c>
    </row>
    <row r="91" spans="1:20" x14ac:dyDescent="0.25">
      <c r="A91" s="3" t="s">
        <v>121</v>
      </c>
      <c r="B91" s="3" t="s">
        <v>112</v>
      </c>
      <c r="C91" s="3" t="s">
        <v>32</v>
      </c>
      <c r="D91" s="3" t="s">
        <v>378</v>
      </c>
      <c r="E91" s="58">
        <v>65</v>
      </c>
      <c r="F91" s="3" t="s">
        <v>30</v>
      </c>
      <c r="G91" s="3" t="s">
        <v>383</v>
      </c>
      <c r="H91" s="3" t="s">
        <v>380</v>
      </c>
      <c r="I91" s="21" t="s">
        <v>384</v>
      </c>
      <c r="J91" s="21" t="s">
        <v>501</v>
      </c>
      <c r="K91" s="3" t="s">
        <v>243</v>
      </c>
      <c r="L91" s="3" t="s">
        <v>385</v>
      </c>
      <c r="M91" s="3">
        <v>18</v>
      </c>
      <c r="N91" s="3" t="s">
        <v>85</v>
      </c>
      <c r="O91" s="3">
        <v>1999</v>
      </c>
      <c r="P91" s="3">
        <v>2</v>
      </c>
      <c r="Q91" s="3">
        <v>3</v>
      </c>
      <c r="R91" s="3">
        <v>0.33</v>
      </c>
      <c r="S91" s="59">
        <v>0</v>
      </c>
      <c r="T91" s="60">
        <f t="shared" si="2"/>
        <v>0</v>
      </c>
    </row>
    <row r="92" spans="1:20" x14ac:dyDescent="0.25">
      <c r="A92" s="3" t="s">
        <v>121</v>
      </c>
      <c r="B92" s="3" t="s">
        <v>112</v>
      </c>
      <c r="C92" s="3" t="s">
        <v>32</v>
      </c>
      <c r="D92" s="3" t="s">
        <v>378</v>
      </c>
      <c r="E92" s="58">
        <v>65</v>
      </c>
      <c r="F92" s="3" t="s">
        <v>30</v>
      </c>
      <c r="G92" s="3" t="s">
        <v>379</v>
      </c>
      <c r="H92" s="3" t="s">
        <v>380</v>
      </c>
      <c r="I92" s="21" t="s">
        <v>381</v>
      </c>
      <c r="J92" s="21" t="s">
        <v>204</v>
      </c>
      <c r="K92" s="3" t="s">
        <v>243</v>
      </c>
      <c r="L92" s="3" t="s">
        <v>382</v>
      </c>
      <c r="M92" s="3">
        <v>39</v>
      </c>
      <c r="N92" s="3" t="s">
        <v>85</v>
      </c>
      <c r="O92" s="3">
        <v>1999</v>
      </c>
      <c r="P92" s="3">
        <v>2</v>
      </c>
      <c r="Q92" s="3">
        <v>3</v>
      </c>
      <c r="R92" s="3">
        <v>1</v>
      </c>
      <c r="S92" s="59">
        <v>0</v>
      </c>
      <c r="T92" s="60">
        <f t="shared" si="2"/>
        <v>0</v>
      </c>
    </row>
    <row r="93" spans="1:20" ht="30" x14ac:dyDescent="0.25">
      <c r="A93" s="3" t="s">
        <v>121</v>
      </c>
      <c r="B93" s="3" t="s">
        <v>122</v>
      </c>
      <c r="C93" s="3" t="s">
        <v>123</v>
      </c>
      <c r="D93" s="3" t="s">
        <v>308</v>
      </c>
      <c r="E93" s="58">
        <v>65</v>
      </c>
      <c r="F93" s="3" t="s">
        <v>30</v>
      </c>
      <c r="G93" s="3" t="s">
        <v>399</v>
      </c>
      <c r="H93" s="3" t="s">
        <v>400</v>
      </c>
      <c r="I93" s="21" t="s">
        <v>403</v>
      </c>
      <c r="J93" s="21" t="s">
        <v>402</v>
      </c>
      <c r="L93" s="3" t="s">
        <v>204</v>
      </c>
      <c r="M93" s="3">
        <v>1</v>
      </c>
      <c r="N93" s="3" t="s">
        <v>33</v>
      </c>
      <c r="O93" s="3">
        <v>2000</v>
      </c>
      <c r="P93" s="3">
        <v>3</v>
      </c>
      <c r="Q93" s="3">
        <v>3</v>
      </c>
      <c r="R93" s="3">
        <v>1</v>
      </c>
      <c r="S93" s="59">
        <v>0</v>
      </c>
      <c r="T93" s="60">
        <f t="shared" si="2"/>
        <v>0</v>
      </c>
    </row>
    <row r="94" spans="1:20" ht="30" x14ac:dyDescent="0.25">
      <c r="A94" s="3" t="s">
        <v>121</v>
      </c>
      <c r="B94" s="3" t="s">
        <v>205</v>
      </c>
      <c r="C94" s="3" t="s">
        <v>206</v>
      </c>
      <c r="D94" s="3" t="s">
        <v>151</v>
      </c>
      <c r="E94" s="58">
        <v>65</v>
      </c>
      <c r="F94" s="3" t="s">
        <v>30</v>
      </c>
      <c r="G94" s="3" t="s">
        <v>399</v>
      </c>
      <c r="H94" s="3" t="s">
        <v>400</v>
      </c>
      <c r="I94" s="21" t="s">
        <v>401</v>
      </c>
      <c r="J94" s="21" t="s">
        <v>402</v>
      </c>
      <c r="L94" s="3" t="s">
        <v>204</v>
      </c>
      <c r="M94" s="3">
        <v>1</v>
      </c>
      <c r="N94" s="3" t="s">
        <v>33</v>
      </c>
      <c r="O94" s="3">
        <v>2000</v>
      </c>
      <c r="P94" s="3">
        <v>3</v>
      </c>
      <c r="Q94" s="3">
        <v>3</v>
      </c>
      <c r="R94" s="3">
        <v>1</v>
      </c>
      <c r="S94" s="59">
        <v>0</v>
      </c>
      <c r="T94" s="60">
        <f t="shared" si="2"/>
        <v>0</v>
      </c>
    </row>
    <row r="95" spans="1:20" ht="30" x14ac:dyDescent="0.25">
      <c r="A95" s="3" t="s">
        <v>121</v>
      </c>
      <c r="B95" s="3" t="s">
        <v>122</v>
      </c>
      <c r="C95" s="3" t="s">
        <v>123</v>
      </c>
      <c r="D95" s="3" t="s">
        <v>304</v>
      </c>
      <c r="E95" s="58">
        <v>65</v>
      </c>
      <c r="F95" s="3" t="s">
        <v>30</v>
      </c>
      <c r="G95" s="3" t="s">
        <v>409</v>
      </c>
      <c r="H95" s="3" t="s">
        <v>410</v>
      </c>
      <c r="I95" s="21" t="s">
        <v>411</v>
      </c>
      <c r="J95" s="21" t="s">
        <v>412</v>
      </c>
      <c r="L95" s="3" t="s">
        <v>204</v>
      </c>
      <c r="M95" s="3">
        <v>2</v>
      </c>
      <c r="N95" s="3" t="s">
        <v>85</v>
      </c>
      <c r="O95" s="3">
        <v>1997</v>
      </c>
      <c r="P95" s="3">
        <v>3</v>
      </c>
      <c r="Q95" s="3">
        <v>3</v>
      </c>
      <c r="R95" s="3">
        <v>1</v>
      </c>
      <c r="S95" s="59">
        <v>0</v>
      </c>
      <c r="T95" s="60">
        <f t="shared" si="2"/>
        <v>0</v>
      </c>
    </row>
    <row r="96" spans="1:20" x14ac:dyDescent="0.25">
      <c r="A96" s="3" t="s">
        <v>424</v>
      </c>
      <c r="B96" s="3" t="s">
        <v>112</v>
      </c>
      <c r="C96" s="3" t="s">
        <v>32</v>
      </c>
      <c r="D96" s="3" t="s">
        <v>32</v>
      </c>
      <c r="E96" s="58">
        <v>66</v>
      </c>
      <c r="F96" s="21" t="s">
        <v>424</v>
      </c>
      <c r="G96" t="s">
        <v>426</v>
      </c>
      <c r="H96" s="3" t="s">
        <v>444</v>
      </c>
      <c r="I96" s="21" t="s">
        <v>445</v>
      </c>
      <c r="L96" s="21" t="s">
        <v>446</v>
      </c>
      <c r="M96" s="3">
        <v>3</v>
      </c>
      <c r="N96" s="3" t="s">
        <v>85</v>
      </c>
      <c r="O96" s="3">
        <v>1999</v>
      </c>
      <c r="P96" s="3">
        <v>2</v>
      </c>
      <c r="Q96" s="3">
        <v>3</v>
      </c>
      <c r="R96" s="3">
        <v>0.66</v>
      </c>
      <c r="S96" s="59">
        <v>0</v>
      </c>
      <c r="T96" s="60">
        <f t="shared" si="2"/>
        <v>0</v>
      </c>
    </row>
    <row r="97" spans="1:20" ht="165" x14ac:dyDescent="0.25">
      <c r="A97" s="3" t="s">
        <v>424</v>
      </c>
      <c r="B97" s="3" t="s">
        <v>148</v>
      </c>
      <c r="C97" s="3" t="s">
        <v>149</v>
      </c>
      <c r="D97" s="3" t="s">
        <v>425</v>
      </c>
      <c r="E97" s="58">
        <v>66</v>
      </c>
      <c r="F97" s="21" t="s">
        <v>424</v>
      </c>
      <c r="G97" t="s">
        <v>426</v>
      </c>
      <c r="H97" s="3" t="s">
        <v>427</v>
      </c>
      <c r="I97" s="21" t="s">
        <v>428</v>
      </c>
      <c r="J97" s="21" t="s">
        <v>429</v>
      </c>
      <c r="K97" s="3" t="s">
        <v>430</v>
      </c>
      <c r="L97" s="3" t="s">
        <v>204</v>
      </c>
      <c r="M97" s="3">
        <v>1</v>
      </c>
      <c r="N97" s="3" t="s">
        <v>85</v>
      </c>
      <c r="O97" s="3">
        <v>1999</v>
      </c>
      <c r="P97" s="3">
        <v>2</v>
      </c>
      <c r="Q97" s="3">
        <v>3</v>
      </c>
      <c r="R97" s="3">
        <v>1</v>
      </c>
      <c r="S97" s="59">
        <v>0</v>
      </c>
      <c r="T97" s="60">
        <f t="shared" si="2"/>
        <v>0</v>
      </c>
    </row>
    <row r="98" spans="1:20" ht="135" x14ac:dyDescent="0.25">
      <c r="A98" s="3" t="s">
        <v>424</v>
      </c>
      <c r="B98" s="3" t="s">
        <v>122</v>
      </c>
      <c r="C98" s="3" t="s">
        <v>123</v>
      </c>
      <c r="D98" s="3" t="s">
        <v>431</v>
      </c>
      <c r="E98" s="58">
        <v>66</v>
      </c>
      <c r="F98" s="21" t="s">
        <v>424</v>
      </c>
      <c r="G98" t="s">
        <v>426</v>
      </c>
      <c r="H98" s="3" t="s">
        <v>427</v>
      </c>
      <c r="I98" s="21" t="s">
        <v>432</v>
      </c>
      <c r="J98" s="21" t="s">
        <v>433</v>
      </c>
      <c r="K98" s="3" t="s">
        <v>434</v>
      </c>
      <c r="L98" s="3" t="s">
        <v>204</v>
      </c>
      <c r="M98" s="3">
        <v>1</v>
      </c>
      <c r="N98" s="3" t="s">
        <v>85</v>
      </c>
      <c r="O98" s="3">
        <v>1999</v>
      </c>
      <c r="P98" s="3">
        <v>3</v>
      </c>
      <c r="Q98" s="3">
        <v>3</v>
      </c>
      <c r="R98" s="3">
        <v>1</v>
      </c>
      <c r="S98" s="59">
        <v>0</v>
      </c>
      <c r="T98" s="60">
        <f t="shared" ref="T98:T104" si="3">M98*R98*S98</f>
        <v>0</v>
      </c>
    </row>
    <row r="99" spans="1:20" ht="90" x14ac:dyDescent="0.25">
      <c r="A99" s="3" t="s">
        <v>424</v>
      </c>
      <c r="B99" s="3" t="s">
        <v>122</v>
      </c>
      <c r="C99" s="3" t="s">
        <v>123</v>
      </c>
      <c r="D99" s="3" t="s">
        <v>435</v>
      </c>
      <c r="E99" s="58">
        <v>66</v>
      </c>
      <c r="F99" s="21" t="s">
        <v>424</v>
      </c>
      <c r="G99" t="s">
        <v>426</v>
      </c>
      <c r="H99" s="3" t="s">
        <v>436</v>
      </c>
      <c r="I99" s="21" t="s">
        <v>437</v>
      </c>
      <c r="J99" s="21" t="s">
        <v>438</v>
      </c>
      <c r="K99" s="3" t="s">
        <v>439</v>
      </c>
      <c r="L99" s="3" t="s">
        <v>204</v>
      </c>
      <c r="M99" s="3">
        <v>1</v>
      </c>
      <c r="N99" s="3" t="s">
        <v>85</v>
      </c>
      <c r="O99" s="3">
        <v>1999</v>
      </c>
      <c r="P99" s="3">
        <v>2</v>
      </c>
      <c r="Q99" s="3">
        <v>3</v>
      </c>
      <c r="R99" s="3">
        <v>1</v>
      </c>
      <c r="S99" s="59">
        <v>0</v>
      </c>
      <c r="T99" s="60">
        <f t="shared" si="3"/>
        <v>0</v>
      </c>
    </row>
    <row r="100" spans="1:20" x14ac:dyDescent="0.25">
      <c r="A100" s="3" t="s">
        <v>111</v>
      </c>
      <c r="B100" s="3" t="s">
        <v>148</v>
      </c>
      <c r="C100" s="3" t="s">
        <v>149</v>
      </c>
      <c r="D100" s="3" t="s">
        <v>150</v>
      </c>
      <c r="E100" s="58">
        <v>72</v>
      </c>
      <c r="F100" s="21" t="s">
        <v>34</v>
      </c>
      <c r="G100" s="3" t="s">
        <v>413</v>
      </c>
      <c r="H100" s="3" t="s">
        <v>414</v>
      </c>
      <c r="I100" s="21" t="s">
        <v>415</v>
      </c>
      <c r="J100" s="21" t="s">
        <v>416</v>
      </c>
      <c r="K100" s="3"/>
      <c r="L100" s="3" t="s">
        <v>204</v>
      </c>
      <c r="M100" s="3">
        <v>1</v>
      </c>
      <c r="N100" s="3" t="s">
        <v>85</v>
      </c>
      <c r="O100" s="3">
        <v>1998</v>
      </c>
      <c r="P100" s="3">
        <v>3</v>
      </c>
      <c r="Q100" s="3">
        <v>3</v>
      </c>
      <c r="R100" s="3">
        <v>1</v>
      </c>
      <c r="S100" s="59">
        <v>0</v>
      </c>
      <c r="T100" s="60">
        <f t="shared" si="3"/>
        <v>0</v>
      </c>
    </row>
    <row r="101" spans="1:20" x14ac:dyDescent="0.25">
      <c r="A101" s="3" t="s">
        <v>121</v>
      </c>
      <c r="B101" s="3" t="s">
        <v>189</v>
      </c>
      <c r="C101" s="3" t="s">
        <v>28</v>
      </c>
      <c r="D101" s="3" t="s">
        <v>28</v>
      </c>
      <c r="E101" s="58">
        <v>90</v>
      </c>
      <c r="F101" s="3" t="s">
        <v>28</v>
      </c>
      <c r="G101" t="s">
        <v>417</v>
      </c>
      <c r="H101" s="3" t="s">
        <v>418</v>
      </c>
      <c r="I101" s="21" t="s">
        <v>419</v>
      </c>
      <c r="J101" s="21" t="s">
        <v>420</v>
      </c>
      <c r="K101" s="3"/>
      <c r="L101" s="3" t="s">
        <v>358</v>
      </c>
      <c r="M101" s="3">
        <v>5</v>
      </c>
      <c r="N101" s="3" t="s">
        <v>85</v>
      </c>
      <c r="O101" s="3">
        <v>2021</v>
      </c>
      <c r="P101" s="3">
        <v>2</v>
      </c>
      <c r="Q101" s="3">
        <v>3</v>
      </c>
      <c r="R101" s="3">
        <v>0</v>
      </c>
      <c r="S101" s="75"/>
      <c r="T101" s="60">
        <f t="shared" si="3"/>
        <v>0</v>
      </c>
    </row>
    <row r="102" spans="1:20" ht="30" x14ac:dyDescent="0.25">
      <c r="A102" s="3" t="s">
        <v>121</v>
      </c>
      <c r="B102" s="3" t="s">
        <v>189</v>
      </c>
      <c r="C102" s="3" t="s">
        <v>28</v>
      </c>
      <c r="D102" s="3" t="s">
        <v>28</v>
      </c>
      <c r="E102" s="58">
        <v>90</v>
      </c>
      <c r="F102" s="3" t="s">
        <v>28</v>
      </c>
      <c r="G102" t="s">
        <v>417</v>
      </c>
      <c r="H102" s="3" t="s">
        <v>418</v>
      </c>
      <c r="I102" s="21" t="s">
        <v>421</v>
      </c>
      <c r="J102" s="21" t="s">
        <v>422</v>
      </c>
      <c r="K102" s="3" t="s">
        <v>423</v>
      </c>
      <c r="L102" s="3" t="s">
        <v>358</v>
      </c>
      <c r="M102" s="3">
        <v>4</v>
      </c>
      <c r="N102" s="3" t="s">
        <v>85</v>
      </c>
      <c r="O102" s="3">
        <v>1997</v>
      </c>
      <c r="P102" s="3">
        <v>2</v>
      </c>
      <c r="Q102" s="3">
        <v>3</v>
      </c>
      <c r="R102" s="3">
        <v>0</v>
      </c>
      <c r="S102" s="75"/>
      <c r="T102" s="60">
        <f t="shared" si="3"/>
        <v>0</v>
      </c>
    </row>
    <row r="103" spans="1:20" ht="45" x14ac:dyDescent="0.25">
      <c r="A103" s="3" t="s">
        <v>147</v>
      </c>
      <c r="B103" s="3" t="s">
        <v>205</v>
      </c>
      <c r="C103" s="3" t="s">
        <v>151</v>
      </c>
      <c r="D103" s="3" t="s">
        <v>151</v>
      </c>
      <c r="E103" s="61" t="s">
        <v>151</v>
      </c>
      <c r="F103" s="21" t="s">
        <v>447</v>
      </c>
      <c r="G103" s="3" t="s">
        <v>153</v>
      </c>
      <c r="H103" s="21" t="s">
        <v>447</v>
      </c>
      <c r="I103" s="21" t="s">
        <v>503</v>
      </c>
      <c r="J103" s="21" t="s">
        <v>504</v>
      </c>
      <c r="L103" s="3" t="s">
        <v>448</v>
      </c>
      <c r="M103" s="3">
        <v>1</v>
      </c>
      <c r="N103" s="3" t="s">
        <v>33</v>
      </c>
      <c r="O103" s="3" t="s">
        <v>153</v>
      </c>
      <c r="P103" s="3" t="s">
        <v>153</v>
      </c>
      <c r="Q103" s="3" t="s">
        <v>153</v>
      </c>
      <c r="R103" s="3">
        <v>4</v>
      </c>
      <c r="S103" s="59">
        <v>0</v>
      </c>
      <c r="T103" s="60">
        <f t="shared" si="3"/>
        <v>0</v>
      </c>
    </row>
    <row r="104" spans="1:20" x14ac:dyDescent="0.25">
      <c r="A104" s="3" t="s">
        <v>147</v>
      </c>
      <c r="B104" s="3" t="s">
        <v>148</v>
      </c>
      <c r="C104" s="3" t="s">
        <v>149</v>
      </c>
      <c r="D104" s="3" t="s">
        <v>150</v>
      </c>
      <c r="E104" s="61" t="s">
        <v>151</v>
      </c>
      <c r="F104" s="3" t="s">
        <v>152</v>
      </c>
      <c r="G104" s="3" t="s">
        <v>153</v>
      </c>
      <c r="H104" s="3" t="s">
        <v>152</v>
      </c>
      <c r="I104" s="21" t="s">
        <v>154</v>
      </c>
      <c r="J104" s="3" t="s">
        <v>155</v>
      </c>
      <c r="L104" s="3" t="s">
        <v>156</v>
      </c>
      <c r="M104" s="3">
        <v>150</v>
      </c>
      <c r="N104" s="3" t="s">
        <v>157</v>
      </c>
      <c r="O104" s="3">
        <v>1998</v>
      </c>
      <c r="P104" s="3" t="s">
        <v>153</v>
      </c>
      <c r="Q104" s="3" t="s">
        <v>153</v>
      </c>
      <c r="R104" s="3">
        <v>1</v>
      </c>
      <c r="S104" s="59">
        <v>0</v>
      </c>
      <c r="T104" s="60">
        <f t="shared" si="3"/>
        <v>0</v>
      </c>
    </row>
    <row r="107" spans="1:20" ht="18.75" x14ac:dyDescent="0.25">
      <c r="S107" s="62" t="s">
        <v>449</v>
      </c>
      <c r="T107" s="63">
        <f>SUM(T2:T104)</f>
        <v>1500</v>
      </c>
    </row>
  </sheetData>
  <sheetProtection algorithmName="SHA-512" hashValue="lYY6gxgHQBXXUdcU0wnK5Ba+GAIv9HB4dLsLQ9F5q8s8Cg6m1sXd5PLl3GjzofSp0cpOLFj05HsER0p6s6Q85w==" saltValue="aPleSZejSYM3bvFII8SWAA==" spinCount="100000" sheet="1" autoFilter="0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BEF0A-3C6E-41BC-961D-DF6CA36198AB}">
  <sheetPr codeName="Blad1">
    <pageSetUpPr fitToPage="1"/>
  </sheetPr>
  <dimension ref="B4:C18"/>
  <sheetViews>
    <sheetView showGridLines="0" zoomScale="80" zoomScaleNormal="80" workbookViewId="0">
      <selection activeCell="C14" sqref="C14"/>
    </sheetView>
  </sheetViews>
  <sheetFormatPr defaultRowHeight="15" x14ac:dyDescent="0.25"/>
  <cols>
    <col min="1" max="1" width="3" customWidth="1"/>
    <col min="2" max="2" width="85.5" customWidth="1"/>
    <col min="3" max="3" width="36.75" style="2" customWidth="1"/>
  </cols>
  <sheetData>
    <row r="4" spans="2:3" ht="18.75" x14ac:dyDescent="0.3">
      <c r="B4" s="41" t="s">
        <v>35</v>
      </c>
      <c r="C4" s="41"/>
    </row>
    <row r="5" spans="2:3" s="3" customFormat="1" ht="30.75" customHeight="1" x14ac:dyDescent="0.25">
      <c r="B5" s="42" t="s">
        <v>36</v>
      </c>
      <c r="C5" s="43" t="s">
        <v>37</v>
      </c>
    </row>
    <row r="6" spans="2:3" ht="18.75" x14ac:dyDescent="0.3">
      <c r="B6" s="5" t="s">
        <v>452</v>
      </c>
      <c r="C6" s="53">
        <v>0.01</v>
      </c>
    </row>
    <row r="7" spans="2:3" ht="18.75" x14ac:dyDescent="0.3">
      <c r="B7" s="5" t="s">
        <v>453</v>
      </c>
      <c r="C7" s="53">
        <v>0.01</v>
      </c>
    </row>
    <row r="8" spans="2:3" ht="18.75" x14ac:dyDescent="0.3">
      <c r="B8" s="5" t="s">
        <v>458</v>
      </c>
      <c r="C8" s="53">
        <v>0.01</v>
      </c>
    </row>
    <row r="9" spans="2:3" ht="18.75" x14ac:dyDescent="0.3">
      <c r="B9" s="5" t="s">
        <v>459</v>
      </c>
      <c r="C9" s="53">
        <v>0.01</v>
      </c>
    </row>
    <row r="10" spans="2:3" ht="18.75" x14ac:dyDescent="0.3">
      <c r="B10" s="41" t="s">
        <v>38</v>
      </c>
      <c r="C10" s="44" t="s">
        <v>39</v>
      </c>
    </row>
    <row r="11" spans="2:3" ht="18.75" x14ac:dyDescent="0.3">
      <c r="B11" s="5" t="s">
        <v>40</v>
      </c>
      <c r="C11" s="64">
        <v>1E-4</v>
      </c>
    </row>
    <row r="12" spans="2:3" ht="18.75" x14ac:dyDescent="0.3">
      <c r="B12" s="5" t="s">
        <v>450</v>
      </c>
      <c r="C12" s="64">
        <v>1E-4</v>
      </c>
    </row>
    <row r="13" spans="2:3" ht="18.75" x14ac:dyDescent="0.3">
      <c r="B13" s="5" t="s">
        <v>41</v>
      </c>
      <c r="C13" s="64">
        <v>1E-4</v>
      </c>
    </row>
    <row r="14" spans="2:3" ht="18.75" x14ac:dyDescent="0.3">
      <c r="B14" s="5" t="s">
        <v>42</v>
      </c>
      <c r="C14" s="64">
        <v>1E-4</v>
      </c>
    </row>
    <row r="15" spans="2:3" ht="18.75" x14ac:dyDescent="0.3">
      <c r="B15" s="66" t="s">
        <v>460</v>
      </c>
      <c r="C15" s="64">
        <v>1E-4</v>
      </c>
    </row>
    <row r="16" spans="2:3" ht="18.75" x14ac:dyDescent="0.3">
      <c r="B16" s="45" t="s">
        <v>43</v>
      </c>
      <c r="C16" s="64">
        <v>1E-4</v>
      </c>
    </row>
    <row r="18" spans="3:3" x14ac:dyDescent="0.25">
      <c r="C18" s="25" t="s">
        <v>451</v>
      </c>
    </row>
  </sheetData>
  <sheetProtection algorithmName="SHA-512" hashValue="E06ZbXzTS803zPj4IRFVubgF2w90xlLdGAAKtu8dlePD2vo2eeugvMH9LRR14mBDSVf0n6UusM6k9nIoXl2Efw==" saltValue="eh1Fclws1ngct9GisxLdbg==" spinCount="100000" sheet="1" selectLockedCells="1" autoFilter="0"/>
  <pageMargins left="0.70866141732283472" right="0.70866141732283472" top="0.74803149606299213" bottom="0.74803149606299213" header="0.31496062992125984" footer="0.31496062992125984"/>
  <pageSetup paperSize="9" scale="93"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A7F1F-C901-495E-A65C-C74EA1CDB53A}">
  <sheetPr codeName="Blad4">
    <pageSetUpPr fitToPage="1"/>
  </sheetPr>
  <dimension ref="A2:L38"/>
  <sheetViews>
    <sheetView showGridLines="0" zoomScaleNormal="100" workbookViewId="0">
      <selection activeCell="G27" sqref="G27"/>
    </sheetView>
  </sheetViews>
  <sheetFormatPr defaultColWidth="9" defaultRowHeight="15" x14ac:dyDescent="0.25"/>
  <cols>
    <col min="1" max="1" width="4.5" customWidth="1"/>
    <col min="2" max="2" width="5.375" customWidth="1"/>
    <col min="3" max="3" width="74.75" customWidth="1"/>
    <col min="4" max="4" width="24.875" customWidth="1"/>
    <col min="5" max="5" width="7.75" customWidth="1"/>
    <col min="6" max="6" width="19.25" bestFit="1" customWidth="1"/>
    <col min="7" max="7" width="11.5" bestFit="1" customWidth="1"/>
    <col min="8" max="8" width="11.625" bestFit="1" customWidth="1"/>
    <col min="9" max="10" width="11.5" bestFit="1" customWidth="1"/>
    <col min="11" max="11" width="10.625" bestFit="1" customWidth="1"/>
    <col min="12" max="12" width="2" bestFit="1" customWidth="1"/>
  </cols>
  <sheetData>
    <row r="2" spans="1:12" x14ac:dyDescent="0.25">
      <c r="A2" s="29"/>
      <c r="B2" s="29" t="s">
        <v>44</v>
      </c>
      <c r="C2" s="29"/>
      <c r="D2" s="29" t="str">
        <f>IF((COUNTBLANK(D10:D11)+COUNTBLANK(D26))&gt;0,"U dient alle onderstaande gele cellen in te vullen","")</f>
        <v/>
      </c>
      <c r="E2" s="29"/>
      <c r="F2" s="29"/>
      <c r="G2" s="29"/>
      <c r="H2" s="29"/>
      <c r="I2" s="29"/>
      <c r="J2" s="29"/>
      <c r="K2" s="29"/>
    </row>
    <row r="4" spans="1:12" x14ac:dyDescent="0.25">
      <c r="B4" t="s">
        <v>87</v>
      </c>
    </row>
    <row r="5" spans="1:12" x14ac:dyDescent="0.25">
      <c r="B5" s="50" t="s">
        <v>88</v>
      </c>
    </row>
    <row r="7" spans="1:12" x14ac:dyDescent="0.25">
      <c r="B7" t="s">
        <v>45</v>
      </c>
      <c r="C7" t="s">
        <v>46</v>
      </c>
      <c r="F7" s="67">
        <v>35000</v>
      </c>
      <c r="G7" s="68"/>
      <c r="H7" s="68"/>
    </row>
    <row r="8" spans="1:12" x14ac:dyDescent="0.25">
      <c r="B8" t="s">
        <v>47</v>
      </c>
      <c r="C8" t="s">
        <v>48</v>
      </c>
      <c r="F8" s="69">
        <v>25000</v>
      </c>
      <c r="G8" s="70"/>
      <c r="H8" s="68"/>
    </row>
    <row r="9" spans="1:12" x14ac:dyDescent="0.25">
      <c r="B9" t="s">
        <v>49</v>
      </c>
      <c r="C9" t="s">
        <v>50</v>
      </c>
      <c r="F9" s="68"/>
      <c r="G9" s="68">
        <f>SUM(F7:F8)</f>
        <v>60000</v>
      </c>
      <c r="H9" s="68"/>
    </row>
    <row r="10" spans="1:12" x14ac:dyDescent="0.25">
      <c r="B10" t="s">
        <v>51</v>
      </c>
      <c r="C10" t="s">
        <v>52</v>
      </c>
      <c r="D10" s="65">
        <f>'Staat van Verrekenprijzen'!C11</f>
        <v>1E-4</v>
      </c>
      <c r="F10" s="68">
        <f>D10*F7</f>
        <v>3.5</v>
      </c>
      <c r="G10" s="68"/>
      <c r="H10" s="68"/>
      <c r="L10" s="37">
        <f>IF(D10="",1,0)</f>
        <v>0</v>
      </c>
    </row>
    <row r="11" spans="1:12" x14ac:dyDescent="0.25">
      <c r="B11" t="s">
        <v>53</v>
      </c>
      <c r="C11" t="s">
        <v>454</v>
      </c>
      <c r="D11" s="65">
        <v>0</v>
      </c>
      <c r="F11" s="70">
        <f>D11*F8</f>
        <v>0</v>
      </c>
      <c r="G11" s="70"/>
      <c r="H11" s="68"/>
      <c r="L11" s="37">
        <f>IF(D11="",1,0)</f>
        <v>0</v>
      </c>
    </row>
    <row r="12" spans="1:12" x14ac:dyDescent="0.25">
      <c r="B12" t="s">
        <v>54</v>
      </c>
      <c r="C12" t="s">
        <v>55</v>
      </c>
      <c r="F12" s="68"/>
      <c r="G12" s="70">
        <f>SUM(F10:F11)</f>
        <v>3.5</v>
      </c>
      <c r="H12" s="70"/>
      <c r="L12" s="37"/>
    </row>
    <row r="13" spans="1:12" x14ac:dyDescent="0.25">
      <c r="B13" t="s">
        <v>56</v>
      </c>
      <c r="C13" t="s">
        <v>57</v>
      </c>
      <c r="F13" s="68"/>
      <c r="G13" s="68"/>
      <c r="H13" s="68">
        <f>G9+G12</f>
        <v>60003.5</v>
      </c>
      <c r="L13" s="37"/>
    </row>
    <row r="14" spans="1:12" x14ac:dyDescent="0.25">
      <c r="B14" t="s">
        <v>58</v>
      </c>
      <c r="C14" t="s">
        <v>462</v>
      </c>
      <c r="D14" s="74">
        <f>'Staat van Verrekenprijzen'!C6</f>
        <v>0.01</v>
      </c>
      <c r="L14" s="37">
        <f>IF(D14="",1,0)</f>
        <v>0</v>
      </c>
    </row>
    <row r="15" spans="1:12" x14ac:dyDescent="0.25">
      <c r="B15" t="s">
        <v>59</v>
      </c>
      <c r="C15" t="s">
        <v>461</v>
      </c>
      <c r="D15" s="38">
        <v>500</v>
      </c>
      <c r="F15" s="71">
        <f>D15*D14</f>
        <v>5</v>
      </c>
      <c r="G15" s="71"/>
      <c r="H15" s="71"/>
      <c r="I15" s="71"/>
      <c r="J15" s="71"/>
      <c r="K15" s="71"/>
      <c r="L15" s="37"/>
    </row>
    <row r="16" spans="1:12" x14ac:dyDescent="0.25">
      <c r="B16" t="s">
        <v>58</v>
      </c>
      <c r="C16" t="s">
        <v>463</v>
      </c>
      <c r="D16" s="74">
        <f>'Staat van Verrekenprijzen'!C7</f>
        <v>0.01</v>
      </c>
      <c r="F16" s="71"/>
      <c r="G16" s="71"/>
      <c r="H16" s="71"/>
      <c r="I16" s="71"/>
      <c r="J16" s="71"/>
      <c r="K16" s="71"/>
      <c r="L16" s="37"/>
    </row>
    <row r="17" spans="2:12" x14ac:dyDescent="0.25">
      <c r="B17" t="s">
        <v>59</v>
      </c>
      <c r="C17" t="s">
        <v>461</v>
      </c>
      <c r="D17" s="38">
        <v>100</v>
      </c>
      <c r="F17" s="71">
        <f>D17*D16</f>
        <v>1</v>
      </c>
      <c r="G17" s="71" t="s">
        <v>18</v>
      </c>
      <c r="H17" s="71"/>
      <c r="I17" s="71"/>
      <c r="J17" s="71"/>
      <c r="K17" s="71"/>
      <c r="L17" s="37"/>
    </row>
    <row r="18" spans="2:12" x14ac:dyDescent="0.25">
      <c r="B18" t="s">
        <v>58</v>
      </c>
      <c r="C18" t="s">
        <v>464</v>
      </c>
      <c r="D18" s="74">
        <f>'Staat van Verrekenprijzen'!C8</f>
        <v>0.01</v>
      </c>
      <c r="F18" s="71"/>
      <c r="G18" s="71"/>
      <c r="H18" s="71"/>
      <c r="I18" s="71"/>
      <c r="J18" s="71"/>
      <c r="K18" s="71"/>
      <c r="L18" s="37"/>
    </row>
    <row r="19" spans="2:12" x14ac:dyDescent="0.25">
      <c r="B19" t="s">
        <v>59</v>
      </c>
      <c r="C19" t="s">
        <v>461</v>
      </c>
      <c r="D19" s="38">
        <v>200</v>
      </c>
      <c r="F19" s="71">
        <f>D19*D18</f>
        <v>2</v>
      </c>
      <c r="G19" s="71"/>
      <c r="H19" s="71"/>
      <c r="I19" s="71"/>
      <c r="J19" s="71"/>
      <c r="K19" s="71"/>
      <c r="L19" s="37"/>
    </row>
    <row r="20" spans="2:12" x14ac:dyDescent="0.25">
      <c r="B20" t="s">
        <v>58</v>
      </c>
      <c r="C20" t="s">
        <v>465</v>
      </c>
      <c r="D20" s="74">
        <f>'Staat van Verrekenprijzen'!C9</f>
        <v>0.01</v>
      </c>
      <c r="F20" s="71"/>
      <c r="G20" s="71"/>
      <c r="H20" s="71"/>
      <c r="I20" s="71"/>
      <c r="J20" s="71"/>
      <c r="K20" s="71"/>
      <c r="L20" s="37"/>
    </row>
    <row r="21" spans="2:12" x14ac:dyDescent="0.25">
      <c r="B21" t="s">
        <v>59</v>
      </c>
      <c r="C21" t="s">
        <v>461</v>
      </c>
      <c r="D21" s="38">
        <v>80</v>
      </c>
      <c r="F21" s="71">
        <f>D21*D20</f>
        <v>0.8</v>
      </c>
      <c r="G21" s="71"/>
      <c r="H21" s="71"/>
      <c r="I21" s="71"/>
      <c r="J21" s="71"/>
      <c r="K21" s="71"/>
      <c r="L21" s="37"/>
    </row>
    <row r="22" spans="2:12" x14ac:dyDescent="0.25">
      <c r="F22" s="71">
        <f>SUM(F15:F21)</f>
        <v>8.8000000000000007</v>
      </c>
      <c r="G22" s="71"/>
      <c r="H22" s="71"/>
      <c r="I22" s="71"/>
      <c r="J22" s="71"/>
      <c r="K22" s="71"/>
      <c r="L22" s="37"/>
    </row>
    <row r="23" spans="2:12" x14ac:dyDescent="0.25">
      <c r="B23" t="s">
        <v>60</v>
      </c>
      <c r="C23" t="s">
        <v>61</v>
      </c>
      <c r="D23" s="39">
        <v>1</v>
      </c>
      <c r="F23" s="71"/>
      <c r="G23" s="71"/>
      <c r="H23" s="71"/>
      <c r="I23" s="71"/>
      <c r="J23" s="71"/>
      <c r="K23" s="71"/>
      <c r="L23" s="37"/>
    </row>
    <row r="24" spans="2:12" x14ac:dyDescent="0.25">
      <c r="B24" t="s">
        <v>62</v>
      </c>
      <c r="C24" t="s">
        <v>63</v>
      </c>
      <c r="F24" s="71"/>
      <c r="G24" s="71"/>
      <c r="H24" s="72">
        <f>F22*D23</f>
        <v>8.8000000000000007</v>
      </c>
      <c r="I24" s="72"/>
      <c r="J24" s="71"/>
      <c r="K24" s="71"/>
      <c r="L24" s="37"/>
    </row>
    <row r="25" spans="2:12" x14ac:dyDescent="0.25">
      <c r="B25" t="s">
        <v>64</v>
      </c>
      <c r="C25" t="s">
        <v>65</v>
      </c>
      <c r="F25" s="71"/>
      <c r="G25" s="71"/>
      <c r="H25" s="71"/>
      <c r="I25" s="71">
        <f>H13+H24</f>
        <v>60012.3</v>
      </c>
      <c r="J25" s="71"/>
      <c r="K25" s="71"/>
      <c r="L25" s="37"/>
    </row>
    <row r="26" spans="2:12" x14ac:dyDescent="0.25">
      <c r="B26" t="s">
        <v>66</v>
      </c>
      <c r="C26" t="s">
        <v>67</v>
      </c>
      <c r="D26" s="65">
        <f>'Staat van Verrekenprijzen'!C16</f>
        <v>1E-4</v>
      </c>
      <c r="F26" s="71"/>
      <c r="G26" s="71"/>
      <c r="H26" s="71"/>
      <c r="I26" s="71">
        <f>I25*D26</f>
        <v>6.0012300000000005</v>
      </c>
      <c r="J26" s="71"/>
      <c r="K26" s="71"/>
      <c r="L26" s="37">
        <f>IF(D26="",1,0)</f>
        <v>0</v>
      </c>
    </row>
    <row r="27" spans="2:12" x14ac:dyDescent="0.25">
      <c r="B27" t="s">
        <v>68</v>
      </c>
      <c r="C27" t="s">
        <v>455</v>
      </c>
      <c r="D27" s="65">
        <f>'Staat van Verrekenprijzen'!C12</f>
        <v>1E-4</v>
      </c>
      <c r="F27" s="71"/>
      <c r="G27" s="71"/>
      <c r="H27" s="71"/>
      <c r="I27" s="72">
        <f>D27*(H24+F7)</f>
        <v>3.5008800000000004</v>
      </c>
      <c r="J27" s="72"/>
      <c r="K27" s="71"/>
      <c r="L27" s="37"/>
    </row>
    <row r="28" spans="2:12" x14ac:dyDescent="0.25">
      <c r="B28" t="s">
        <v>457</v>
      </c>
      <c r="C28" t="s">
        <v>69</v>
      </c>
      <c r="F28" s="71"/>
      <c r="G28" s="71"/>
      <c r="H28" s="71"/>
      <c r="I28" s="71"/>
      <c r="J28" s="71">
        <f>SUM(I25:I27)</f>
        <v>60021.802110000004</v>
      </c>
      <c r="K28" s="71"/>
    </row>
    <row r="29" spans="2:12" ht="15.75" thickBot="1" x14ac:dyDescent="0.3">
      <c r="B29" s="34" t="s">
        <v>70</v>
      </c>
      <c r="C29" s="34" t="s">
        <v>71</v>
      </c>
      <c r="F29" s="71"/>
      <c r="G29" s="71"/>
      <c r="H29" s="71"/>
      <c r="I29" s="71"/>
      <c r="J29" s="71"/>
      <c r="K29" s="73">
        <f>J28</f>
        <v>60021.802110000004</v>
      </c>
    </row>
    <row r="30" spans="2:12" ht="15.75" thickTop="1" x14ac:dyDescent="0.25">
      <c r="K30" s="35"/>
    </row>
    <row r="31" spans="2:12" x14ac:dyDescent="0.25">
      <c r="D31" s="40"/>
    </row>
    <row r="32" spans="2:12" x14ac:dyDescent="0.25">
      <c r="K32" s="36"/>
    </row>
    <row r="33" spans="2:2" x14ac:dyDescent="0.25">
      <c r="B33" t="s">
        <v>72</v>
      </c>
    </row>
    <row r="35" spans="2:2" x14ac:dyDescent="0.25">
      <c r="B35" s="34" t="s">
        <v>73</v>
      </c>
    </row>
    <row r="36" spans="2:2" x14ac:dyDescent="0.25">
      <c r="B36" t="s">
        <v>456</v>
      </c>
    </row>
    <row r="38" spans="2:2" x14ac:dyDescent="0.25">
      <c r="B38" s="34"/>
    </row>
  </sheetData>
  <sheetProtection algorithmName="SHA-512" hashValue="wCKO/MZBLdXduPlcGz0ICX8X+XT/LZo8dPrYvn9WXDDt1z7eRDkwecRjdmxe6iJGczeCkC8SUV6p5pqxXVUeJA==" saltValue="v7kElStx9jZMOZFx+tHXOg==" spinCount="100000" sheet="1" selectLockedCells="1" selectUnlockedCells="1"/>
  <pageMargins left="0.7" right="0.7" top="0.75" bottom="0.75" header="0.3" footer="0.3"/>
  <pageSetup paperSize="8" scale="9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79562-76A4-49F0-B5C0-F62276E7035C}">
  <sheetPr codeName="Blad5">
    <pageSetUpPr fitToPage="1"/>
  </sheetPr>
  <dimension ref="A2:D16"/>
  <sheetViews>
    <sheetView showGridLines="0" zoomScale="110" zoomScaleNormal="110" workbookViewId="0">
      <selection activeCell="D5" sqref="D5"/>
    </sheetView>
  </sheetViews>
  <sheetFormatPr defaultColWidth="9" defaultRowHeight="15" x14ac:dyDescent="0.25"/>
  <cols>
    <col min="1" max="1" width="57.25" customWidth="1"/>
    <col min="2" max="2" width="15.5" customWidth="1"/>
    <col min="3" max="3" width="10.75" customWidth="1"/>
    <col min="4" max="5" width="19.5" customWidth="1"/>
  </cols>
  <sheetData>
    <row r="2" spans="1:4" ht="26.25" x14ac:dyDescent="0.4">
      <c r="A2" s="4" t="s">
        <v>469</v>
      </c>
    </row>
    <row r="4" spans="1:4" x14ac:dyDescent="0.25">
      <c r="A4" s="29" t="s">
        <v>74</v>
      </c>
      <c r="B4" s="30"/>
      <c r="C4" s="27"/>
      <c r="D4" s="31" t="s">
        <v>75</v>
      </c>
    </row>
    <row r="5" spans="1:4" x14ac:dyDescent="0.25">
      <c r="A5" s="20" t="s">
        <v>470</v>
      </c>
      <c r="B5" s="20"/>
      <c r="C5" s="20"/>
      <c r="D5" s="54">
        <v>1</v>
      </c>
    </row>
    <row r="6" spans="1:4" x14ac:dyDescent="0.25">
      <c r="A6" s="20" t="s">
        <v>471</v>
      </c>
      <c r="B6" s="20"/>
      <c r="C6" s="20"/>
      <c r="D6" s="54">
        <v>1</v>
      </c>
    </row>
    <row r="7" spans="1:4" x14ac:dyDescent="0.25">
      <c r="A7" s="20" t="s">
        <v>472</v>
      </c>
      <c r="B7" s="20"/>
      <c r="C7" s="20"/>
      <c r="D7" s="54">
        <v>1</v>
      </c>
    </row>
    <row r="8" spans="1:4" x14ac:dyDescent="0.25">
      <c r="A8" s="20" t="s">
        <v>473</v>
      </c>
      <c r="B8" s="20"/>
      <c r="C8" s="20"/>
      <c r="D8" s="54">
        <v>1</v>
      </c>
    </row>
    <row r="9" spans="1:4" x14ac:dyDescent="0.25">
      <c r="A9" s="20" t="s">
        <v>474</v>
      </c>
      <c r="B9" s="20"/>
      <c r="C9" s="20"/>
      <c r="D9" s="54">
        <v>1</v>
      </c>
    </row>
    <row r="10" spans="1:4" x14ac:dyDescent="0.25">
      <c r="A10" s="20" t="s">
        <v>475</v>
      </c>
      <c r="B10" s="20"/>
      <c r="C10" s="20"/>
      <c r="D10" s="54">
        <v>1</v>
      </c>
    </row>
    <row r="11" spans="1:4" x14ac:dyDescent="0.25">
      <c r="A11" s="20" t="s">
        <v>476</v>
      </c>
      <c r="B11" s="20"/>
      <c r="C11" s="20"/>
      <c r="D11" s="54">
        <v>1</v>
      </c>
    </row>
    <row r="12" spans="1:4" x14ac:dyDescent="0.25">
      <c r="A12" s="20" t="s">
        <v>477</v>
      </c>
      <c r="B12" s="20"/>
      <c r="C12" s="20"/>
      <c r="D12" s="54">
        <v>1</v>
      </c>
    </row>
    <row r="13" spans="1:4" ht="15.75" thickBot="1" x14ac:dyDescent="0.3">
      <c r="A13" s="7"/>
      <c r="B13" s="7"/>
      <c r="C13" s="7"/>
      <c r="D13" s="8"/>
    </row>
    <row r="14" spans="1:4" ht="19.5" thickBot="1" x14ac:dyDescent="0.35">
      <c r="A14" s="28"/>
      <c r="B14" s="28"/>
      <c r="C14" s="32" t="s">
        <v>479</v>
      </c>
      <c r="D14" s="33">
        <f>SUM(D5:D12)</f>
        <v>8</v>
      </c>
    </row>
    <row r="16" spans="1:4" x14ac:dyDescent="0.25">
      <c r="A16" s="25"/>
      <c r="D16" s="25" t="s">
        <v>478</v>
      </c>
    </row>
  </sheetData>
  <sheetProtection algorithmName="SHA-512" hashValue="7kDzashlWYiImdsN4SmCBFyZhdeu6iMY/0IzCrx22nsvs7EGUABpaqPj10O2QPnB78QduPNlQly2bL8/Ch+tBA==" saltValue="Xv5C9Szm/u7HChvG85c76Q==" spinCount="100000" sheet="1" selectLockedCells="1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18E9B-172B-414D-A268-49BCEE1B7EC6}">
  <sheetPr codeName="Blad6">
    <pageSetUpPr fitToPage="1"/>
  </sheetPr>
  <dimension ref="A2:B18"/>
  <sheetViews>
    <sheetView showGridLines="0" zoomScale="110" zoomScaleNormal="110" workbookViewId="0">
      <selection activeCell="B13" sqref="B13"/>
    </sheetView>
  </sheetViews>
  <sheetFormatPr defaultRowHeight="15" x14ac:dyDescent="0.25"/>
  <cols>
    <col min="1" max="1" width="136.875" customWidth="1"/>
    <col min="2" max="2" width="16.5" customWidth="1"/>
  </cols>
  <sheetData>
    <row r="2" spans="1:2" ht="18.75" x14ac:dyDescent="0.3">
      <c r="A2" s="48" t="s">
        <v>76</v>
      </c>
    </row>
    <row r="4" spans="1:2" s="1" customFormat="1" x14ac:dyDescent="0.25">
      <c r="A4" s="46" t="s">
        <v>74</v>
      </c>
      <c r="B4" s="46" t="s">
        <v>77</v>
      </c>
    </row>
    <row r="5" spans="1:2" x14ac:dyDescent="0.25">
      <c r="A5" s="23" t="s">
        <v>78</v>
      </c>
      <c r="B5" s="26"/>
    </row>
    <row r="6" spans="1:2" x14ac:dyDescent="0.25">
      <c r="A6" s="20" t="s">
        <v>79</v>
      </c>
      <c r="B6" s="26"/>
    </row>
    <row r="7" spans="1:2" x14ac:dyDescent="0.25">
      <c r="A7" s="20" t="s">
        <v>466</v>
      </c>
      <c r="B7" s="26"/>
    </row>
    <row r="8" spans="1:2" x14ac:dyDescent="0.25">
      <c r="A8" s="22" t="s">
        <v>467</v>
      </c>
      <c r="B8" s="26"/>
    </row>
    <row r="9" spans="1:2" x14ac:dyDescent="0.25">
      <c r="A9" s="20" t="s">
        <v>81</v>
      </c>
      <c r="B9" s="26"/>
    </row>
    <row r="10" spans="1:2" x14ac:dyDescent="0.25">
      <c r="A10" s="20" t="s">
        <v>480</v>
      </c>
      <c r="B10" s="26"/>
    </row>
    <row r="11" spans="1:2" x14ac:dyDescent="0.25">
      <c r="A11" s="20" t="s">
        <v>82</v>
      </c>
      <c r="B11" s="26"/>
    </row>
    <row r="12" spans="1:2" ht="15.75" thickBot="1" x14ac:dyDescent="0.3">
      <c r="A12" s="20" t="s">
        <v>83</v>
      </c>
      <c r="B12" s="26"/>
    </row>
    <row r="13" spans="1:2" s="5" customFormat="1" ht="19.5" thickBot="1" x14ac:dyDescent="0.35">
      <c r="A13" s="49" t="s">
        <v>84</v>
      </c>
      <c r="B13" s="55">
        <v>1</v>
      </c>
    </row>
    <row r="14" spans="1:2" x14ac:dyDescent="0.25">
      <c r="A14" s="25"/>
    </row>
    <row r="15" spans="1:2" x14ac:dyDescent="0.25">
      <c r="A15" s="25" t="s">
        <v>468</v>
      </c>
    </row>
    <row r="17" spans="1:2" x14ac:dyDescent="0.25">
      <c r="A17" s="20" t="s">
        <v>506</v>
      </c>
      <c r="B17" s="79">
        <v>6500</v>
      </c>
    </row>
    <row r="18" spans="1:2" x14ac:dyDescent="0.25">
      <c r="A18" s="25"/>
    </row>
  </sheetData>
  <sheetProtection algorithmName="SHA-512" hashValue="OSs5MUUBuqRsjiQW3bpZ6pOCvwIgzACLae5wzBfCO7uw9GowlfnCDmv5qfVnU+hN302Iv17+1sd2uf2F3VMNPw==" saltValue="tiO1PX99TqX0AvH6qj/aQQ==" spinCount="100000" sheet="1" selectLockedCells="1"/>
  <pageMargins left="0.70866141732283472" right="0.70866141732283472" top="0.74803149606299213" bottom="0.74803149606299213" header="0.31496062992125984" footer="0.31496062992125984"/>
  <pageSetup paperSize="9" scale="6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F4245A8D7C224C9FD15AD062E8A7FC" ma:contentTypeVersion="18" ma:contentTypeDescription="Een nieuw document maken." ma:contentTypeScope="" ma:versionID="f717d7bd847e21b890584b774f46dd0e">
  <xsd:schema xmlns:xsd="http://www.w3.org/2001/XMLSchema" xmlns:xs="http://www.w3.org/2001/XMLSchema" xmlns:p="http://schemas.microsoft.com/office/2006/metadata/properties" xmlns:ns2="b5062c00-fe9d-43a3-a317-8bbcf3167e11" xmlns:ns3="b89abb49-1b55-4006-b970-4b53ad3e197b" targetNamespace="http://schemas.microsoft.com/office/2006/metadata/properties" ma:root="true" ma:fieldsID="cbea117ba3bb37faaf29197044ca0f53" ns2:_="" ns3:_="">
    <xsd:import namespace="b5062c00-fe9d-43a3-a317-8bbcf3167e11"/>
    <xsd:import namespace="b89abb49-1b55-4006-b970-4b53ad3e197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062c00-fe9d-43a3-a317-8bbcf3167e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9ceb8a1-dc62-45ef-b82c-3edf4827646a}" ma:internalName="TaxCatchAll" ma:showField="CatchAllData" ma:web="b5062c00-fe9d-43a3-a317-8bbcf3167e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9abb49-1b55-4006-b970-4b53ad3e19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0d10bf19-726e-46f5-8dba-b140756455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9abb49-1b55-4006-b970-4b53ad3e197b">
      <Terms xmlns="http://schemas.microsoft.com/office/infopath/2007/PartnerControls"/>
    </lcf76f155ced4ddcb4097134ff3c332f>
    <TaxCatchAll xmlns="b5062c00-fe9d-43a3-a317-8bbcf3167e11" xsi:nil="true"/>
    <SharedWithUsers xmlns="b5062c00-fe9d-43a3-a317-8bbcf3167e11">
      <UserInfo>
        <DisplayName>Daal, Tijs van</DisplayName>
        <AccountId>13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87296C5D-26E9-41D9-B915-D62AFD7C56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44A085-1949-4A5D-945B-942820AFA4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062c00-fe9d-43a3-a317-8bbcf3167e11"/>
    <ds:schemaRef ds:uri="b89abb49-1b55-4006-b970-4b53ad3e19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1B5FEF-2856-43D3-A4B5-828574DCFC4F}">
  <ds:schemaRefs>
    <ds:schemaRef ds:uri="http://schemas.microsoft.com/office/2006/metadata/properties"/>
    <ds:schemaRef ds:uri="http://schemas.microsoft.com/office/infopath/2007/PartnerControls"/>
    <ds:schemaRef ds:uri="76059542-96c6-4adb-84cf-6a03bdf1bc75"/>
    <ds:schemaRef ds:uri="221fe94e-7e05-40e0-b65b-5a2fb035b783"/>
    <ds:schemaRef ds:uri="b89abb49-1b55-4006-b970-4b53ad3e197b"/>
    <ds:schemaRef ds:uri="b5062c00-fe9d-43a3-a317-8bbcf3167e1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3</vt:i4>
      </vt:variant>
    </vt:vector>
  </HeadingPairs>
  <TitlesOfParts>
    <vt:vector size="9" baseType="lpstr">
      <vt:lpstr>Totaaloverzicht</vt:lpstr>
      <vt:lpstr>Assets &amp; Prijsblad OH-recepten</vt:lpstr>
      <vt:lpstr>Staat van Verrekenprijzen</vt:lpstr>
      <vt:lpstr>Fictief project</vt:lpstr>
      <vt:lpstr>Technisch Beheer</vt:lpstr>
      <vt:lpstr>Implementatiefase</vt:lpstr>
      <vt:lpstr>Implementatiefase!Afdrukbereik</vt:lpstr>
      <vt:lpstr>'Staat van Verrekenprijzen'!Afdrukbereik</vt:lpstr>
      <vt:lpstr>'Technisch Beheer'!Afdrukbereik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l.rijnders@gbmadvies.com</dc:creator>
  <cp:keywords/>
  <dc:description/>
  <cp:lastModifiedBy>Leon Rijnders - GBM Advies</cp:lastModifiedBy>
  <cp:revision/>
  <dcterms:created xsi:type="dcterms:W3CDTF">2021-03-30T07:59:55Z</dcterms:created>
  <dcterms:modified xsi:type="dcterms:W3CDTF">2024-08-16T11:47:52Z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0x010100B4F4245A8D7C224C9FD15AD062E8A7FC</vt:lpwstr>
  </property>
  <property fmtid="{D5CDD505-2E9C-101B-9397-08002B2CF9AE}" pid="3" name="ctbFolderMD5">
    <vt:lpwstr>2e Nota van Inlichtingen Gunningsfase</vt:lpwstr>
  </property>
  <property fmtid="{D5CDD505-2E9C-101B-9397-08002B2CF9AE}" pid="4" name="ctbFolderMD0">
    <vt:lpwstr>Gedeelde documenten</vt:lpwstr>
  </property>
  <property fmtid="{D5CDD505-2E9C-101B-9397-08002B2CF9AE}" pid="5" name="ctbFolderMD6">
    <vt:lpwstr>2e Nota van Inlichtingen Gunningsfase</vt:lpwstr>
  </property>
  <property fmtid="{D5CDD505-2E9C-101B-9397-08002B2CF9AE}" pid="6" name="ctbFolderMD4">
    <vt:lpwstr>Gunningsfase</vt:lpwstr>
  </property>
  <property fmtid="{D5CDD505-2E9C-101B-9397-08002B2CF9AE}" pid="7" name="MediaServiceImageTags">
    <vt:lpwstr/>
  </property>
</Properties>
</file>