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admin/Molthoff Fleetmgt Dropbox/Jeroen Molthoff/Klanten/Ons Middelbaar Onderwijs (OMO)/Consulting lopend/1015 - Openbare aanbesteding/Inkoopbegeleiding/Versies/Versie 3.0/"/>
    </mc:Choice>
  </mc:AlternateContent>
  <xr:revisionPtr revIDLastSave="0" documentId="13_ncr:1_{C685DD49-B0DF-4F43-92F9-3680EE7A2728}" xr6:coauthVersionLast="47" xr6:coauthVersionMax="47" xr10:uidLastSave="{00000000-0000-0000-0000-000000000000}"/>
  <bookViews>
    <workbookView xWindow="0" yWindow="500" windowWidth="51200" windowHeight="28300" tabRatio="500" activeTab="1" xr2:uid="{00000000-000D-0000-FFFF-FFFF00000000}"/>
  </bookViews>
  <sheets>
    <sheet name="Totaal" sheetId="4" r:id="rId1"/>
    <sheet name="P1 Leasetarief" sheetId="9" r:id="rId2"/>
    <sheet name="P2 Overige kosten" sheetId="6" r:id="rId3"/>
  </sheet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31" i="9" l="1"/>
  <c r="AK33" i="9"/>
  <c r="AS33" i="9"/>
  <c r="BI33" i="9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Y55" i="9"/>
  <c r="Z55" i="9"/>
  <c r="AA55" i="9"/>
  <c r="AB55" i="9"/>
  <c r="AC55" i="9"/>
  <c r="AD55" i="9"/>
  <c r="AE55" i="9"/>
  <c r="AF55" i="9"/>
  <c r="AG55" i="9"/>
  <c r="AH55" i="9"/>
  <c r="AI55" i="9"/>
  <c r="AJ55" i="9"/>
  <c r="AK55" i="9"/>
  <c r="AL55" i="9"/>
  <c r="AM55" i="9"/>
  <c r="AN55" i="9"/>
  <c r="AO55" i="9"/>
  <c r="AP55" i="9"/>
  <c r="AQ55" i="9"/>
  <c r="AR55" i="9"/>
  <c r="AS55" i="9"/>
  <c r="AT55" i="9"/>
  <c r="AU55" i="9"/>
  <c r="AV55" i="9"/>
  <c r="AW55" i="9"/>
  <c r="AX55" i="9"/>
  <c r="AY55" i="9"/>
  <c r="AZ55" i="9"/>
  <c r="BA55" i="9"/>
  <c r="BB55" i="9"/>
  <c r="BC55" i="9"/>
  <c r="BD55" i="9"/>
  <c r="BE55" i="9"/>
  <c r="BF55" i="9"/>
  <c r="BG55" i="9"/>
  <c r="BH55" i="9"/>
  <c r="BI55" i="9"/>
  <c r="BI27" i="9"/>
  <c r="BH27" i="9"/>
  <c r="BG27" i="9"/>
  <c r="BF27" i="9"/>
  <c r="BE27" i="9"/>
  <c r="BI21" i="9"/>
  <c r="BI31" i="9" s="1"/>
  <c r="BI45" i="9" s="1"/>
  <c r="BF21" i="9"/>
  <c r="BF33" i="9" s="1"/>
  <c r="BI17" i="9"/>
  <c r="BH17" i="9"/>
  <c r="BH21" i="9" s="1"/>
  <c r="BH31" i="9" s="1"/>
  <c r="BG17" i="9"/>
  <c r="BG21" i="9" s="1"/>
  <c r="BG31" i="9" s="1"/>
  <c r="BF17" i="9"/>
  <c r="BE17" i="9"/>
  <c r="BE21" i="9" s="1"/>
  <c r="BE33" i="9" s="1"/>
  <c r="BC27" i="9"/>
  <c r="BB27" i="9"/>
  <c r="BA27" i="9"/>
  <c r="BA33" i="9" s="1"/>
  <c r="AZ27" i="9"/>
  <c r="AY27" i="9"/>
  <c r="BC17" i="9"/>
  <c r="BC21" i="9" s="1"/>
  <c r="BC31" i="9" s="1"/>
  <c r="BB17" i="9"/>
  <c r="BB21" i="9" s="1"/>
  <c r="BB31" i="9" s="1"/>
  <c r="BA17" i="9"/>
  <c r="BA21" i="9" s="1"/>
  <c r="BA31" i="9" s="1"/>
  <c r="AZ17" i="9"/>
  <c r="AZ21" i="9" s="1"/>
  <c r="AZ31" i="9" s="1"/>
  <c r="AY17" i="9"/>
  <c r="AY21" i="9" s="1"/>
  <c r="AW27" i="9"/>
  <c r="AV27" i="9"/>
  <c r="AU27" i="9"/>
  <c r="AT27" i="9"/>
  <c r="AS27" i="9"/>
  <c r="AW17" i="9"/>
  <c r="AW21" i="9" s="1"/>
  <c r="AW33" i="9" s="1"/>
  <c r="AV17" i="9"/>
  <c r="AV21" i="9" s="1"/>
  <c r="AV33" i="9" s="1"/>
  <c r="AU17" i="9"/>
  <c r="AU21" i="9" s="1"/>
  <c r="AU31" i="9" s="1"/>
  <c r="AT17" i="9"/>
  <c r="AT21" i="9" s="1"/>
  <c r="AT31" i="9" s="1"/>
  <c r="AS17" i="9"/>
  <c r="AS21" i="9" s="1"/>
  <c r="AS31" i="9" s="1"/>
  <c r="AS45" i="9" s="1"/>
  <c r="AQ27" i="9"/>
  <c r="AP27" i="9"/>
  <c r="AO27" i="9"/>
  <c r="AN27" i="9"/>
  <c r="AM27" i="9"/>
  <c r="AQ21" i="9"/>
  <c r="AQ31" i="9" s="1"/>
  <c r="AQ17" i="9"/>
  <c r="AP17" i="9"/>
  <c r="AP21" i="9" s="1"/>
  <c r="AP33" i="9" s="1"/>
  <c r="AO17" i="9"/>
  <c r="AO21" i="9" s="1"/>
  <c r="AO33" i="9" s="1"/>
  <c r="AN17" i="9"/>
  <c r="AN21" i="9" s="1"/>
  <c r="AN33" i="9" s="1"/>
  <c r="AM17" i="9"/>
  <c r="AM21" i="9" s="1"/>
  <c r="AM31" i="9" s="1"/>
  <c r="AK27" i="9"/>
  <c r="AJ27" i="9"/>
  <c r="AI27" i="9"/>
  <c r="AH27" i="9"/>
  <c r="AG27" i="9"/>
  <c r="AK21" i="9"/>
  <c r="AK31" i="9" s="1"/>
  <c r="AK45" i="9" s="1"/>
  <c r="AJ21" i="9"/>
  <c r="AJ31" i="9" s="1"/>
  <c r="AK17" i="9"/>
  <c r="AJ17" i="9"/>
  <c r="AI17" i="9"/>
  <c r="AI21" i="9" s="1"/>
  <c r="AI31" i="9" s="1"/>
  <c r="AH17" i="9"/>
  <c r="AH21" i="9" s="1"/>
  <c r="AG17" i="9"/>
  <c r="AG21" i="9" s="1"/>
  <c r="AG33" i="9" s="1"/>
  <c r="AE27" i="9"/>
  <c r="AD27" i="9"/>
  <c r="AC27" i="9"/>
  <c r="AB27" i="9"/>
  <c r="AA27" i="9"/>
  <c r="AB21" i="9"/>
  <c r="AB31" i="9" s="1"/>
  <c r="AA21" i="9"/>
  <c r="AA31" i="9" s="1"/>
  <c r="AE17" i="9"/>
  <c r="AE21" i="9" s="1"/>
  <c r="AE31" i="9" s="1"/>
  <c r="AD17" i="9"/>
  <c r="AD21" i="9" s="1"/>
  <c r="AD31" i="9" s="1"/>
  <c r="AC17" i="9"/>
  <c r="AC21" i="9" s="1"/>
  <c r="AC31" i="9" s="1"/>
  <c r="AB17" i="9"/>
  <c r="AA17" i="9"/>
  <c r="Y27" i="9"/>
  <c r="X27" i="9"/>
  <c r="W27" i="9"/>
  <c r="V27" i="9"/>
  <c r="U27" i="9"/>
  <c r="Y17" i="9"/>
  <c r="Y21" i="9" s="1"/>
  <c r="Y33" i="9" s="1"/>
  <c r="X17" i="9"/>
  <c r="X21" i="9" s="1"/>
  <c r="X33" i="9" s="1"/>
  <c r="W17" i="9"/>
  <c r="W21" i="9" s="1"/>
  <c r="W31" i="9" s="1"/>
  <c r="V17" i="9"/>
  <c r="V21" i="9" s="1"/>
  <c r="U17" i="9"/>
  <c r="U21" i="9" s="1"/>
  <c r="U31" i="9" s="1"/>
  <c r="S27" i="9"/>
  <c r="R27" i="9"/>
  <c r="Q27" i="9"/>
  <c r="P27" i="9"/>
  <c r="O27" i="9"/>
  <c r="S17" i="9"/>
  <c r="S21" i="9" s="1"/>
  <c r="S31" i="9" s="1"/>
  <c r="R17" i="9"/>
  <c r="R21" i="9" s="1"/>
  <c r="Q17" i="9"/>
  <c r="Q21" i="9" s="1"/>
  <c r="Q33" i="9" s="1"/>
  <c r="P17" i="9"/>
  <c r="P21" i="9" s="1"/>
  <c r="P33" i="9" s="1"/>
  <c r="O17" i="9"/>
  <c r="O21" i="9" s="1"/>
  <c r="O31" i="9" s="1"/>
  <c r="M27" i="9"/>
  <c r="L27" i="9"/>
  <c r="K27" i="9"/>
  <c r="J27" i="9"/>
  <c r="I27" i="9"/>
  <c r="K21" i="9"/>
  <c r="K31" i="9" s="1"/>
  <c r="M17" i="9"/>
  <c r="M21" i="9" s="1"/>
  <c r="M31" i="9" s="1"/>
  <c r="L17" i="9"/>
  <c r="L21" i="9" s="1"/>
  <c r="L31" i="9" s="1"/>
  <c r="K17" i="9"/>
  <c r="J17" i="9"/>
  <c r="J21" i="9" s="1"/>
  <c r="I17" i="9"/>
  <c r="I21" i="9" s="1"/>
  <c r="I33" i="9" s="1"/>
  <c r="G27" i="9"/>
  <c r="F27" i="9"/>
  <c r="E27" i="9"/>
  <c r="D27" i="9"/>
  <c r="C27" i="9"/>
  <c r="G17" i="9"/>
  <c r="G21" i="9" s="1"/>
  <c r="G31" i="9" s="1"/>
  <c r="F17" i="9"/>
  <c r="F21" i="9" s="1"/>
  <c r="F31" i="9" s="1"/>
  <c r="E17" i="9"/>
  <c r="E21" i="9" s="1"/>
  <c r="E31" i="9" s="1"/>
  <c r="D17" i="9"/>
  <c r="D21" i="9" s="1"/>
  <c r="C17" i="9"/>
  <c r="C21" i="9" s="1"/>
  <c r="C31" i="9" s="1"/>
  <c r="L45" i="9" l="1"/>
  <c r="AY31" i="9"/>
  <c r="AY33" i="9"/>
  <c r="AI45" i="9"/>
  <c r="V31" i="9"/>
  <c r="V33" i="9"/>
  <c r="BA45" i="9"/>
  <c r="J33" i="9"/>
  <c r="J31" i="9"/>
  <c r="J45" i="9" s="1"/>
  <c r="AH33" i="9"/>
  <c r="AH31" i="9"/>
  <c r="AH45" i="9" s="1"/>
  <c r="R33" i="9"/>
  <c r="R31" i="9"/>
  <c r="D31" i="9"/>
  <c r="D33" i="9"/>
  <c r="E45" i="9"/>
  <c r="BG45" i="9"/>
  <c r="X45" i="9"/>
  <c r="BC33" i="9"/>
  <c r="BC45" i="9" s="1"/>
  <c r="AU33" i="9"/>
  <c r="AU45" i="9" s="1"/>
  <c r="AM33" i="9"/>
  <c r="AM45" i="9" s="1"/>
  <c r="AE33" i="9"/>
  <c r="AE45" i="9" s="1"/>
  <c r="W33" i="9"/>
  <c r="W45" i="9" s="1"/>
  <c r="O33" i="9"/>
  <c r="O45" i="9" s="1"/>
  <c r="G33" i="9"/>
  <c r="G45" i="9" s="1"/>
  <c r="BF31" i="9"/>
  <c r="BF45" i="9" s="1"/>
  <c r="AP31" i="9"/>
  <c r="AP45" i="9" s="1"/>
  <c r="BB33" i="9"/>
  <c r="BB45" i="9" s="1"/>
  <c r="AT33" i="9"/>
  <c r="AT45" i="9" s="1"/>
  <c r="AD33" i="9"/>
  <c r="AD45" i="9" s="1"/>
  <c r="F33" i="9"/>
  <c r="F45" i="9" s="1"/>
  <c r="BE31" i="9"/>
  <c r="BE45" i="9" s="1"/>
  <c r="AW31" i="9"/>
  <c r="AW45" i="9" s="1"/>
  <c r="AO31" i="9"/>
  <c r="AO45" i="9" s="1"/>
  <c r="AG31" i="9"/>
  <c r="AG45" i="9" s="1"/>
  <c r="Y31" i="9"/>
  <c r="Y45" i="9" s="1"/>
  <c r="Q31" i="9"/>
  <c r="Q45" i="9" s="1"/>
  <c r="I31" i="9"/>
  <c r="I45" i="9" s="1"/>
  <c r="AC33" i="9"/>
  <c r="AC45" i="9" s="1"/>
  <c r="U33" i="9"/>
  <c r="U45" i="9" s="1"/>
  <c r="M33" i="9"/>
  <c r="M45" i="9" s="1"/>
  <c r="E33" i="9"/>
  <c r="AV31" i="9"/>
  <c r="AV45" i="9" s="1"/>
  <c r="AN31" i="9"/>
  <c r="AN45" i="9" s="1"/>
  <c r="P31" i="9"/>
  <c r="P45" i="9" s="1"/>
  <c r="BH33" i="9"/>
  <c r="BH45" i="9" s="1"/>
  <c r="AZ33" i="9"/>
  <c r="AZ45" i="9" s="1"/>
  <c r="AJ33" i="9"/>
  <c r="AJ45" i="9" s="1"/>
  <c r="AB33" i="9"/>
  <c r="AB45" i="9" s="1"/>
  <c r="L33" i="9"/>
  <c r="BG33" i="9"/>
  <c r="AQ33" i="9"/>
  <c r="AQ45" i="9" s="1"/>
  <c r="AI33" i="9"/>
  <c r="AA33" i="9"/>
  <c r="AA45" i="9" s="1"/>
  <c r="S33" i="9"/>
  <c r="S45" i="9" s="1"/>
  <c r="K33" i="9"/>
  <c r="K45" i="9" s="1"/>
  <c r="C33" i="9"/>
  <c r="C45" i="9" s="1"/>
  <c r="B17" i="9"/>
  <c r="B21" i="9" s="1"/>
  <c r="H27" i="9"/>
  <c r="N27" i="9"/>
  <c r="T27" i="9"/>
  <c r="Z27" i="9"/>
  <c r="AF27" i="9"/>
  <c r="AL27" i="9"/>
  <c r="AR27" i="9"/>
  <c r="AX27" i="9"/>
  <c r="BD27" i="9"/>
  <c r="B27" i="9"/>
  <c r="H17" i="9"/>
  <c r="N17" i="9"/>
  <c r="N21" i="9" s="1"/>
  <c r="T17" i="9"/>
  <c r="Z17" i="9"/>
  <c r="AF17" i="9"/>
  <c r="AF21" i="9" s="1"/>
  <c r="AL17" i="9"/>
  <c r="AR17" i="9"/>
  <c r="AX17" i="9"/>
  <c r="BD17" i="9"/>
  <c r="V45" i="9" l="1"/>
  <c r="AY45" i="9"/>
  <c r="D45" i="9"/>
  <c r="AF33" i="9"/>
  <c r="AF31" i="9"/>
  <c r="AF45" i="9" s="1"/>
  <c r="N31" i="9"/>
  <c r="N33" i="9"/>
  <c r="R45" i="9"/>
  <c r="B31" i="9"/>
  <c r="B33" i="9"/>
  <c r="T21" i="9"/>
  <c r="BD21" i="9"/>
  <c r="H21" i="9"/>
  <c r="AX21" i="9"/>
  <c r="AR21" i="9"/>
  <c r="AL21" i="9"/>
  <c r="Z21" i="9"/>
  <c r="AX33" i="9" l="1"/>
  <c r="AX31" i="9"/>
  <c r="AX45" i="9" s="1"/>
  <c r="AL31" i="9"/>
  <c r="AL33" i="9"/>
  <c r="AR31" i="9"/>
  <c r="AR33" i="9"/>
  <c r="N45" i="9"/>
  <c r="BD33" i="9"/>
  <c r="BD31" i="9"/>
  <c r="H33" i="9"/>
  <c r="H31" i="9"/>
  <c r="H45" i="9" s="1"/>
  <c r="T31" i="9"/>
  <c r="T33" i="9"/>
  <c r="Z33" i="9"/>
  <c r="Z31" i="9"/>
  <c r="Z45" i="9" s="1"/>
  <c r="B45" i="9"/>
  <c r="T45" i="9" l="1"/>
  <c r="B57" i="9" s="1"/>
  <c r="AL45" i="9"/>
  <c r="AR45" i="9"/>
  <c r="BD45" i="9"/>
  <c r="B55" i="9"/>
  <c r="B13" i="4" s="1"/>
  <c r="G8" i="6"/>
  <c r="G7" i="6"/>
  <c r="B4" i="4" l="1"/>
  <c r="C15" i="4"/>
  <c r="C6" i="4" l="1"/>
  <c r="D4" i="4" l="1"/>
  <c r="D6" i="4" s="1"/>
  <c r="G6" i="6" l="1"/>
  <c r="G9" i="6"/>
  <c r="G10" i="6"/>
  <c r="G11" i="6"/>
  <c r="G12" i="6"/>
  <c r="G13" i="6"/>
  <c r="G14" i="6"/>
  <c r="G15" i="6"/>
  <c r="D13" i="4" l="1"/>
  <c r="G17" i="6"/>
  <c r="B12" i="4" s="1"/>
  <c r="D12" i="4" s="1"/>
  <c r="D15" i="4" l="1"/>
</calcChain>
</file>

<file path=xl/sharedStrings.xml><?xml version="1.0" encoding="utf-8"?>
<sst xmlns="http://schemas.openxmlformats.org/spreadsheetml/2006/main" count="450" uniqueCount="165">
  <si>
    <t>Leasetarieven nieuw</t>
  </si>
  <si>
    <t>Prijscomponent</t>
  </si>
  <si>
    <t>Totaal</t>
  </si>
  <si>
    <t>Weging</t>
  </si>
  <si>
    <t>Gewogen bedrag</t>
  </si>
  <si>
    <t>Gemiddelde Leasetarief uitgevraagde auto's</t>
  </si>
  <si>
    <t>TOTAAL Leasetarieven nieuw</t>
  </si>
  <si>
    <t>Overige kosten</t>
  </si>
  <si>
    <t>BTW</t>
  </si>
  <si>
    <t>TOTAAL Overige kosten</t>
  </si>
  <si>
    <t>Vult u s.v.p. alle lichtblauwe cellen in</t>
  </si>
  <si>
    <t>Auto 1.1</t>
  </si>
  <si>
    <t>Auto 1.2</t>
  </si>
  <si>
    <t>Auto 1.3</t>
  </si>
  <si>
    <t>Auto 1.4</t>
  </si>
  <si>
    <t>Auto 1.5</t>
  </si>
  <si>
    <t>Auto 1.6</t>
  </si>
  <si>
    <t>Auto 2.1</t>
  </si>
  <si>
    <t>Auto 2.2</t>
  </si>
  <si>
    <t>Auto 2.3</t>
  </si>
  <si>
    <t>Auto 2.4</t>
  </si>
  <si>
    <t>Auto 2.5</t>
  </si>
  <si>
    <t>Auto 2.6</t>
  </si>
  <si>
    <t>Auto 3.1</t>
  </si>
  <si>
    <t>Auto 3.2</t>
  </si>
  <si>
    <t>Auto 3.3</t>
  </si>
  <si>
    <t>Auto 3.4</t>
  </si>
  <si>
    <t>Auto 3.5</t>
  </si>
  <si>
    <t>Auto 3.6</t>
  </si>
  <si>
    <t>Auto 4.1</t>
  </si>
  <si>
    <t>Auto 4.2</t>
  </si>
  <si>
    <t>Auto 4.3</t>
  </si>
  <si>
    <t>Auto 4.4</t>
  </si>
  <si>
    <t>Auto 4.5</t>
  </si>
  <si>
    <t>Auto 4.6</t>
  </si>
  <si>
    <t>Auto 5.1</t>
  </si>
  <si>
    <t>Auto 5.2</t>
  </si>
  <si>
    <t>Auto 5.3</t>
  </si>
  <si>
    <t>Auto 5.4</t>
  </si>
  <si>
    <t>Auto 5.5</t>
  </si>
  <si>
    <t>Auto 5.6</t>
  </si>
  <si>
    <t>Auto 6.1</t>
  </si>
  <si>
    <t>Auto 6.2</t>
  </si>
  <si>
    <t>Auto 6.3</t>
  </si>
  <si>
    <t>Auto 6.4</t>
  </si>
  <si>
    <t>Auto 6.5</t>
  </si>
  <si>
    <t>Auto 6.6</t>
  </si>
  <si>
    <t>Auto 7.1</t>
  </si>
  <si>
    <t>Auto 7.2</t>
  </si>
  <si>
    <t>Auto 7.3</t>
  </si>
  <si>
    <t>Auto 7.4</t>
  </si>
  <si>
    <t>Auto 7.5</t>
  </si>
  <si>
    <t>Auto 7.6</t>
  </si>
  <si>
    <t>Auto 8.1</t>
  </si>
  <si>
    <t>Auto 8.2</t>
  </si>
  <si>
    <t>Auto 8.3</t>
  </si>
  <si>
    <t>Auto 8.4</t>
  </si>
  <si>
    <t>Auto 8.5</t>
  </si>
  <si>
    <t>Auto 8.6</t>
  </si>
  <si>
    <t>Auto 9.1</t>
  </si>
  <si>
    <t>Auto 9.2</t>
  </si>
  <si>
    <t>Auto 9.3</t>
  </si>
  <si>
    <t>Auto 9.4</t>
  </si>
  <si>
    <t>Auto 9.5</t>
  </si>
  <si>
    <t>Auto 9.6</t>
  </si>
  <si>
    <t>Auto 10.1</t>
  </si>
  <si>
    <t>Auto 10.2</t>
  </si>
  <si>
    <t>Auto 10.3</t>
  </si>
  <si>
    <t>Auto 10.4</t>
  </si>
  <si>
    <t>Auto 10.5</t>
  </si>
  <si>
    <t>Auto 10.6</t>
  </si>
  <si>
    <t>Merk</t>
  </si>
  <si>
    <t>Honda</t>
  </si>
  <si>
    <t>Kia</t>
  </si>
  <si>
    <t>Peugeot</t>
  </si>
  <si>
    <t>Toyota</t>
  </si>
  <si>
    <t>BMW</t>
  </si>
  <si>
    <t>Renault</t>
  </si>
  <si>
    <t>Skoda</t>
  </si>
  <si>
    <t>Hyundai</t>
  </si>
  <si>
    <t>Model</t>
  </si>
  <si>
    <t>HR-V</t>
  </si>
  <si>
    <t>Ceed Sportswagon</t>
  </si>
  <si>
    <t>Niro</t>
  </si>
  <si>
    <t>508</t>
  </si>
  <si>
    <t>Corolla Touring Sports</t>
  </si>
  <si>
    <t>IX 1</t>
  </si>
  <si>
    <t>e-2008</t>
  </si>
  <si>
    <t>e-Megane</t>
  </si>
  <si>
    <t>Enyaq iV</t>
  </si>
  <si>
    <t>Ioniq 5</t>
  </si>
  <si>
    <t>Uitvoering</t>
  </si>
  <si>
    <t>1.5 I-MMD HEV Advance CVT auto 5D 96kW</t>
  </si>
  <si>
    <t>1.0 T-GDi DynamicPlusLine 5D 88kW</t>
  </si>
  <si>
    <t>1.6 GDi Hybrid DynamicLine 5D 104kW</t>
  </si>
  <si>
    <t>Allure HYbrid 180 e-EAT8 5D 132kW</t>
  </si>
  <si>
    <t>1.8 Hybrid Active 5D 103kW</t>
  </si>
  <si>
    <t>xDrive30 5D 230kW</t>
  </si>
  <si>
    <t>GT First Edition EV 54kWh 156 5D</t>
  </si>
  <si>
    <t>EV60 220 pk Optimum Charge Equilibre 5D</t>
  </si>
  <si>
    <t>iV 80 5D 150kW</t>
  </si>
  <si>
    <t>77,4kWh Connect auto 5D 168kW</t>
  </si>
  <si>
    <t>Type voertuig</t>
  </si>
  <si>
    <t>Personenauto</t>
  </si>
  <si>
    <t>Brandstof</t>
  </si>
  <si>
    <t>Benzine</t>
  </si>
  <si>
    <t>Elektrisch</t>
  </si>
  <si>
    <t>Looptijd in mnd</t>
  </si>
  <si>
    <t>Jaarkilometrage</t>
  </si>
  <si>
    <t>Catalogusprijs incl. BTW / BPM</t>
  </si>
  <si>
    <t>BPM bedrag</t>
  </si>
  <si>
    <t>Catalogusprijs excl. BTW / BPM</t>
  </si>
  <si>
    <t>Afleverpakket</t>
  </si>
  <si>
    <t>Calculatiekorting</t>
  </si>
  <si>
    <t>Kortingsbedrag</t>
  </si>
  <si>
    <t>Recycling bijdrage</t>
  </si>
  <si>
    <t>Leges</t>
  </si>
  <si>
    <t>Kosten rijklaar maken</t>
  </si>
  <si>
    <t>Totale investering</t>
  </si>
  <si>
    <t>Rentedatum</t>
  </si>
  <si>
    <t>Rentebasis (naam inclusief aantal jaar, bijvoorbeeld 'IRS-4-jaars')</t>
  </si>
  <si>
    <t>Rentebasis (%)</t>
  </si>
  <si>
    <t>Renteopslag (%)</t>
  </si>
  <si>
    <t>Rekenrente (totaal %)</t>
  </si>
  <si>
    <t>Restwaarde excl. BTW, incl. BPM</t>
  </si>
  <si>
    <t>Afschrijving auto</t>
  </si>
  <si>
    <t>Waarvan afschrijving BPM</t>
  </si>
  <si>
    <t>Rentebedrag</t>
  </si>
  <si>
    <t>Houderschapsbelasting</t>
  </si>
  <si>
    <t>WA premie exclusief assurantiebelasting</t>
  </si>
  <si>
    <t>Casco premie exclusief assurantiebelasting</t>
  </si>
  <si>
    <t>Reparatie en onderhoud</t>
  </si>
  <si>
    <t>Bandenvervanging</t>
  </si>
  <si>
    <t>Vervangende auto</t>
  </si>
  <si>
    <t>Pechhulp</t>
  </si>
  <si>
    <t>Administratiekosten</t>
  </si>
  <si>
    <t>Management-fee</t>
  </si>
  <si>
    <t>Brandstofpas</t>
  </si>
  <si>
    <t>Totaal leasetarief</t>
  </si>
  <si>
    <t>BTW% op BPM afschrijving in factuur (0% of 21%):</t>
  </si>
  <si>
    <t>BTW% op HSB in factuur (0% of 21%):</t>
  </si>
  <si>
    <t>BTW% op WA premie in factuur (0% of 21%):</t>
  </si>
  <si>
    <t>BTW% op Casco premie in factuur (0% of 21%):</t>
  </si>
  <si>
    <t>Assurantiebelasting op WA premie (0% of 21%):</t>
  </si>
  <si>
    <t>Assurantiebelasting op Casco premie (0% of 21%):</t>
  </si>
  <si>
    <t>Totaal bedrag aan belasting</t>
  </si>
  <si>
    <t>Gemiddeld Leasetarief</t>
  </si>
  <si>
    <t>Prijzenblad Autolease - Overige kosten</t>
  </si>
  <si>
    <t>Prijs per</t>
  </si>
  <si>
    <t>Prijs</t>
  </si>
  <si>
    <t>Score</t>
  </si>
  <si>
    <t>Afleverpakket nieuw voertuig</t>
  </si>
  <si>
    <t>Voertuig</t>
  </si>
  <si>
    <t>Reiniging normaal</t>
  </si>
  <si>
    <t>Handeling</t>
  </si>
  <si>
    <t>Reiniging intensief</t>
  </si>
  <si>
    <t>Ozonbehandeling</t>
  </si>
  <si>
    <t>Doorsturen 1e bekeuring</t>
  </si>
  <si>
    <t>Doorsturen aanmaning</t>
  </si>
  <si>
    <t>Administratiekosten bij vervangen kentekenbewijs</t>
  </si>
  <si>
    <t>Administratiekosten bij vervangen kentekenplaten</t>
  </si>
  <si>
    <t>Administratiekosten bij vervanging missende reservesleutel</t>
  </si>
  <si>
    <t>Calculeren innameschades</t>
  </si>
  <si>
    <t>Totaalscore overige tarieven</t>
  </si>
  <si>
    <t>POI-verzekering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</si>
</sst>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&quot;€&quot;\ #,##0.00"/>
    <numFmt numFmtId="165" formatCode="0.0%"/>
    <numFmt numFmtId="166" formatCode="_(* #,##0_);_(* \(#,##0\);_(* &quot;-&quot;??_);_(@_)"/>
    <numFmt numFmtId="167" formatCode="_(&quot;€&quot;\ * #,##0_);_(&quot;€&quot;\ * \(#,##0\);_(&quot;€&quot;\ * &quot;-&quot;??_);_(@_)"/>
  </numFmts>
  <fonts count="12">
    <font>
      <sz val="12"/>
      <color theme="1"/>
      <name val="ArialMT"/>
      <family val="2"/>
    </font>
    <font>
      <sz val="12"/>
      <color theme="1"/>
      <name val="ArialMT"/>
      <family val="2"/>
    </font>
    <font>
      <sz val="12"/>
      <color theme="1"/>
      <name val="ArialMT"/>
      <family val="2"/>
    </font>
    <font>
      <b/>
      <sz val="12"/>
      <color theme="0"/>
      <name val="ArialMT"/>
      <family val="2"/>
    </font>
    <font>
      <b/>
      <sz val="12"/>
      <color theme="1"/>
      <name val="ArialMT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1"/>
      <color indexed="8"/>
      <name val="Calibri"/>
      <family val="2"/>
    </font>
    <font>
      <b/>
      <sz val="12"/>
      <color theme="0"/>
      <name val="Arial"/>
      <family val="2"/>
    </font>
    <font>
      <sz val="8"/>
      <name val="ArialMT"/>
      <family val="2"/>
    </font>
    <font>
      <i/>
      <sz val="12"/>
      <color theme="1"/>
      <name val="Arial"/>
      <family val="2"/>
    </font>
    <font>
      <sz val="12"/>
      <color rgb="FF000000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5" fillId="2" borderId="2" xfId="0" applyFont="1" applyFill="1" applyBorder="1"/>
    <xf numFmtId="0" fontId="0" fillId="5" borderId="0" xfId="0" applyFill="1"/>
    <xf numFmtId="0" fontId="0" fillId="5" borderId="2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164" fontId="0" fillId="4" borderId="0" xfId="0" applyNumberFormat="1" applyFill="1"/>
    <xf numFmtId="0" fontId="3" fillId="3" borderId="2" xfId="0" applyFont="1" applyFill="1" applyBorder="1"/>
    <xf numFmtId="164" fontId="3" fillId="3" borderId="0" xfId="0" applyNumberFormat="1" applyFont="1" applyFill="1"/>
    <xf numFmtId="164" fontId="0" fillId="0" borderId="0" xfId="0" applyNumberFormat="1"/>
    <xf numFmtId="0" fontId="3" fillId="3" borderId="0" xfId="0" applyFont="1" applyFill="1"/>
    <xf numFmtId="0" fontId="3" fillId="5" borderId="0" xfId="0" applyFont="1" applyFill="1"/>
    <xf numFmtId="0" fontId="6" fillId="4" borderId="0" xfId="0" applyFont="1" applyFill="1" applyAlignment="1">
      <alignment vertical="center"/>
    </xf>
    <xf numFmtId="164" fontId="0" fillId="2" borderId="0" xfId="0" applyNumberFormat="1" applyFill="1"/>
    <xf numFmtId="9" fontId="0" fillId="4" borderId="0" xfId="0" applyNumberFormat="1" applyFill="1" applyAlignment="1">
      <alignment horizontal="center"/>
    </xf>
    <xf numFmtId="0" fontId="6" fillId="4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0" fillId="4" borderId="2" xfId="0" applyFill="1" applyBorder="1"/>
    <xf numFmtId="165" fontId="0" fillId="4" borderId="0" xfId="3" applyNumberFormat="1" applyFont="1" applyFill="1" applyBorder="1"/>
    <xf numFmtId="165" fontId="0" fillId="5" borderId="0" xfId="0" applyNumberFormat="1" applyFill="1"/>
    <xf numFmtId="0" fontId="8" fillId="3" borderId="0" xfId="0" applyFont="1" applyFill="1" applyAlignment="1">
      <alignment horizontal="center" vertical="center"/>
    </xf>
    <xf numFmtId="9" fontId="6" fillId="2" borderId="1" xfId="3" applyFont="1" applyFill="1" applyBorder="1" applyAlignment="1">
      <alignment vertical="center"/>
    </xf>
    <xf numFmtId="44" fontId="6" fillId="4" borderId="1" xfId="1" applyFont="1" applyFill="1" applyBorder="1" applyAlignment="1">
      <alignment horizontal="center"/>
    </xf>
    <xf numFmtId="44" fontId="6" fillId="2" borderId="1" xfId="1" applyFont="1" applyFill="1" applyBorder="1" applyAlignment="1">
      <alignment vertical="center"/>
    </xf>
    <xf numFmtId="0" fontId="0" fillId="0" borderId="0" xfId="0" applyAlignment="1">
      <alignment vertical="top"/>
    </xf>
    <xf numFmtId="0" fontId="6" fillId="0" borderId="0" xfId="0" applyFont="1" applyAlignment="1">
      <alignment vertical="center"/>
    </xf>
    <xf numFmtId="0" fontId="0" fillId="0" borderId="2" xfId="0" applyBorder="1"/>
    <xf numFmtId="0" fontId="0" fillId="0" borderId="6" xfId="0" applyBorder="1"/>
    <xf numFmtId="166" fontId="0" fillId="0" borderId="0" xfId="0" applyNumberFormat="1"/>
    <xf numFmtId="44" fontId="0" fillId="0" borderId="0" xfId="1" applyFont="1" applyFill="1"/>
    <xf numFmtId="44" fontId="6" fillId="2" borderId="10" xfId="1" applyFont="1" applyFill="1" applyBorder="1" applyAlignment="1">
      <alignment vertical="center"/>
    </xf>
    <xf numFmtId="9" fontId="6" fillId="2" borderId="10" xfId="3" applyFont="1" applyFill="1" applyBorder="1" applyAlignment="1">
      <alignment vertical="center"/>
    </xf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top" wrapText="1"/>
    </xf>
    <xf numFmtId="0" fontId="6" fillId="4" borderId="1" xfId="4" applyNumberFormat="1" applyFont="1" applyFill="1" applyBorder="1" applyAlignment="1">
      <alignment horizontal="center"/>
    </xf>
    <xf numFmtId="0" fontId="6" fillId="4" borderId="0" xfId="0" applyFont="1" applyFill="1" applyAlignment="1">
      <alignment vertical="top"/>
    </xf>
    <xf numFmtId="3" fontId="6" fillId="4" borderId="1" xfId="4" applyNumberFormat="1" applyFont="1" applyFill="1" applyBorder="1" applyAlignment="1">
      <alignment horizontal="center"/>
    </xf>
    <xf numFmtId="9" fontId="6" fillId="4" borderId="1" xfId="3" applyFont="1" applyFill="1" applyBorder="1" applyAlignment="1">
      <alignment horizontal="center"/>
    </xf>
    <xf numFmtId="9" fontId="6" fillId="4" borderId="10" xfId="3" applyFont="1" applyFill="1" applyBorder="1" applyAlignment="1">
      <alignment horizontal="center"/>
    </xf>
    <xf numFmtId="14" fontId="6" fillId="6" borderId="1" xfId="1" applyNumberFormat="1" applyFont="1" applyFill="1" applyBorder="1" applyAlignment="1">
      <alignment vertical="center"/>
    </xf>
    <xf numFmtId="167" fontId="6" fillId="4" borderId="1" xfId="1" applyNumberFormat="1" applyFont="1" applyFill="1" applyBorder="1" applyAlignment="1">
      <alignment horizontal="center"/>
    </xf>
    <xf numFmtId="167" fontId="6" fillId="4" borderId="10" xfId="1" applyNumberFormat="1" applyFont="1" applyFill="1" applyBorder="1" applyAlignment="1">
      <alignment horizontal="center"/>
    </xf>
    <xf numFmtId="0" fontId="10" fillId="4" borderId="2" xfId="0" applyFont="1" applyFill="1" applyBorder="1" applyAlignment="1">
      <alignment vertical="center"/>
    </xf>
    <xf numFmtId="0" fontId="11" fillId="0" borderId="0" xfId="0" applyFont="1"/>
    <xf numFmtId="0" fontId="5" fillId="0" borderId="0" xfId="0" applyFont="1" applyAlignment="1">
      <alignment wrapText="1"/>
    </xf>
    <xf numFmtId="0" fontId="6" fillId="4" borderId="2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164" fontId="3" fillId="0" borderId="0" xfId="0" applyNumberFormat="1" applyFont="1"/>
    <xf numFmtId="10" fontId="6" fillId="2" borderId="1" xfId="3" applyNumberFormat="1" applyFont="1" applyFill="1" applyBorder="1" applyAlignment="1">
      <alignment vertic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6" fillId="4" borderId="0" xfId="0" applyFont="1" applyFill="1" applyBorder="1" applyAlignment="1">
      <alignment vertical="center"/>
    </xf>
  </cellXfs>
  <cellStyles count="5">
    <cellStyle name="Komma" xfId="4" builtinId="3"/>
    <cellStyle name="Normal_Huurtarieven" xfId="2" xr:uid="{00000000-0005-0000-0000-000001000000}"/>
    <cellStyle name="Procent" xfId="3" builtinId="5"/>
    <cellStyle name="Standaard" xfId="0" builtinId="0"/>
    <cellStyle name="Valuta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zoomScale="130" zoomScaleNormal="130" workbookViewId="0">
      <selection sqref="A1:E1"/>
    </sheetView>
  </sheetViews>
  <sheetFormatPr baseColWidth="10" defaultColWidth="11.5703125" defaultRowHeight="16"/>
  <cols>
    <col min="1" max="1" width="58.42578125" bestFit="1" customWidth="1"/>
    <col min="2" max="2" width="15.85546875" bestFit="1" customWidth="1"/>
    <col min="4" max="4" width="14.85546875" bestFit="1" customWidth="1"/>
  </cols>
  <sheetData>
    <row r="1" spans="1:5">
      <c r="A1" s="51" t="s">
        <v>0</v>
      </c>
      <c r="B1" s="52"/>
      <c r="C1" s="52"/>
      <c r="D1" s="52"/>
      <c r="E1" s="53"/>
    </row>
    <row r="2" spans="1:5">
      <c r="A2" s="3"/>
      <c r="B2" s="2"/>
      <c r="C2" s="2"/>
      <c r="D2" s="2"/>
      <c r="E2" s="4"/>
    </row>
    <row r="3" spans="1:5">
      <c r="A3" s="9" t="s">
        <v>1</v>
      </c>
      <c r="B3" s="12" t="s">
        <v>2</v>
      </c>
      <c r="C3" s="12" t="s">
        <v>3</v>
      </c>
      <c r="D3" s="12" t="s">
        <v>4</v>
      </c>
      <c r="E3" s="4"/>
    </row>
    <row r="4" spans="1:5">
      <c r="A4" s="19" t="s">
        <v>5</v>
      </c>
      <c r="B4" s="8">
        <f>'P1 Leasetarief'!B57</f>
        <v>700.54338765432067</v>
      </c>
      <c r="C4" s="20">
        <v>1</v>
      </c>
      <c r="D4" s="8">
        <f>B4*C4</f>
        <v>700.54338765432067</v>
      </c>
      <c r="E4" s="4"/>
    </row>
    <row r="5" spans="1:5">
      <c r="A5" s="28"/>
      <c r="E5" s="29"/>
    </row>
    <row r="6" spans="1:5">
      <c r="A6" s="9" t="s">
        <v>6</v>
      </c>
      <c r="B6" s="2"/>
      <c r="C6" s="21">
        <f>C4</f>
        <v>1</v>
      </c>
      <c r="D6" s="10">
        <f>D4</f>
        <v>700.54338765432067</v>
      </c>
      <c r="E6" s="4"/>
    </row>
    <row r="7" spans="1:5">
      <c r="A7" s="5"/>
      <c r="B7" s="6"/>
      <c r="C7" s="6"/>
      <c r="D7" s="6"/>
      <c r="E7" s="7"/>
    </row>
    <row r="9" spans="1:5">
      <c r="A9" s="51" t="s">
        <v>7</v>
      </c>
      <c r="B9" s="52"/>
      <c r="C9" s="52"/>
      <c r="D9" s="52"/>
      <c r="E9" s="53"/>
    </row>
    <row r="10" spans="1:5">
      <c r="A10" s="3"/>
      <c r="B10" s="2"/>
      <c r="C10" s="2"/>
      <c r="D10" s="2"/>
      <c r="E10" s="4"/>
    </row>
    <row r="11" spans="1:5">
      <c r="A11" s="9" t="s">
        <v>1</v>
      </c>
      <c r="B11" s="12" t="s">
        <v>2</v>
      </c>
      <c r="C11" s="12" t="s">
        <v>3</v>
      </c>
      <c r="D11" s="12" t="s">
        <v>4</v>
      </c>
      <c r="E11" s="4"/>
    </row>
    <row r="12" spans="1:5">
      <c r="A12" s="19" t="s">
        <v>7</v>
      </c>
      <c r="B12" s="8">
        <f>'P2 Overige kosten'!G17</f>
        <v>0</v>
      </c>
      <c r="C12" s="20">
        <v>0.75</v>
      </c>
      <c r="D12" s="8">
        <f t="shared" ref="D12:D13" si="0">B12*C12</f>
        <v>0</v>
      </c>
      <c r="E12" s="4"/>
    </row>
    <row r="13" spans="1:5">
      <c r="A13" s="19" t="s">
        <v>8</v>
      </c>
      <c r="B13" s="8">
        <f>AVERAGE('P1 Leasetarief'!B55:BI55)</f>
        <v>0</v>
      </c>
      <c r="C13" s="20">
        <v>0.25</v>
      </c>
      <c r="D13" s="8">
        <f t="shared" si="0"/>
        <v>0</v>
      </c>
      <c r="E13" s="4"/>
    </row>
    <row r="14" spans="1:5">
      <c r="A14" s="28"/>
      <c r="E14" s="29"/>
    </row>
    <row r="15" spans="1:5">
      <c r="A15" s="9" t="s">
        <v>9</v>
      </c>
      <c r="B15" s="2"/>
      <c r="C15" s="21">
        <f>SUM(C12:C13)</f>
        <v>1</v>
      </c>
      <c r="D15" s="10">
        <f>SUM(D12:D13)</f>
        <v>0</v>
      </c>
      <c r="E15" s="4"/>
    </row>
    <row r="16" spans="1:5">
      <c r="A16" s="5"/>
      <c r="B16" s="6"/>
      <c r="C16" s="6"/>
      <c r="D16" s="6"/>
      <c r="E16" s="7"/>
    </row>
  </sheetData>
  <mergeCells count="2">
    <mergeCell ref="A1:E1"/>
    <mergeCell ref="A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I57"/>
  <sheetViews>
    <sheetView tabSelected="1" workbookViewId="0">
      <selection activeCell="B45" sqref="B45"/>
    </sheetView>
  </sheetViews>
  <sheetFormatPr baseColWidth="10" defaultColWidth="11.5703125" defaultRowHeight="16"/>
  <cols>
    <col min="1" max="1" width="51.7109375" bestFit="1" customWidth="1"/>
    <col min="2" max="61" width="15.28515625" customWidth="1"/>
  </cols>
  <sheetData>
    <row r="1" spans="1:61">
      <c r="A1" s="1" t="s">
        <v>10</v>
      </c>
      <c r="B1" s="22" t="s">
        <v>11</v>
      </c>
      <c r="C1" s="22" t="s">
        <v>12</v>
      </c>
      <c r="D1" s="22" t="s">
        <v>13</v>
      </c>
      <c r="E1" s="22" t="s">
        <v>14</v>
      </c>
      <c r="F1" s="22" t="s">
        <v>15</v>
      </c>
      <c r="G1" s="22" t="s">
        <v>16</v>
      </c>
      <c r="H1" s="22" t="s">
        <v>17</v>
      </c>
      <c r="I1" s="22" t="s">
        <v>18</v>
      </c>
      <c r="J1" s="22" t="s">
        <v>19</v>
      </c>
      <c r="K1" s="22" t="s">
        <v>20</v>
      </c>
      <c r="L1" s="22" t="s">
        <v>21</v>
      </c>
      <c r="M1" s="22" t="s">
        <v>22</v>
      </c>
      <c r="N1" s="22" t="s">
        <v>23</v>
      </c>
      <c r="O1" s="22" t="s">
        <v>24</v>
      </c>
      <c r="P1" s="22" t="s">
        <v>25</v>
      </c>
      <c r="Q1" s="22" t="s">
        <v>26</v>
      </c>
      <c r="R1" s="22" t="s">
        <v>27</v>
      </c>
      <c r="S1" s="22" t="s">
        <v>28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33</v>
      </c>
      <c r="Y1" s="22" t="s">
        <v>34</v>
      </c>
      <c r="Z1" s="22" t="s">
        <v>35</v>
      </c>
      <c r="AA1" s="22" t="s">
        <v>36</v>
      </c>
      <c r="AB1" s="22" t="s">
        <v>37</v>
      </c>
      <c r="AC1" s="22" t="s">
        <v>38</v>
      </c>
      <c r="AD1" s="22" t="s">
        <v>39</v>
      </c>
      <c r="AE1" s="22" t="s">
        <v>40</v>
      </c>
      <c r="AF1" s="22" t="s">
        <v>41</v>
      </c>
      <c r="AG1" s="22" t="s">
        <v>42</v>
      </c>
      <c r="AH1" s="22" t="s">
        <v>43</v>
      </c>
      <c r="AI1" s="22" t="s">
        <v>44</v>
      </c>
      <c r="AJ1" s="22" t="s">
        <v>45</v>
      </c>
      <c r="AK1" s="22" t="s">
        <v>46</v>
      </c>
      <c r="AL1" s="22" t="s">
        <v>47</v>
      </c>
      <c r="AM1" s="22" t="s">
        <v>48</v>
      </c>
      <c r="AN1" s="22" t="s">
        <v>49</v>
      </c>
      <c r="AO1" s="22" t="s">
        <v>50</v>
      </c>
      <c r="AP1" s="22" t="s">
        <v>51</v>
      </c>
      <c r="AQ1" s="22" t="s">
        <v>52</v>
      </c>
      <c r="AR1" s="22" t="s">
        <v>53</v>
      </c>
      <c r="AS1" s="22" t="s">
        <v>54</v>
      </c>
      <c r="AT1" s="22" t="s">
        <v>55</v>
      </c>
      <c r="AU1" s="22" t="s">
        <v>56</v>
      </c>
      <c r="AV1" s="22" t="s">
        <v>57</v>
      </c>
      <c r="AW1" s="22" t="s">
        <v>58</v>
      </c>
      <c r="AX1" s="22" t="s">
        <v>59</v>
      </c>
      <c r="AY1" s="22" t="s">
        <v>60</v>
      </c>
      <c r="AZ1" s="22" t="s">
        <v>61</v>
      </c>
      <c r="BA1" s="22" t="s">
        <v>62</v>
      </c>
      <c r="BB1" s="22" t="s">
        <v>63</v>
      </c>
      <c r="BC1" s="22" t="s">
        <v>64</v>
      </c>
      <c r="BD1" s="22" t="s">
        <v>65</v>
      </c>
      <c r="BE1" s="22" t="s">
        <v>66</v>
      </c>
      <c r="BF1" s="22" t="s">
        <v>67</v>
      </c>
      <c r="BG1" s="22" t="s">
        <v>68</v>
      </c>
      <c r="BH1" s="22" t="s">
        <v>69</v>
      </c>
      <c r="BI1" s="22" t="s">
        <v>70</v>
      </c>
    </row>
    <row r="2" spans="1:61">
      <c r="A2" s="17" t="s">
        <v>71</v>
      </c>
      <c r="B2" s="34" t="s">
        <v>72</v>
      </c>
      <c r="C2" s="34" t="s">
        <v>72</v>
      </c>
      <c r="D2" s="34" t="s">
        <v>72</v>
      </c>
      <c r="E2" s="34" t="s">
        <v>72</v>
      </c>
      <c r="F2" s="34" t="s">
        <v>72</v>
      </c>
      <c r="G2" s="34" t="s">
        <v>72</v>
      </c>
      <c r="H2" s="34" t="s">
        <v>73</v>
      </c>
      <c r="I2" s="34" t="s">
        <v>73</v>
      </c>
      <c r="J2" s="34" t="s">
        <v>73</v>
      </c>
      <c r="K2" s="34" t="s">
        <v>73</v>
      </c>
      <c r="L2" s="34" t="s">
        <v>73</v>
      </c>
      <c r="M2" s="34" t="s">
        <v>73</v>
      </c>
      <c r="N2" s="34" t="s">
        <v>73</v>
      </c>
      <c r="O2" s="34" t="s">
        <v>73</v>
      </c>
      <c r="P2" s="34" t="s">
        <v>73</v>
      </c>
      <c r="Q2" s="34" t="s">
        <v>73</v>
      </c>
      <c r="R2" s="34" t="s">
        <v>73</v>
      </c>
      <c r="S2" s="34" t="s">
        <v>73</v>
      </c>
      <c r="T2" s="34" t="s">
        <v>74</v>
      </c>
      <c r="U2" s="34" t="s">
        <v>74</v>
      </c>
      <c r="V2" s="34" t="s">
        <v>74</v>
      </c>
      <c r="W2" s="34" t="s">
        <v>74</v>
      </c>
      <c r="X2" s="34" t="s">
        <v>74</v>
      </c>
      <c r="Y2" s="34" t="s">
        <v>74</v>
      </c>
      <c r="Z2" s="34" t="s">
        <v>75</v>
      </c>
      <c r="AA2" s="34" t="s">
        <v>75</v>
      </c>
      <c r="AB2" s="34" t="s">
        <v>75</v>
      </c>
      <c r="AC2" s="34" t="s">
        <v>75</v>
      </c>
      <c r="AD2" s="34" t="s">
        <v>75</v>
      </c>
      <c r="AE2" s="34" t="s">
        <v>75</v>
      </c>
      <c r="AF2" s="34" t="s">
        <v>76</v>
      </c>
      <c r="AG2" s="34" t="s">
        <v>76</v>
      </c>
      <c r="AH2" s="34" t="s">
        <v>76</v>
      </c>
      <c r="AI2" s="34" t="s">
        <v>76</v>
      </c>
      <c r="AJ2" s="34" t="s">
        <v>76</v>
      </c>
      <c r="AK2" s="34" t="s">
        <v>76</v>
      </c>
      <c r="AL2" s="34" t="s">
        <v>74</v>
      </c>
      <c r="AM2" s="34" t="s">
        <v>74</v>
      </c>
      <c r="AN2" s="34" t="s">
        <v>74</v>
      </c>
      <c r="AO2" s="34" t="s">
        <v>74</v>
      </c>
      <c r="AP2" s="34" t="s">
        <v>74</v>
      </c>
      <c r="AQ2" s="34" t="s">
        <v>74</v>
      </c>
      <c r="AR2" s="34" t="s">
        <v>77</v>
      </c>
      <c r="AS2" s="34" t="s">
        <v>77</v>
      </c>
      <c r="AT2" s="34" t="s">
        <v>77</v>
      </c>
      <c r="AU2" s="34" t="s">
        <v>77</v>
      </c>
      <c r="AV2" s="34" t="s">
        <v>77</v>
      </c>
      <c r="AW2" s="34" t="s">
        <v>77</v>
      </c>
      <c r="AX2" s="34" t="s">
        <v>78</v>
      </c>
      <c r="AY2" s="34" t="s">
        <v>78</v>
      </c>
      <c r="AZ2" s="34" t="s">
        <v>78</v>
      </c>
      <c r="BA2" s="34" t="s">
        <v>78</v>
      </c>
      <c r="BB2" s="34" t="s">
        <v>78</v>
      </c>
      <c r="BC2" s="34" t="s">
        <v>78</v>
      </c>
      <c r="BD2" s="34" t="s">
        <v>79</v>
      </c>
      <c r="BE2" s="34" t="s">
        <v>79</v>
      </c>
      <c r="BF2" s="34" t="s">
        <v>79</v>
      </c>
      <c r="BG2" s="34" t="s">
        <v>79</v>
      </c>
      <c r="BH2" s="34" t="s">
        <v>79</v>
      </c>
      <c r="BI2" s="34" t="s">
        <v>79</v>
      </c>
    </row>
    <row r="3" spans="1:61">
      <c r="A3" s="17" t="s">
        <v>80</v>
      </c>
      <c r="B3" s="34" t="s">
        <v>81</v>
      </c>
      <c r="C3" s="34" t="s">
        <v>81</v>
      </c>
      <c r="D3" s="34" t="s">
        <v>81</v>
      </c>
      <c r="E3" s="34" t="s">
        <v>81</v>
      </c>
      <c r="F3" s="34" t="s">
        <v>81</v>
      </c>
      <c r="G3" s="34" t="s">
        <v>81</v>
      </c>
      <c r="H3" s="34" t="s">
        <v>82</v>
      </c>
      <c r="I3" s="34" t="s">
        <v>82</v>
      </c>
      <c r="J3" s="34" t="s">
        <v>82</v>
      </c>
      <c r="K3" s="34" t="s">
        <v>82</v>
      </c>
      <c r="L3" s="34" t="s">
        <v>82</v>
      </c>
      <c r="M3" s="34" t="s">
        <v>82</v>
      </c>
      <c r="N3" s="34" t="s">
        <v>83</v>
      </c>
      <c r="O3" s="34" t="s">
        <v>83</v>
      </c>
      <c r="P3" s="34" t="s">
        <v>83</v>
      </c>
      <c r="Q3" s="34" t="s">
        <v>83</v>
      </c>
      <c r="R3" s="34" t="s">
        <v>83</v>
      </c>
      <c r="S3" s="34" t="s">
        <v>83</v>
      </c>
      <c r="T3" s="34" t="s">
        <v>84</v>
      </c>
      <c r="U3" s="34" t="s">
        <v>84</v>
      </c>
      <c r="V3" s="34" t="s">
        <v>84</v>
      </c>
      <c r="W3" s="34" t="s">
        <v>84</v>
      </c>
      <c r="X3" s="34" t="s">
        <v>84</v>
      </c>
      <c r="Y3" s="34" t="s">
        <v>84</v>
      </c>
      <c r="Z3" s="34" t="s">
        <v>85</v>
      </c>
      <c r="AA3" s="34" t="s">
        <v>85</v>
      </c>
      <c r="AB3" s="34" t="s">
        <v>85</v>
      </c>
      <c r="AC3" s="34" t="s">
        <v>85</v>
      </c>
      <c r="AD3" s="34" t="s">
        <v>85</v>
      </c>
      <c r="AE3" s="34" t="s">
        <v>85</v>
      </c>
      <c r="AF3" s="34" t="s">
        <v>86</v>
      </c>
      <c r="AG3" s="34" t="s">
        <v>86</v>
      </c>
      <c r="AH3" s="34" t="s">
        <v>86</v>
      </c>
      <c r="AI3" s="34" t="s">
        <v>86</v>
      </c>
      <c r="AJ3" s="34" t="s">
        <v>86</v>
      </c>
      <c r="AK3" s="34" t="s">
        <v>86</v>
      </c>
      <c r="AL3" s="34" t="s">
        <v>87</v>
      </c>
      <c r="AM3" s="34" t="s">
        <v>87</v>
      </c>
      <c r="AN3" s="34" t="s">
        <v>87</v>
      </c>
      <c r="AO3" s="34" t="s">
        <v>87</v>
      </c>
      <c r="AP3" s="34" t="s">
        <v>87</v>
      </c>
      <c r="AQ3" s="34" t="s">
        <v>87</v>
      </c>
      <c r="AR3" s="34" t="s">
        <v>88</v>
      </c>
      <c r="AS3" s="34" t="s">
        <v>88</v>
      </c>
      <c r="AT3" s="34" t="s">
        <v>88</v>
      </c>
      <c r="AU3" s="34" t="s">
        <v>88</v>
      </c>
      <c r="AV3" s="34" t="s">
        <v>88</v>
      </c>
      <c r="AW3" s="34" t="s">
        <v>88</v>
      </c>
      <c r="AX3" s="34" t="s">
        <v>89</v>
      </c>
      <c r="AY3" s="34" t="s">
        <v>89</v>
      </c>
      <c r="AZ3" s="34" t="s">
        <v>89</v>
      </c>
      <c r="BA3" s="34" t="s">
        <v>89</v>
      </c>
      <c r="BB3" s="34" t="s">
        <v>89</v>
      </c>
      <c r="BC3" s="34" t="s">
        <v>89</v>
      </c>
      <c r="BD3" s="34" t="s">
        <v>90</v>
      </c>
      <c r="BE3" s="34" t="s">
        <v>90</v>
      </c>
      <c r="BF3" s="34" t="s">
        <v>90</v>
      </c>
      <c r="BG3" s="34" t="s">
        <v>90</v>
      </c>
      <c r="BH3" s="34" t="s">
        <v>90</v>
      </c>
      <c r="BI3" s="34" t="s">
        <v>90</v>
      </c>
    </row>
    <row r="4" spans="1:61" s="48" customFormat="1" ht="51">
      <c r="A4" s="47" t="s">
        <v>91</v>
      </c>
      <c r="B4" s="35" t="s">
        <v>92</v>
      </c>
      <c r="C4" s="35" t="s">
        <v>92</v>
      </c>
      <c r="D4" s="35" t="s">
        <v>92</v>
      </c>
      <c r="E4" s="35" t="s">
        <v>92</v>
      </c>
      <c r="F4" s="35" t="s">
        <v>92</v>
      </c>
      <c r="G4" s="35" t="s">
        <v>92</v>
      </c>
      <c r="H4" s="35" t="s">
        <v>93</v>
      </c>
      <c r="I4" s="35" t="s">
        <v>93</v>
      </c>
      <c r="J4" s="35" t="s">
        <v>93</v>
      </c>
      <c r="K4" s="35" t="s">
        <v>93</v>
      </c>
      <c r="L4" s="35" t="s">
        <v>93</v>
      </c>
      <c r="M4" s="35" t="s">
        <v>93</v>
      </c>
      <c r="N4" s="35" t="s">
        <v>94</v>
      </c>
      <c r="O4" s="35" t="s">
        <v>94</v>
      </c>
      <c r="P4" s="35" t="s">
        <v>94</v>
      </c>
      <c r="Q4" s="35" t="s">
        <v>94</v>
      </c>
      <c r="R4" s="35" t="s">
        <v>94</v>
      </c>
      <c r="S4" s="35" t="s">
        <v>94</v>
      </c>
      <c r="T4" s="35" t="s">
        <v>95</v>
      </c>
      <c r="U4" s="35" t="s">
        <v>95</v>
      </c>
      <c r="V4" s="35" t="s">
        <v>95</v>
      </c>
      <c r="W4" s="35" t="s">
        <v>95</v>
      </c>
      <c r="X4" s="35" t="s">
        <v>95</v>
      </c>
      <c r="Y4" s="35" t="s">
        <v>95</v>
      </c>
      <c r="Z4" s="35" t="s">
        <v>96</v>
      </c>
      <c r="AA4" s="35" t="s">
        <v>96</v>
      </c>
      <c r="AB4" s="35" t="s">
        <v>96</v>
      </c>
      <c r="AC4" s="35" t="s">
        <v>96</v>
      </c>
      <c r="AD4" s="35" t="s">
        <v>96</v>
      </c>
      <c r="AE4" s="35" t="s">
        <v>96</v>
      </c>
      <c r="AF4" s="35" t="s">
        <v>97</v>
      </c>
      <c r="AG4" s="35" t="s">
        <v>97</v>
      </c>
      <c r="AH4" s="35" t="s">
        <v>97</v>
      </c>
      <c r="AI4" s="35" t="s">
        <v>97</v>
      </c>
      <c r="AJ4" s="35" t="s">
        <v>97</v>
      </c>
      <c r="AK4" s="35" t="s">
        <v>97</v>
      </c>
      <c r="AL4" s="35" t="s">
        <v>98</v>
      </c>
      <c r="AM4" s="35" t="s">
        <v>98</v>
      </c>
      <c r="AN4" s="35" t="s">
        <v>98</v>
      </c>
      <c r="AO4" s="35" t="s">
        <v>98</v>
      </c>
      <c r="AP4" s="35" t="s">
        <v>98</v>
      </c>
      <c r="AQ4" s="35" t="s">
        <v>98</v>
      </c>
      <c r="AR4" s="35" t="s">
        <v>99</v>
      </c>
      <c r="AS4" s="35" t="s">
        <v>99</v>
      </c>
      <c r="AT4" s="35" t="s">
        <v>99</v>
      </c>
      <c r="AU4" s="35" t="s">
        <v>99</v>
      </c>
      <c r="AV4" s="35" t="s">
        <v>99</v>
      </c>
      <c r="AW4" s="35" t="s">
        <v>99</v>
      </c>
      <c r="AX4" s="35" t="s">
        <v>100</v>
      </c>
      <c r="AY4" s="35" t="s">
        <v>100</v>
      </c>
      <c r="AZ4" s="35" t="s">
        <v>100</v>
      </c>
      <c r="BA4" s="35" t="s">
        <v>100</v>
      </c>
      <c r="BB4" s="35" t="s">
        <v>100</v>
      </c>
      <c r="BC4" s="35" t="s">
        <v>100</v>
      </c>
      <c r="BD4" s="35" t="s">
        <v>101</v>
      </c>
      <c r="BE4" s="35" t="s">
        <v>101</v>
      </c>
      <c r="BF4" s="35" t="s">
        <v>101</v>
      </c>
      <c r="BG4" s="35" t="s">
        <v>101</v>
      </c>
      <c r="BH4" s="35" t="s">
        <v>101</v>
      </c>
      <c r="BI4" s="35" t="s">
        <v>101</v>
      </c>
    </row>
    <row r="5" spans="1:61" s="26" customFormat="1" ht="17">
      <c r="A5" s="37" t="s">
        <v>102</v>
      </c>
      <c r="B5" s="35" t="s">
        <v>103</v>
      </c>
      <c r="C5" s="35" t="s">
        <v>103</v>
      </c>
      <c r="D5" s="35" t="s">
        <v>103</v>
      </c>
      <c r="E5" s="35" t="s">
        <v>103</v>
      </c>
      <c r="F5" s="35" t="s">
        <v>103</v>
      </c>
      <c r="G5" s="35" t="s">
        <v>103</v>
      </c>
      <c r="H5" s="35" t="s">
        <v>103</v>
      </c>
      <c r="I5" s="35" t="s">
        <v>103</v>
      </c>
      <c r="J5" s="35" t="s">
        <v>103</v>
      </c>
      <c r="K5" s="35" t="s">
        <v>103</v>
      </c>
      <c r="L5" s="35" t="s">
        <v>103</v>
      </c>
      <c r="M5" s="35" t="s">
        <v>103</v>
      </c>
      <c r="N5" s="35" t="s">
        <v>103</v>
      </c>
      <c r="O5" s="35" t="s">
        <v>103</v>
      </c>
      <c r="P5" s="35" t="s">
        <v>103</v>
      </c>
      <c r="Q5" s="35" t="s">
        <v>103</v>
      </c>
      <c r="R5" s="35" t="s">
        <v>103</v>
      </c>
      <c r="S5" s="35" t="s">
        <v>103</v>
      </c>
      <c r="T5" s="35" t="s">
        <v>103</v>
      </c>
      <c r="U5" s="35" t="s">
        <v>103</v>
      </c>
      <c r="V5" s="35" t="s">
        <v>103</v>
      </c>
      <c r="W5" s="35" t="s">
        <v>103</v>
      </c>
      <c r="X5" s="35" t="s">
        <v>103</v>
      </c>
      <c r="Y5" s="35" t="s">
        <v>103</v>
      </c>
      <c r="Z5" s="35" t="s">
        <v>103</v>
      </c>
      <c r="AA5" s="35" t="s">
        <v>103</v>
      </c>
      <c r="AB5" s="35" t="s">
        <v>103</v>
      </c>
      <c r="AC5" s="35" t="s">
        <v>103</v>
      </c>
      <c r="AD5" s="35" t="s">
        <v>103</v>
      </c>
      <c r="AE5" s="35" t="s">
        <v>103</v>
      </c>
      <c r="AF5" s="35" t="s">
        <v>103</v>
      </c>
      <c r="AG5" s="35" t="s">
        <v>103</v>
      </c>
      <c r="AH5" s="35" t="s">
        <v>103</v>
      </c>
      <c r="AI5" s="35" t="s">
        <v>103</v>
      </c>
      <c r="AJ5" s="35" t="s">
        <v>103</v>
      </c>
      <c r="AK5" s="35" t="s">
        <v>103</v>
      </c>
      <c r="AL5" s="35" t="s">
        <v>103</v>
      </c>
      <c r="AM5" s="35" t="s">
        <v>103</v>
      </c>
      <c r="AN5" s="35" t="s">
        <v>103</v>
      </c>
      <c r="AO5" s="35" t="s">
        <v>103</v>
      </c>
      <c r="AP5" s="35" t="s">
        <v>103</v>
      </c>
      <c r="AQ5" s="35" t="s">
        <v>103</v>
      </c>
      <c r="AR5" s="35" t="s">
        <v>103</v>
      </c>
      <c r="AS5" s="35" t="s">
        <v>103</v>
      </c>
      <c r="AT5" s="35" t="s">
        <v>103</v>
      </c>
      <c r="AU5" s="35" t="s">
        <v>103</v>
      </c>
      <c r="AV5" s="35" t="s">
        <v>103</v>
      </c>
      <c r="AW5" s="35" t="s">
        <v>103</v>
      </c>
      <c r="AX5" s="35" t="s">
        <v>103</v>
      </c>
      <c r="AY5" s="35" t="s">
        <v>103</v>
      </c>
      <c r="AZ5" s="35" t="s">
        <v>103</v>
      </c>
      <c r="BA5" s="35" t="s">
        <v>103</v>
      </c>
      <c r="BB5" s="35" t="s">
        <v>103</v>
      </c>
      <c r="BC5" s="35" t="s">
        <v>103</v>
      </c>
      <c r="BD5" s="35" t="s">
        <v>103</v>
      </c>
      <c r="BE5" s="35" t="s">
        <v>103</v>
      </c>
      <c r="BF5" s="35" t="s">
        <v>103</v>
      </c>
      <c r="BG5" s="35" t="s">
        <v>103</v>
      </c>
      <c r="BH5" s="35" t="s">
        <v>103</v>
      </c>
      <c r="BI5" s="35" t="s">
        <v>103</v>
      </c>
    </row>
    <row r="6" spans="1:61" s="26" customFormat="1" ht="17">
      <c r="A6" s="37" t="s">
        <v>104</v>
      </c>
      <c r="B6" s="35" t="s">
        <v>105</v>
      </c>
      <c r="C6" s="35" t="s">
        <v>105</v>
      </c>
      <c r="D6" s="35" t="s">
        <v>105</v>
      </c>
      <c r="E6" s="35" t="s">
        <v>105</v>
      </c>
      <c r="F6" s="35" t="s">
        <v>105</v>
      </c>
      <c r="G6" s="35" t="s">
        <v>105</v>
      </c>
      <c r="H6" s="35" t="s">
        <v>105</v>
      </c>
      <c r="I6" s="35" t="s">
        <v>105</v>
      </c>
      <c r="J6" s="35" t="s">
        <v>105</v>
      </c>
      <c r="K6" s="35" t="s">
        <v>105</v>
      </c>
      <c r="L6" s="35" t="s">
        <v>105</v>
      </c>
      <c r="M6" s="35" t="s">
        <v>105</v>
      </c>
      <c r="N6" s="35" t="s">
        <v>105</v>
      </c>
      <c r="O6" s="35" t="s">
        <v>105</v>
      </c>
      <c r="P6" s="35" t="s">
        <v>105</v>
      </c>
      <c r="Q6" s="35" t="s">
        <v>105</v>
      </c>
      <c r="R6" s="35" t="s">
        <v>105</v>
      </c>
      <c r="S6" s="35" t="s">
        <v>105</v>
      </c>
      <c r="T6" s="35" t="s">
        <v>105</v>
      </c>
      <c r="U6" s="35" t="s">
        <v>105</v>
      </c>
      <c r="V6" s="35" t="s">
        <v>105</v>
      </c>
      <c r="W6" s="35" t="s">
        <v>105</v>
      </c>
      <c r="X6" s="35" t="s">
        <v>105</v>
      </c>
      <c r="Y6" s="35" t="s">
        <v>105</v>
      </c>
      <c r="Z6" s="35" t="s">
        <v>105</v>
      </c>
      <c r="AA6" s="35" t="s">
        <v>105</v>
      </c>
      <c r="AB6" s="35" t="s">
        <v>105</v>
      </c>
      <c r="AC6" s="35" t="s">
        <v>105</v>
      </c>
      <c r="AD6" s="35" t="s">
        <v>105</v>
      </c>
      <c r="AE6" s="35" t="s">
        <v>105</v>
      </c>
      <c r="AF6" s="35" t="s">
        <v>106</v>
      </c>
      <c r="AG6" s="35" t="s">
        <v>106</v>
      </c>
      <c r="AH6" s="35" t="s">
        <v>106</v>
      </c>
      <c r="AI6" s="35" t="s">
        <v>106</v>
      </c>
      <c r="AJ6" s="35" t="s">
        <v>106</v>
      </c>
      <c r="AK6" s="35" t="s">
        <v>106</v>
      </c>
      <c r="AL6" s="35" t="s">
        <v>106</v>
      </c>
      <c r="AM6" s="35" t="s">
        <v>106</v>
      </c>
      <c r="AN6" s="35" t="s">
        <v>106</v>
      </c>
      <c r="AO6" s="35" t="s">
        <v>106</v>
      </c>
      <c r="AP6" s="35" t="s">
        <v>106</v>
      </c>
      <c r="AQ6" s="35" t="s">
        <v>106</v>
      </c>
      <c r="AR6" s="35" t="s">
        <v>106</v>
      </c>
      <c r="AS6" s="35" t="s">
        <v>106</v>
      </c>
      <c r="AT6" s="35" t="s">
        <v>106</v>
      </c>
      <c r="AU6" s="35" t="s">
        <v>106</v>
      </c>
      <c r="AV6" s="35" t="s">
        <v>106</v>
      </c>
      <c r="AW6" s="35" t="s">
        <v>106</v>
      </c>
      <c r="AX6" s="35" t="s">
        <v>106</v>
      </c>
      <c r="AY6" s="35" t="s">
        <v>106</v>
      </c>
      <c r="AZ6" s="35" t="s">
        <v>106</v>
      </c>
      <c r="BA6" s="35" t="s">
        <v>106</v>
      </c>
      <c r="BB6" s="35" t="s">
        <v>106</v>
      </c>
      <c r="BC6" s="35" t="s">
        <v>106</v>
      </c>
      <c r="BD6" s="35" t="s">
        <v>106</v>
      </c>
      <c r="BE6" s="35" t="s">
        <v>106</v>
      </c>
      <c r="BF6" s="35" t="s">
        <v>106</v>
      </c>
      <c r="BG6" s="35" t="s">
        <v>106</v>
      </c>
      <c r="BH6" s="35" t="s">
        <v>106</v>
      </c>
      <c r="BI6" s="35" t="s">
        <v>106</v>
      </c>
    </row>
    <row r="8" spans="1:61">
      <c r="A8" s="14" t="s">
        <v>107</v>
      </c>
      <c r="B8" s="34">
        <v>48</v>
      </c>
      <c r="C8" s="34">
        <v>48</v>
      </c>
      <c r="D8" s="34">
        <v>48</v>
      </c>
      <c r="E8" s="34">
        <v>48</v>
      </c>
      <c r="F8" s="34">
        <v>54</v>
      </c>
      <c r="G8" s="34">
        <v>60</v>
      </c>
      <c r="H8" s="34">
        <v>48</v>
      </c>
      <c r="I8" s="34">
        <v>48</v>
      </c>
      <c r="J8" s="34">
        <v>48</v>
      </c>
      <c r="K8" s="34">
        <v>48</v>
      </c>
      <c r="L8" s="34">
        <v>54</v>
      </c>
      <c r="M8" s="34">
        <v>60</v>
      </c>
      <c r="N8" s="34">
        <v>48</v>
      </c>
      <c r="O8" s="34">
        <v>48</v>
      </c>
      <c r="P8" s="34">
        <v>48</v>
      </c>
      <c r="Q8" s="34">
        <v>48</v>
      </c>
      <c r="R8" s="34">
        <v>54</v>
      </c>
      <c r="S8" s="34">
        <v>60</v>
      </c>
      <c r="T8" s="34">
        <v>48</v>
      </c>
      <c r="U8" s="34">
        <v>48</v>
      </c>
      <c r="V8" s="34">
        <v>48</v>
      </c>
      <c r="W8" s="34">
        <v>48</v>
      </c>
      <c r="X8" s="34">
        <v>54</v>
      </c>
      <c r="Y8" s="34">
        <v>60</v>
      </c>
      <c r="Z8" s="34">
        <v>48</v>
      </c>
      <c r="AA8" s="34">
        <v>48</v>
      </c>
      <c r="AB8" s="34">
        <v>48</v>
      </c>
      <c r="AC8" s="34">
        <v>48</v>
      </c>
      <c r="AD8" s="34">
        <v>54</v>
      </c>
      <c r="AE8" s="34">
        <v>60</v>
      </c>
      <c r="AF8" s="34">
        <v>48</v>
      </c>
      <c r="AG8" s="34">
        <v>48</v>
      </c>
      <c r="AH8" s="34">
        <v>48</v>
      </c>
      <c r="AI8" s="34">
        <v>48</v>
      </c>
      <c r="AJ8" s="34">
        <v>54</v>
      </c>
      <c r="AK8" s="34">
        <v>60</v>
      </c>
      <c r="AL8" s="34">
        <v>48</v>
      </c>
      <c r="AM8" s="34">
        <v>48</v>
      </c>
      <c r="AN8" s="34">
        <v>48</v>
      </c>
      <c r="AO8" s="34">
        <v>48</v>
      </c>
      <c r="AP8" s="34">
        <v>54</v>
      </c>
      <c r="AQ8" s="34">
        <v>60</v>
      </c>
      <c r="AR8" s="34">
        <v>48</v>
      </c>
      <c r="AS8" s="34">
        <v>48</v>
      </c>
      <c r="AT8" s="34">
        <v>48</v>
      </c>
      <c r="AU8" s="34">
        <v>48</v>
      </c>
      <c r="AV8" s="34">
        <v>54</v>
      </c>
      <c r="AW8" s="34">
        <v>60</v>
      </c>
      <c r="AX8" s="34">
        <v>48</v>
      </c>
      <c r="AY8" s="34">
        <v>48</v>
      </c>
      <c r="AZ8" s="34">
        <v>48</v>
      </c>
      <c r="BA8" s="34">
        <v>48</v>
      </c>
      <c r="BB8" s="34">
        <v>54</v>
      </c>
      <c r="BC8" s="34">
        <v>60</v>
      </c>
      <c r="BD8" s="34">
        <v>48</v>
      </c>
      <c r="BE8" s="34">
        <v>48</v>
      </c>
      <c r="BF8" s="34">
        <v>48</v>
      </c>
      <c r="BG8" s="34">
        <v>48</v>
      </c>
      <c r="BH8" s="34">
        <v>54</v>
      </c>
      <c r="BI8" s="34">
        <v>60</v>
      </c>
    </row>
    <row r="9" spans="1:61">
      <c r="A9" s="14" t="s">
        <v>108</v>
      </c>
      <c r="B9" s="38">
        <v>15000</v>
      </c>
      <c r="C9" s="38">
        <v>20000</v>
      </c>
      <c r="D9" s="38">
        <v>25000</v>
      </c>
      <c r="E9" s="38">
        <v>30000</v>
      </c>
      <c r="F9" s="38">
        <v>25000</v>
      </c>
      <c r="G9" s="38">
        <v>20000</v>
      </c>
      <c r="H9" s="38">
        <v>15000</v>
      </c>
      <c r="I9" s="38">
        <v>20000</v>
      </c>
      <c r="J9" s="38">
        <v>25000</v>
      </c>
      <c r="K9" s="38">
        <v>30000</v>
      </c>
      <c r="L9" s="38">
        <v>25000</v>
      </c>
      <c r="M9" s="38">
        <v>20000</v>
      </c>
      <c r="N9" s="38">
        <v>15000</v>
      </c>
      <c r="O9" s="38">
        <v>20000</v>
      </c>
      <c r="P9" s="38">
        <v>25000</v>
      </c>
      <c r="Q9" s="38">
        <v>30000</v>
      </c>
      <c r="R9" s="38">
        <v>25000</v>
      </c>
      <c r="S9" s="38">
        <v>20000</v>
      </c>
      <c r="T9" s="38">
        <v>15000</v>
      </c>
      <c r="U9" s="38">
        <v>20000</v>
      </c>
      <c r="V9" s="38">
        <v>25000</v>
      </c>
      <c r="W9" s="38">
        <v>30000</v>
      </c>
      <c r="X9" s="38">
        <v>25000</v>
      </c>
      <c r="Y9" s="38">
        <v>20000</v>
      </c>
      <c r="Z9" s="38">
        <v>15000</v>
      </c>
      <c r="AA9" s="38">
        <v>20000</v>
      </c>
      <c r="AB9" s="38">
        <v>25000</v>
      </c>
      <c r="AC9" s="38">
        <v>30000</v>
      </c>
      <c r="AD9" s="38">
        <v>25000</v>
      </c>
      <c r="AE9" s="38">
        <v>20000</v>
      </c>
      <c r="AF9" s="38">
        <v>15000</v>
      </c>
      <c r="AG9" s="38">
        <v>20000</v>
      </c>
      <c r="AH9" s="38">
        <v>25000</v>
      </c>
      <c r="AI9" s="38">
        <v>30000</v>
      </c>
      <c r="AJ9" s="38">
        <v>25000</v>
      </c>
      <c r="AK9" s="38">
        <v>20000</v>
      </c>
      <c r="AL9" s="38">
        <v>15000</v>
      </c>
      <c r="AM9" s="38">
        <v>20000</v>
      </c>
      <c r="AN9" s="38">
        <v>25000</v>
      </c>
      <c r="AO9" s="38">
        <v>30000</v>
      </c>
      <c r="AP9" s="38">
        <v>25000</v>
      </c>
      <c r="AQ9" s="38">
        <v>20000</v>
      </c>
      <c r="AR9" s="38">
        <v>15000</v>
      </c>
      <c r="AS9" s="38">
        <v>20000</v>
      </c>
      <c r="AT9" s="38">
        <v>25000</v>
      </c>
      <c r="AU9" s="38">
        <v>30000</v>
      </c>
      <c r="AV9" s="38">
        <v>25000</v>
      </c>
      <c r="AW9" s="38">
        <v>20000</v>
      </c>
      <c r="AX9" s="36">
        <v>15000</v>
      </c>
      <c r="AY9" s="36">
        <v>20000</v>
      </c>
      <c r="AZ9" s="36">
        <v>25000</v>
      </c>
      <c r="BA9" s="36">
        <v>30000</v>
      </c>
      <c r="BB9" s="36">
        <v>25000</v>
      </c>
      <c r="BC9" s="36">
        <v>20000</v>
      </c>
      <c r="BD9" s="36">
        <v>15000</v>
      </c>
      <c r="BE9" s="36">
        <v>20000</v>
      </c>
      <c r="BF9" s="36">
        <v>25000</v>
      </c>
      <c r="BG9" s="36">
        <v>30000</v>
      </c>
      <c r="BH9" s="36">
        <v>25000</v>
      </c>
      <c r="BI9" s="36">
        <v>20000</v>
      </c>
    </row>
    <row r="11" spans="1:61">
      <c r="A11" s="17" t="s">
        <v>109</v>
      </c>
      <c r="B11" s="42">
        <v>39450</v>
      </c>
      <c r="C11" s="42">
        <v>39450</v>
      </c>
      <c r="D11" s="42">
        <v>39450</v>
      </c>
      <c r="E11" s="42">
        <v>39450</v>
      </c>
      <c r="F11" s="42">
        <v>39450</v>
      </c>
      <c r="G11" s="42">
        <v>39450</v>
      </c>
      <c r="H11" s="42">
        <v>31050</v>
      </c>
      <c r="I11" s="42">
        <v>31050</v>
      </c>
      <c r="J11" s="42">
        <v>31050</v>
      </c>
      <c r="K11" s="42">
        <v>31050</v>
      </c>
      <c r="L11" s="42">
        <v>31050</v>
      </c>
      <c r="M11" s="42">
        <v>31050</v>
      </c>
      <c r="N11" s="42">
        <v>34480</v>
      </c>
      <c r="O11" s="42">
        <v>34480</v>
      </c>
      <c r="P11" s="42">
        <v>34480</v>
      </c>
      <c r="Q11" s="42">
        <v>34480</v>
      </c>
      <c r="R11" s="42">
        <v>34480</v>
      </c>
      <c r="S11" s="42">
        <v>34480</v>
      </c>
      <c r="T11" s="43">
        <v>49310</v>
      </c>
      <c r="U11" s="43">
        <v>49310</v>
      </c>
      <c r="V11" s="43">
        <v>49310</v>
      </c>
      <c r="W11" s="43">
        <v>49310</v>
      </c>
      <c r="X11" s="43">
        <v>49310</v>
      </c>
      <c r="Y11" s="43">
        <v>49310</v>
      </c>
      <c r="Z11" s="43">
        <v>37322</v>
      </c>
      <c r="AA11" s="43">
        <v>37322</v>
      </c>
      <c r="AB11" s="43">
        <v>37322</v>
      </c>
      <c r="AC11" s="43">
        <v>37322</v>
      </c>
      <c r="AD11" s="43">
        <v>37322</v>
      </c>
      <c r="AE11" s="43">
        <v>37322</v>
      </c>
      <c r="AF11" s="43">
        <v>56568</v>
      </c>
      <c r="AG11" s="43">
        <v>56568</v>
      </c>
      <c r="AH11" s="43">
        <v>56568</v>
      </c>
      <c r="AI11" s="43">
        <v>56568</v>
      </c>
      <c r="AJ11" s="43">
        <v>56568</v>
      </c>
      <c r="AK11" s="43">
        <v>56568</v>
      </c>
      <c r="AL11" s="43">
        <v>44950</v>
      </c>
      <c r="AM11" s="43">
        <v>44950</v>
      </c>
      <c r="AN11" s="43">
        <v>44950</v>
      </c>
      <c r="AO11" s="43">
        <v>44950</v>
      </c>
      <c r="AP11" s="43">
        <v>44950</v>
      </c>
      <c r="AQ11" s="43">
        <v>44950</v>
      </c>
      <c r="AR11" s="43">
        <v>41900</v>
      </c>
      <c r="AS11" s="43">
        <v>41900</v>
      </c>
      <c r="AT11" s="43">
        <v>41900</v>
      </c>
      <c r="AU11" s="43">
        <v>41900</v>
      </c>
      <c r="AV11" s="43">
        <v>41900</v>
      </c>
      <c r="AW11" s="43">
        <v>41900</v>
      </c>
      <c r="AX11" s="42">
        <v>47910</v>
      </c>
      <c r="AY11" s="42">
        <v>47910</v>
      </c>
      <c r="AZ11" s="42">
        <v>47910</v>
      </c>
      <c r="BA11" s="42">
        <v>47910</v>
      </c>
      <c r="BB11" s="42">
        <v>47910</v>
      </c>
      <c r="BC11" s="42">
        <v>47910</v>
      </c>
      <c r="BD11" s="42">
        <v>55900</v>
      </c>
      <c r="BE11" s="42">
        <v>55900</v>
      </c>
      <c r="BF11" s="42">
        <v>55900</v>
      </c>
      <c r="BG11" s="42">
        <v>55900</v>
      </c>
      <c r="BH11" s="42">
        <v>55900</v>
      </c>
      <c r="BI11" s="42">
        <v>55900</v>
      </c>
    </row>
    <row r="12" spans="1:61">
      <c r="A12" s="17" t="s">
        <v>110</v>
      </c>
      <c r="B12" s="42">
        <v>4580</v>
      </c>
      <c r="C12" s="42">
        <v>4580</v>
      </c>
      <c r="D12" s="42">
        <v>4580</v>
      </c>
      <c r="E12" s="42">
        <v>4580</v>
      </c>
      <c r="F12" s="42">
        <v>4580</v>
      </c>
      <c r="G12" s="42">
        <v>4580</v>
      </c>
      <c r="H12" s="42">
        <v>4580</v>
      </c>
      <c r="I12" s="42">
        <v>4580</v>
      </c>
      <c r="J12" s="42">
        <v>4580</v>
      </c>
      <c r="K12" s="42">
        <v>4580</v>
      </c>
      <c r="L12" s="42">
        <v>4580</v>
      </c>
      <c r="M12" s="42">
        <v>4580</v>
      </c>
      <c r="N12" s="42">
        <v>1788</v>
      </c>
      <c r="O12" s="42">
        <v>1788</v>
      </c>
      <c r="P12" s="42">
        <v>1788</v>
      </c>
      <c r="Q12" s="42">
        <v>1788</v>
      </c>
      <c r="R12" s="42">
        <v>1788</v>
      </c>
      <c r="S12" s="42">
        <v>1788</v>
      </c>
      <c r="T12" s="43">
        <v>676</v>
      </c>
      <c r="U12" s="43">
        <v>676</v>
      </c>
      <c r="V12" s="43">
        <v>676</v>
      </c>
      <c r="W12" s="43">
        <v>676</v>
      </c>
      <c r="X12" s="43">
        <v>676</v>
      </c>
      <c r="Y12" s="43">
        <v>676</v>
      </c>
      <c r="Z12" s="43">
        <v>1856</v>
      </c>
      <c r="AA12" s="43">
        <v>1856</v>
      </c>
      <c r="AB12" s="43">
        <v>1856</v>
      </c>
      <c r="AC12" s="43">
        <v>1856</v>
      </c>
      <c r="AD12" s="43">
        <v>1856</v>
      </c>
      <c r="AE12" s="43">
        <v>1856</v>
      </c>
      <c r="AF12" s="43">
        <v>0</v>
      </c>
      <c r="AG12" s="43">
        <v>0</v>
      </c>
      <c r="AH12" s="43">
        <v>0</v>
      </c>
      <c r="AI12" s="43">
        <v>0</v>
      </c>
      <c r="AJ12" s="43">
        <v>0</v>
      </c>
      <c r="AK12" s="43">
        <v>0</v>
      </c>
      <c r="AL12" s="43">
        <v>0</v>
      </c>
      <c r="AM12" s="43">
        <v>0</v>
      </c>
      <c r="AN12" s="43">
        <v>0</v>
      </c>
      <c r="AO12" s="43">
        <v>0</v>
      </c>
      <c r="AP12" s="43">
        <v>0</v>
      </c>
      <c r="AQ12" s="43">
        <v>0</v>
      </c>
      <c r="AR12" s="43">
        <v>0</v>
      </c>
      <c r="AS12" s="43">
        <v>0</v>
      </c>
      <c r="AT12" s="43">
        <v>0</v>
      </c>
      <c r="AU12" s="43">
        <v>0</v>
      </c>
      <c r="AV12" s="43">
        <v>0</v>
      </c>
      <c r="AW12" s="43">
        <v>0</v>
      </c>
      <c r="AX12" s="42">
        <v>0</v>
      </c>
      <c r="AY12" s="42">
        <v>0</v>
      </c>
      <c r="AZ12" s="42">
        <v>0</v>
      </c>
      <c r="BA12" s="42">
        <v>0</v>
      </c>
      <c r="BB12" s="42">
        <v>0</v>
      </c>
      <c r="BC12" s="42">
        <v>0</v>
      </c>
      <c r="BD12" s="42">
        <v>0</v>
      </c>
      <c r="BE12" s="42">
        <v>0</v>
      </c>
      <c r="BF12" s="42">
        <v>0</v>
      </c>
      <c r="BG12" s="42">
        <v>0</v>
      </c>
      <c r="BH12" s="42">
        <v>0</v>
      </c>
      <c r="BI12" s="42">
        <v>0</v>
      </c>
    </row>
    <row r="13" spans="1:61">
      <c r="A13" s="17" t="s">
        <v>111</v>
      </c>
      <c r="B13" s="42">
        <v>28818</v>
      </c>
      <c r="C13" s="42">
        <v>28818</v>
      </c>
      <c r="D13" s="42">
        <v>28818</v>
      </c>
      <c r="E13" s="42">
        <v>28818</v>
      </c>
      <c r="F13" s="42">
        <v>28818</v>
      </c>
      <c r="G13" s="42">
        <v>28818</v>
      </c>
      <c r="H13" s="42">
        <v>21876</v>
      </c>
      <c r="I13" s="42">
        <v>21876</v>
      </c>
      <c r="J13" s="42">
        <v>21876</v>
      </c>
      <c r="K13" s="42">
        <v>21876</v>
      </c>
      <c r="L13" s="42">
        <v>21876</v>
      </c>
      <c r="M13" s="42">
        <v>21876</v>
      </c>
      <c r="N13" s="42">
        <v>27018</v>
      </c>
      <c r="O13" s="42">
        <v>27018</v>
      </c>
      <c r="P13" s="42">
        <v>27018</v>
      </c>
      <c r="Q13" s="42">
        <v>27018</v>
      </c>
      <c r="R13" s="42">
        <v>27018</v>
      </c>
      <c r="S13" s="42">
        <v>27018</v>
      </c>
      <c r="T13" s="43">
        <v>40193</v>
      </c>
      <c r="U13" s="43">
        <v>40193</v>
      </c>
      <c r="V13" s="43">
        <v>40193</v>
      </c>
      <c r="W13" s="43">
        <v>40193</v>
      </c>
      <c r="X13" s="43">
        <v>40193</v>
      </c>
      <c r="Y13" s="43">
        <v>40193</v>
      </c>
      <c r="Z13" s="43">
        <v>29311</v>
      </c>
      <c r="AA13" s="43">
        <v>29311</v>
      </c>
      <c r="AB13" s="43">
        <v>29311</v>
      </c>
      <c r="AC13" s="43">
        <v>29311</v>
      </c>
      <c r="AD13" s="43">
        <v>29311</v>
      </c>
      <c r="AE13" s="43">
        <v>29311</v>
      </c>
      <c r="AF13" s="43">
        <v>46750</v>
      </c>
      <c r="AG13" s="43">
        <v>46750</v>
      </c>
      <c r="AH13" s="43">
        <v>46750</v>
      </c>
      <c r="AI13" s="43">
        <v>46750</v>
      </c>
      <c r="AJ13" s="43">
        <v>46750</v>
      </c>
      <c r="AK13" s="43">
        <v>46750</v>
      </c>
      <c r="AL13" s="43">
        <v>37149</v>
      </c>
      <c r="AM13" s="43">
        <v>37149</v>
      </c>
      <c r="AN13" s="43">
        <v>37149</v>
      </c>
      <c r="AO13" s="43">
        <v>37149</v>
      </c>
      <c r="AP13" s="43">
        <v>37149</v>
      </c>
      <c r="AQ13" s="43">
        <v>37149</v>
      </c>
      <c r="AR13" s="43">
        <v>34628</v>
      </c>
      <c r="AS13" s="43">
        <v>34628</v>
      </c>
      <c r="AT13" s="43">
        <v>34628</v>
      </c>
      <c r="AU13" s="43">
        <v>34628</v>
      </c>
      <c r="AV13" s="43">
        <v>34628</v>
      </c>
      <c r="AW13" s="43">
        <v>34628</v>
      </c>
      <c r="AX13" s="42">
        <v>39595</v>
      </c>
      <c r="AY13" s="42">
        <v>39595</v>
      </c>
      <c r="AZ13" s="42">
        <v>39595</v>
      </c>
      <c r="BA13" s="42">
        <v>39595</v>
      </c>
      <c r="BB13" s="42">
        <v>39595</v>
      </c>
      <c r="BC13" s="42">
        <v>39595</v>
      </c>
      <c r="BD13" s="42">
        <v>46198</v>
      </c>
      <c r="BE13" s="42">
        <v>46198</v>
      </c>
      <c r="BF13" s="42">
        <v>46198</v>
      </c>
      <c r="BG13" s="42">
        <v>46198</v>
      </c>
      <c r="BH13" s="42">
        <v>46198</v>
      </c>
      <c r="BI13" s="42">
        <v>46198</v>
      </c>
    </row>
    <row r="15" spans="1:61">
      <c r="A15" s="14" t="s">
        <v>112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5">
        <v>0</v>
      </c>
      <c r="AO15" s="25">
        <v>0</v>
      </c>
      <c r="AP15" s="25">
        <v>0</v>
      </c>
      <c r="AQ15" s="25">
        <v>0</v>
      </c>
      <c r="AR15" s="25">
        <v>0</v>
      </c>
      <c r="AS15" s="25">
        <v>0</v>
      </c>
      <c r="AT15" s="25">
        <v>0</v>
      </c>
      <c r="AU15" s="25">
        <v>0</v>
      </c>
      <c r="AV15" s="25">
        <v>0</v>
      </c>
      <c r="AW15" s="25">
        <v>0</v>
      </c>
      <c r="AX15" s="25">
        <v>0</v>
      </c>
      <c r="AY15" s="25">
        <v>0</v>
      </c>
      <c r="AZ15" s="25">
        <v>0</v>
      </c>
      <c r="BA15" s="25">
        <v>0</v>
      </c>
      <c r="BB15" s="25">
        <v>0</v>
      </c>
      <c r="BC15" s="25">
        <v>0</v>
      </c>
      <c r="BD15" s="25">
        <v>0</v>
      </c>
      <c r="BE15" s="25">
        <v>0</v>
      </c>
      <c r="BF15" s="25">
        <v>0</v>
      </c>
      <c r="BG15" s="25">
        <v>0</v>
      </c>
      <c r="BH15" s="25">
        <v>0</v>
      </c>
      <c r="BI15" s="25">
        <v>0</v>
      </c>
    </row>
    <row r="16" spans="1:61">
      <c r="A16" s="14" t="s">
        <v>113</v>
      </c>
      <c r="B16" s="39">
        <v>0.05</v>
      </c>
      <c r="C16" s="39">
        <v>0.05</v>
      </c>
      <c r="D16" s="39">
        <v>0.05</v>
      </c>
      <c r="E16" s="39">
        <v>0.05</v>
      </c>
      <c r="F16" s="39">
        <v>0.05</v>
      </c>
      <c r="G16" s="39">
        <v>0.05</v>
      </c>
      <c r="H16" s="39">
        <v>7.0000000000000007E-2</v>
      </c>
      <c r="I16" s="39">
        <v>7.0000000000000007E-2</v>
      </c>
      <c r="J16" s="39">
        <v>7.0000000000000007E-2</v>
      </c>
      <c r="K16" s="39">
        <v>7.0000000000000007E-2</v>
      </c>
      <c r="L16" s="39">
        <v>7.0000000000000007E-2</v>
      </c>
      <c r="M16" s="39">
        <v>7.0000000000000007E-2</v>
      </c>
      <c r="N16" s="39">
        <v>0.03</v>
      </c>
      <c r="O16" s="39">
        <v>0.03</v>
      </c>
      <c r="P16" s="39">
        <v>0.03</v>
      </c>
      <c r="Q16" s="39">
        <v>0.03</v>
      </c>
      <c r="R16" s="39">
        <v>0.03</v>
      </c>
      <c r="S16" s="39">
        <v>0.03</v>
      </c>
      <c r="T16" s="40">
        <v>0.03</v>
      </c>
      <c r="U16" s="40">
        <v>0.03</v>
      </c>
      <c r="V16" s="40">
        <v>0.03</v>
      </c>
      <c r="W16" s="40">
        <v>0.03</v>
      </c>
      <c r="X16" s="40">
        <v>0.03</v>
      </c>
      <c r="Y16" s="40">
        <v>0.03</v>
      </c>
      <c r="Z16" s="40">
        <v>0.03</v>
      </c>
      <c r="AA16" s="40">
        <v>0.03</v>
      </c>
      <c r="AB16" s="40">
        <v>0.03</v>
      </c>
      <c r="AC16" s="40">
        <v>0.03</v>
      </c>
      <c r="AD16" s="40">
        <v>0.03</v>
      </c>
      <c r="AE16" s="40">
        <v>0.03</v>
      </c>
      <c r="AF16" s="40">
        <v>0.03</v>
      </c>
      <c r="AG16" s="40">
        <v>0.03</v>
      </c>
      <c r="AH16" s="40">
        <v>0.03</v>
      </c>
      <c r="AI16" s="40">
        <v>0.03</v>
      </c>
      <c r="AJ16" s="40">
        <v>0.03</v>
      </c>
      <c r="AK16" s="40">
        <v>0.03</v>
      </c>
      <c r="AL16" s="40">
        <v>0.03</v>
      </c>
      <c r="AM16" s="40">
        <v>0.03</v>
      </c>
      <c r="AN16" s="40">
        <v>0.03</v>
      </c>
      <c r="AO16" s="40">
        <v>0.03</v>
      </c>
      <c r="AP16" s="40">
        <v>0.03</v>
      </c>
      <c r="AQ16" s="40">
        <v>0.03</v>
      </c>
      <c r="AR16" s="40">
        <v>0.04</v>
      </c>
      <c r="AS16" s="40">
        <v>0.04</v>
      </c>
      <c r="AT16" s="40">
        <v>0.04</v>
      </c>
      <c r="AU16" s="40">
        <v>0.04</v>
      </c>
      <c r="AV16" s="40">
        <v>0.04</v>
      </c>
      <c r="AW16" s="40">
        <v>0.04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  <c r="BD16" s="39">
        <v>0.03</v>
      </c>
      <c r="BE16" s="39">
        <v>0.03</v>
      </c>
      <c r="BF16" s="39">
        <v>0.03</v>
      </c>
      <c r="BG16" s="39">
        <v>0.03</v>
      </c>
      <c r="BH16" s="39">
        <v>0.03</v>
      </c>
      <c r="BI16" s="39">
        <v>0.03</v>
      </c>
    </row>
    <row r="17" spans="1:61">
      <c r="A17" s="14" t="s">
        <v>114</v>
      </c>
      <c r="B17" s="42">
        <f>B16*B13</f>
        <v>1440.9</v>
      </c>
      <c r="C17" s="42">
        <f t="shared" ref="C17:G17" si="0">C16*C13</f>
        <v>1440.9</v>
      </c>
      <c r="D17" s="42">
        <f t="shared" si="0"/>
        <v>1440.9</v>
      </c>
      <c r="E17" s="42">
        <f t="shared" si="0"/>
        <v>1440.9</v>
      </c>
      <c r="F17" s="42">
        <f t="shared" si="0"/>
        <v>1440.9</v>
      </c>
      <c r="G17" s="42">
        <f t="shared" si="0"/>
        <v>1440.9</v>
      </c>
      <c r="H17" s="42">
        <f>H16*H13</f>
        <v>1531.3200000000002</v>
      </c>
      <c r="I17" s="42">
        <f t="shared" ref="I17:M17" si="1">I16*I13</f>
        <v>1531.3200000000002</v>
      </c>
      <c r="J17" s="42">
        <f t="shared" si="1"/>
        <v>1531.3200000000002</v>
      </c>
      <c r="K17" s="42">
        <f t="shared" si="1"/>
        <v>1531.3200000000002</v>
      </c>
      <c r="L17" s="42">
        <f t="shared" si="1"/>
        <v>1531.3200000000002</v>
      </c>
      <c r="M17" s="42">
        <f t="shared" si="1"/>
        <v>1531.3200000000002</v>
      </c>
      <c r="N17" s="42">
        <f>N16*N13</f>
        <v>810.54</v>
      </c>
      <c r="O17" s="42">
        <f t="shared" ref="O17:S17" si="2">O16*O13</f>
        <v>810.54</v>
      </c>
      <c r="P17" s="42">
        <f t="shared" si="2"/>
        <v>810.54</v>
      </c>
      <c r="Q17" s="42">
        <f t="shared" si="2"/>
        <v>810.54</v>
      </c>
      <c r="R17" s="42">
        <f t="shared" si="2"/>
        <v>810.54</v>
      </c>
      <c r="S17" s="42">
        <f t="shared" si="2"/>
        <v>810.54</v>
      </c>
      <c r="T17" s="42">
        <f>T16*T13</f>
        <v>1205.79</v>
      </c>
      <c r="U17" s="42">
        <f t="shared" ref="U17:Y17" si="3">U16*U13</f>
        <v>1205.79</v>
      </c>
      <c r="V17" s="42">
        <f t="shared" si="3"/>
        <v>1205.79</v>
      </c>
      <c r="W17" s="42">
        <f t="shared" si="3"/>
        <v>1205.79</v>
      </c>
      <c r="X17" s="42">
        <f t="shared" si="3"/>
        <v>1205.79</v>
      </c>
      <c r="Y17" s="42">
        <f t="shared" si="3"/>
        <v>1205.79</v>
      </c>
      <c r="Z17" s="42">
        <f>Z16*Z13</f>
        <v>879.32999999999993</v>
      </c>
      <c r="AA17" s="42">
        <f t="shared" ref="AA17:AE17" si="4">AA16*AA13</f>
        <v>879.32999999999993</v>
      </c>
      <c r="AB17" s="42">
        <f t="shared" si="4"/>
        <v>879.32999999999993</v>
      </c>
      <c r="AC17" s="42">
        <f t="shared" si="4"/>
        <v>879.32999999999993</v>
      </c>
      <c r="AD17" s="42">
        <f t="shared" si="4"/>
        <v>879.32999999999993</v>
      </c>
      <c r="AE17" s="42">
        <f t="shared" si="4"/>
        <v>879.32999999999993</v>
      </c>
      <c r="AF17" s="42">
        <f>AF16*AF13</f>
        <v>1402.5</v>
      </c>
      <c r="AG17" s="42">
        <f t="shared" ref="AG17:AK17" si="5">AG16*AG13</f>
        <v>1402.5</v>
      </c>
      <c r="AH17" s="42">
        <f t="shared" si="5"/>
        <v>1402.5</v>
      </c>
      <c r="AI17" s="42">
        <f t="shared" si="5"/>
        <v>1402.5</v>
      </c>
      <c r="AJ17" s="42">
        <f t="shared" si="5"/>
        <v>1402.5</v>
      </c>
      <c r="AK17" s="42">
        <f t="shared" si="5"/>
        <v>1402.5</v>
      </c>
      <c r="AL17" s="42">
        <f>AL16*AL13</f>
        <v>1114.47</v>
      </c>
      <c r="AM17" s="42">
        <f t="shared" ref="AM17:AQ17" si="6">AM16*AM13</f>
        <v>1114.47</v>
      </c>
      <c r="AN17" s="42">
        <f t="shared" si="6"/>
        <v>1114.47</v>
      </c>
      <c r="AO17" s="42">
        <f t="shared" si="6"/>
        <v>1114.47</v>
      </c>
      <c r="AP17" s="42">
        <f t="shared" si="6"/>
        <v>1114.47</v>
      </c>
      <c r="AQ17" s="42">
        <f t="shared" si="6"/>
        <v>1114.47</v>
      </c>
      <c r="AR17" s="42">
        <f>AR16*AR13</f>
        <v>1385.1200000000001</v>
      </c>
      <c r="AS17" s="42">
        <f t="shared" ref="AS17:AW17" si="7">AS16*AS13</f>
        <v>1385.1200000000001</v>
      </c>
      <c r="AT17" s="42">
        <f t="shared" si="7"/>
        <v>1385.1200000000001</v>
      </c>
      <c r="AU17" s="42">
        <f t="shared" si="7"/>
        <v>1385.1200000000001</v>
      </c>
      <c r="AV17" s="42">
        <f t="shared" si="7"/>
        <v>1385.1200000000001</v>
      </c>
      <c r="AW17" s="42">
        <f t="shared" si="7"/>
        <v>1385.1200000000001</v>
      </c>
      <c r="AX17" s="42">
        <f>AX16*AX13</f>
        <v>0</v>
      </c>
      <c r="AY17" s="42">
        <f t="shared" ref="AY17:BC17" si="8">AY16*AY13</f>
        <v>0</v>
      </c>
      <c r="AZ17" s="42">
        <f t="shared" si="8"/>
        <v>0</v>
      </c>
      <c r="BA17" s="42">
        <f t="shared" si="8"/>
        <v>0</v>
      </c>
      <c r="BB17" s="42">
        <f t="shared" si="8"/>
        <v>0</v>
      </c>
      <c r="BC17" s="42">
        <f t="shared" si="8"/>
        <v>0</v>
      </c>
      <c r="BD17" s="42">
        <f>BD16*BD13</f>
        <v>1385.94</v>
      </c>
      <c r="BE17" s="42">
        <f t="shared" ref="BE17:BI17" si="9">BE16*BE13</f>
        <v>1385.94</v>
      </c>
      <c r="BF17" s="42">
        <f t="shared" si="9"/>
        <v>1385.94</v>
      </c>
      <c r="BG17" s="42">
        <f t="shared" si="9"/>
        <v>1385.94</v>
      </c>
      <c r="BH17" s="42">
        <f t="shared" si="9"/>
        <v>1385.94</v>
      </c>
      <c r="BI17" s="42">
        <f t="shared" si="9"/>
        <v>1385.94</v>
      </c>
    </row>
    <row r="18" spans="1:61">
      <c r="A18" s="14" t="s">
        <v>115</v>
      </c>
      <c r="B18" s="42">
        <v>41</v>
      </c>
      <c r="C18" s="42">
        <v>41</v>
      </c>
      <c r="D18" s="42">
        <v>41</v>
      </c>
      <c r="E18" s="42">
        <v>41</v>
      </c>
      <c r="F18" s="42">
        <v>41</v>
      </c>
      <c r="G18" s="42">
        <v>41</v>
      </c>
      <c r="H18" s="42">
        <v>41</v>
      </c>
      <c r="I18" s="42">
        <v>41</v>
      </c>
      <c r="J18" s="42">
        <v>41</v>
      </c>
      <c r="K18" s="42">
        <v>41</v>
      </c>
      <c r="L18" s="42">
        <v>41</v>
      </c>
      <c r="M18" s="42">
        <v>41</v>
      </c>
      <c r="N18" s="42">
        <v>41</v>
      </c>
      <c r="O18" s="42">
        <v>41</v>
      </c>
      <c r="P18" s="42">
        <v>41</v>
      </c>
      <c r="Q18" s="42">
        <v>41</v>
      </c>
      <c r="R18" s="42">
        <v>41</v>
      </c>
      <c r="S18" s="42">
        <v>41</v>
      </c>
      <c r="T18" s="43">
        <v>41</v>
      </c>
      <c r="U18" s="43">
        <v>41</v>
      </c>
      <c r="V18" s="43">
        <v>41</v>
      </c>
      <c r="W18" s="43">
        <v>41</v>
      </c>
      <c r="X18" s="43">
        <v>41</v>
      </c>
      <c r="Y18" s="43">
        <v>41</v>
      </c>
      <c r="Z18" s="43">
        <v>41</v>
      </c>
      <c r="AA18" s="43">
        <v>41</v>
      </c>
      <c r="AB18" s="43">
        <v>41</v>
      </c>
      <c r="AC18" s="43">
        <v>41</v>
      </c>
      <c r="AD18" s="43">
        <v>41</v>
      </c>
      <c r="AE18" s="43">
        <v>41</v>
      </c>
      <c r="AF18" s="43">
        <v>41</v>
      </c>
      <c r="AG18" s="43">
        <v>41</v>
      </c>
      <c r="AH18" s="43">
        <v>41</v>
      </c>
      <c r="AI18" s="43">
        <v>41</v>
      </c>
      <c r="AJ18" s="43">
        <v>41</v>
      </c>
      <c r="AK18" s="43">
        <v>41</v>
      </c>
      <c r="AL18" s="43">
        <v>41</v>
      </c>
      <c r="AM18" s="43">
        <v>41</v>
      </c>
      <c r="AN18" s="43">
        <v>41</v>
      </c>
      <c r="AO18" s="43">
        <v>41</v>
      </c>
      <c r="AP18" s="43">
        <v>41</v>
      </c>
      <c r="AQ18" s="43">
        <v>41</v>
      </c>
      <c r="AR18" s="43">
        <v>41</v>
      </c>
      <c r="AS18" s="43">
        <v>41</v>
      </c>
      <c r="AT18" s="43">
        <v>41</v>
      </c>
      <c r="AU18" s="43">
        <v>41</v>
      </c>
      <c r="AV18" s="43">
        <v>41</v>
      </c>
      <c r="AW18" s="43">
        <v>41</v>
      </c>
      <c r="AX18" s="42">
        <v>41</v>
      </c>
      <c r="AY18" s="42">
        <v>41</v>
      </c>
      <c r="AZ18" s="42">
        <v>41</v>
      </c>
      <c r="BA18" s="42">
        <v>41</v>
      </c>
      <c r="BB18" s="42">
        <v>41</v>
      </c>
      <c r="BC18" s="42">
        <v>41</v>
      </c>
      <c r="BD18" s="42">
        <v>41</v>
      </c>
      <c r="BE18" s="42">
        <v>41</v>
      </c>
      <c r="BF18" s="42">
        <v>41</v>
      </c>
      <c r="BG18" s="42">
        <v>41</v>
      </c>
      <c r="BH18" s="42">
        <v>41</v>
      </c>
      <c r="BI18" s="42">
        <v>41</v>
      </c>
    </row>
    <row r="19" spans="1:61">
      <c r="A19" s="14" t="s">
        <v>116</v>
      </c>
      <c r="B19" s="42">
        <v>38</v>
      </c>
      <c r="C19" s="42">
        <v>38</v>
      </c>
      <c r="D19" s="42">
        <v>38</v>
      </c>
      <c r="E19" s="42">
        <v>38</v>
      </c>
      <c r="F19" s="42">
        <v>38</v>
      </c>
      <c r="G19" s="42">
        <v>38</v>
      </c>
      <c r="H19" s="42">
        <v>38</v>
      </c>
      <c r="I19" s="42">
        <v>38</v>
      </c>
      <c r="J19" s="42">
        <v>38</v>
      </c>
      <c r="K19" s="42">
        <v>38</v>
      </c>
      <c r="L19" s="42">
        <v>38</v>
      </c>
      <c r="M19" s="42">
        <v>38</v>
      </c>
      <c r="N19" s="42">
        <v>38</v>
      </c>
      <c r="O19" s="42">
        <v>38</v>
      </c>
      <c r="P19" s="42">
        <v>38</v>
      </c>
      <c r="Q19" s="42">
        <v>38</v>
      </c>
      <c r="R19" s="42">
        <v>38</v>
      </c>
      <c r="S19" s="42">
        <v>38</v>
      </c>
      <c r="T19" s="43">
        <v>38</v>
      </c>
      <c r="U19" s="43">
        <v>38</v>
      </c>
      <c r="V19" s="43">
        <v>38</v>
      </c>
      <c r="W19" s="43">
        <v>38</v>
      </c>
      <c r="X19" s="43">
        <v>38</v>
      </c>
      <c r="Y19" s="43">
        <v>38</v>
      </c>
      <c r="Z19" s="43">
        <v>38</v>
      </c>
      <c r="AA19" s="43">
        <v>38</v>
      </c>
      <c r="AB19" s="43">
        <v>38</v>
      </c>
      <c r="AC19" s="43">
        <v>38</v>
      </c>
      <c r="AD19" s="43">
        <v>38</v>
      </c>
      <c r="AE19" s="43">
        <v>38</v>
      </c>
      <c r="AF19" s="43">
        <v>38</v>
      </c>
      <c r="AG19" s="43">
        <v>38</v>
      </c>
      <c r="AH19" s="43">
        <v>38</v>
      </c>
      <c r="AI19" s="43">
        <v>38</v>
      </c>
      <c r="AJ19" s="43">
        <v>38</v>
      </c>
      <c r="AK19" s="43">
        <v>38</v>
      </c>
      <c r="AL19" s="43">
        <v>38</v>
      </c>
      <c r="AM19" s="43">
        <v>38</v>
      </c>
      <c r="AN19" s="43">
        <v>38</v>
      </c>
      <c r="AO19" s="43">
        <v>38</v>
      </c>
      <c r="AP19" s="43">
        <v>38</v>
      </c>
      <c r="AQ19" s="43">
        <v>38</v>
      </c>
      <c r="AR19" s="43">
        <v>38</v>
      </c>
      <c r="AS19" s="43">
        <v>38</v>
      </c>
      <c r="AT19" s="43">
        <v>38</v>
      </c>
      <c r="AU19" s="43">
        <v>38</v>
      </c>
      <c r="AV19" s="43">
        <v>38</v>
      </c>
      <c r="AW19" s="43">
        <v>38</v>
      </c>
      <c r="AX19" s="42">
        <v>38</v>
      </c>
      <c r="AY19" s="42">
        <v>38</v>
      </c>
      <c r="AZ19" s="42">
        <v>38</v>
      </c>
      <c r="BA19" s="42">
        <v>38</v>
      </c>
      <c r="BB19" s="42">
        <v>38</v>
      </c>
      <c r="BC19" s="42">
        <v>38</v>
      </c>
      <c r="BD19" s="42">
        <v>38</v>
      </c>
      <c r="BE19" s="42">
        <v>38</v>
      </c>
      <c r="BF19" s="42">
        <v>38</v>
      </c>
      <c r="BG19" s="42">
        <v>38</v>
      </c>
      <c r="BH19" s="42">
        <v>38</v>
      </c>
      <c r="BI19" s="42">
        <v>38</v>
      </c>
    </row>
    <row r="20" spans="1:61">
      <c r="A20" s="14" t="s">
        <v>117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5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5">
        <v>0</v>
      </c>
      <c r="AX20" s="25">
        <v>0</v>
      </c>
      <c r="AY20" s="25">
        <v>0</v>
      </c>
      <c r="AZ20" s="25">
        <v>0</v>
      </c>
      <c r="BA20" s="25">
        <v>0</v>
      </c>
      <c r="BB20" s="25">
        <v>0</v>
      </c>
      <c r="BC20" s="25">
        <v>0</v>
      </c>
      <c r="BD20" s="25">
        <v>0</v>
      </c>
      <c r="BE20" s="25">
        <v>0</v>
      </c>
      <c r="BF20" s="25">
        <v>0</v>
      </c>
      <c r="BG20" s="25">
        <v>0</v>
      </c>
      <c r="BH20" s="25">
        <v>0</v>
      </c>
      <c r="BI20" s="25">
        <v>0</v>
      </c>
    </row>
    <row r="21" spans="1:61">
      <c r="A21" s="14" t="s">
        <v>118</v>
      </c>
      <c r="B21" s="25">
        <f>B13+B12+B15-B17+B18+B19+B20</f>
        <v>32036.1</v>
      </c>
      <c r="C21" s="25">
        <f t="shared" ref="C21:G21" si="10">C13+C12+C15-C17+C18+C19+C20</f>
        <v>32036.1</v>
      </c>
      <c r="D21" s="25">
        <f t="shared" si="10"/>
        <v>32036.1</v>
      </c>
      <c r="E21" s="25">
        <f t="shared" si="10"/>
        <v>32036.1</v>
      </c>
      <c r="F21" s="25">
        <f t="shared" si="10"/>
        <v>32036.1</v>
      </c>
      <c r="G21" s="25">
        <f t="shared" si="10"/>
        <v>32036.1</v>
      </c>
      <c r="H21" s="25">
        <f t="shared" ref="H21:BD21" si="11">H13+H12+H15-H17+H18+H19+H20</f>
        <v>25003.68</v>
      </c>
      <c r="I21" s="25">
        <f t="shared" ref="I21" si="12">I13+I12+I15-I17+I18+I19+I20</f>
        <v>25003.68</v>
      </c>
      <c r="J21" s="25">
        <f t="shared" ref="J21" si="13">J13+J12+J15-J17+J18+J19+J20</f>
        <v>25003.68</v>
      </c>
      <c r="K21" s="25">
        <f t="shared" ref="K21" si="14">K13+K12+K15-K17+K18+K19+K20</f>
        <v>25003.68</v>
      </c>
      <c r="L21" s="25">
        <f t="shared" ref="L21" si="15">L13+L12+L15-L17+L18+L19+L20</f>
        <v>25003.68</v>
      </c>
      <c r="M21" s="25">
        <f t="shared" ref="M21" si="16">M13+M12+M15-M17+M18+M19+M20</f>
        <v>25003.68</v>
      </c>
      <c r="N21" s="25">
        <f t="shared" si="11"/>
        <v>28074.46</v>
      </c>
      <c r="O21" s="25">
        <f t="shared" ref="O21" si="17">O13+O12+O15-O17+O18+O19+O20</f>
        <v>28074.46</v>
      </c>
      <c r="P21" s="25">
        <f t="shared" ref="P21" si="18">P13+P12+P15-P17+P18+P19+P20</f>
        <v>28074.46</v>
      </c>
      <c r="Q21" s="25">
        <f t="shared" ref="Q21" si="19">Q13+Q12+Q15-Q17+Q18+Q19+Q20</f>
        <v>28074.46</v>
      </c>
      <c r="R21" s="25">
        <f t="shared" ref="R21" si="20">R13+R12+R15-R17+R18+R19+R20</f>
        <v>28074.46</v>
      </c>
      <c r="S21" s="25">
        <f t="shared" ref="S21" si="21">S13+S12+S15-S17+S18+S19+S20</f>
        <v>28074.46</v>
      </c>
      <c r="T21" s="25">
        <f t="shared" si="11"/>
        <v>39742.21</v>
      </c>
      <c r="U21" s="25">
        <f t="shared" ref="U21" si="22">U13+U12+U15-U17+U18+U19+U20</f>
        <v>39742.21</v>
      </c>
      <c r="V21" s="25">
        <f t="shared" ref="V21" si="23">V13+V12+V15-V17+V18+V19+V20</f>
        <v>39742.21</v>
      </c>
      <c r="W21" s="25">
        <f t="shared" ref="W21" si="24">W13+W12+W15-W17+W18+W19+W20</f>
        <v>39742.21</v>
      </c>
      <c r="X21" s="25">
        <f t="shared" ref="X21" si="25">X13+X12+X15-X17+X18+X19+X20</f>
        <v>39742.21</v>
      </c>
      <c r="Y21" s="25">
        <f t="shared" ref="Y21" si="26">Y13+Y12+Y15-Y17+Y18+Y19+Y20</f>
        <v>39742.21</v>
      </c>
      <c r="Z21" s="25">
        <f t="shared" si="11"/>
        <v>30366.67</v>
      </c>
      <c r="AA21" s="25">
        <f t="shared" ref="AA21" si="27">AA13+AA12+AA15-AA17+AA18+AA19+AA20</f>
        <v>30366.67</v>
      </c>
      <c r="AB21" s="25">
        <f t="shared" ref="AB21" si="28">AB13+AB12+AB15-AB17+AB18+AB19+AB20</f>
        <v>30366.67</v>
      </c>
      <c r="AC21" s="25">
        <f t="shared" ref="AC21" si="29">AC13+AC12+AC15-AC17+AC18+AC19+AC20</f>
        <v>30366.67</v>
      </c>
      <c r="AD21" s="25">
        <f t="shared" ref="AD21" si="30">AD13+AD12+AD15-AD17+AD18+AD19+AD20</f>
        <v>30366.67</v>
      </c>
      <c r="AE21" s="25">
        <f t="shared" ref="AE21" si="31">AE13+AE12+AE15-AE17+AE18+AE19+AE20</f>
        <v>30366.67</v>
      </c>
      <c r="AF21" s="25">
        <f t="shared" si="11"/>
        <v>45426.5</v>
      </c>
      <c r="AG21" s="25">
        <f t="shared" ref="AG21" si="32">AG13+AG12+AG15-AG17+AG18+AG19+AG20</f>
        <v>45426.5</v>
      </c>
      <c r="AH21" s="25">
        <f t="shared" ref="AH21" si="33">AH13+AH12+AH15-AH17+AH18+AH19+AH20</f>
        <v>45426.5</v>
      </c>
      <c r="AI21" s="25">
        <f t="shared" ref="AI21" si="34">AI13+AI12+AI15-AI17+AI18+AI19+AI20</f>
        <v>45426.5</v>
      </c>
      <c r="AJ21" s="25">
        <f t="shared" ref="AJ21" si="35">AJ13+AJ12+AJ15-AJ17+AJ18+AJ19+AJ20</f>
        <v>45426.5</v>
      </c>
      <c r="AK21" s="25">
        <f t="shared" ref="AK21" si="36">AK13+AK12+AK15-AK17+AK18+AK19+AK20</f>
        <v>45426.5</v>
      </c>
      <c r="AL21" s="25">
        <f t="shared" si="11"/>
        <v>36113.53</v>
      </c>
      <c r="AM21" s="25">
        <f t="shared" ref="AM21" si="37">AM13+AM12+AM15-AM17+AM18+AM19+AM20</f>
        <v>36113.53</v>
      </c>
      <c r="AN21" s="25">
        <f t="shared" ref="AN21" si="38">AN13+AN12+AN15-AN17+AN18+AN19+AN20</f>
        <v>36113.53</v>
      </c>
      <c r="AO21" s="25">
        <f t="shared" ref="AO21" si="39">AO13+AO12+AO15-AO17+AO18+AO19+AO20</f>
        <v>36113.53</v>
      </c>
      <c r="AP21" s="25">
        <f t="shared" ref="AP21" si="40">AP13+AP12+AP15-AP17+AP18+AP19+AP20</f>
        <v>36113.53</v>
      </c>
      <c r="AQ21" s="25">
        <f t="shared" ref="AQ21" si="41">AQ13+AQ12+AQ15-AQ17+AQ18+AQ19+AQ20</f>
        <v>36113.53</v>
      </c>
      <c r="AR21" s="25">
        <f t="shared" si="11"/>
        <v>33321.879999999997</v>
      </c>
      <c r="AS21" s="25">
        <f t="shared" ref="AS21" si="42">AS13+AS12+AS15-AS17+AS18+AS19+AS20</f>
        <v>33321.879999999997</v>
      </c>
      <c r="AT21" s="25">
        <f t="shared" ref="AT21" si="43">AT13+AT12+AT15-AT17+AT18+AT19+AT20</f>
        <v>33321.879999999997</v>
      </c>
      <c r="AU21" s="25">
        <f t="shared" ref="AU21" si="44">AU13+AU12+AU15-AU17+AU18+AU19+AU20</f>
        <v>33321.879999999997</v>
      </c>
      <c r="AV21" s="25">
        <f t="shared" ref="AV21" si="45">AV13+AV12+AV15-AV17+AV18+AV19+AV20</f>
        <v>33321.879999999997</v>
      </c>
      <c r="AW21" s="25">
        <f t="shared" ref="AW21" si="46">AW13+AW12+AW15-AW17+AW18+AW19+AW20</f>
        <v>33321.879999999997</v>
      </c>
      <c r="AX21" s="25">
        <f t="shared" si="11"/>
        <v>39674</v>
      </c>
      <c r="AY21" s="25">
        <f t="shared" ref="AY21" si="47">AY13+AY12+AY15-AY17+AY18+AY19+AY20</f>
        <v>39674</v>
      </c>
      <c r="AZ21" s="25">
        <f t="shared" ref="AZ21" si="48">AZ13+AZ12+AZ15-AZ17+AZ18+AZ19+AZ20</f>
        <v>39674</v>
      </c>
      <c r="BA21" s="25">
        <f t="shared" ref="BA21" si="49">BA13+BA12+BA15-BA17+BA18+BA19+BA20</f>
        <v>39674</v>
      </c>
      <c r="BB21" s="25">
        <f t="shared" ref="BB21" si="50">BB13+BB12+BB15-BB17+BB18+BB19+BB20</f>
        <v>39674</v>
      </c>
      <c r="BC21" s="25">
        <f t="shared" ref="BC21" si="51">BC13+BC12+BC15-BC17+BC18+BC19+BC20</f>
        <v>39674</v>
      </c>
      <c r="BD21" s="25">
        <f t="shared" si="11"/>
        <v>44891.06</v>
      </c>
      <c r="BE21" s="25">
        <f t="shared" ref="BE21" si="52">BE13+BE12+BE15-BE17+BE18+BE19+BE20</f>
        <v>44891.06</v>
      </c>
      <c r="BF21" s="25">
        <f t="shared" ref="BF21" si="53">BF13+BF12+BF15-BF17+BF18+BF19+BF20</f>
        <v>44891.06</v>
      </c>
      <c r="BG21" s="25">
        <f t="shared" ref="BG21" si="54">BG13+BG12+BG15-BG17+BG18+BG19+BG20</f>
        <v>44891.06</v>
      </c>
      <c r="BH21" s="25">
        <f t="shared" ref="BH21" si="55">BH13+BH12+BH15-BH17+BH18+BH19+BH20</f>
        <v>44891.06</v>
      </c>
      <c r="BI21" s="25">
        <f t="shared" ref="BI21" si="56">BI13+BI12+BI15-BI17+BI18+BI19+BI20</f>
        <v>44891.06</v>
      </c>
    </row>
    <row r="22" spans="1:61">
      <c r="A22" s="27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</row>
    <row r="23" spans="1:61">
      <c r="A23" s="14" t="s">
        <v>119</v>
      </c>
      <c r="B23" s="41">
        <v>45197</v>
      </c>
      <c r="C23" s="41">
        <v>45197</v>
      </c>
      <c r="D23" s="41">
        <v>45197</v>
      </c>
      <c r="E23" s="41">
        <v>45197</v>
      </c>
      <c r="F23" s="41">
        <v>45197</v>
      </c>
      <c r="G23" s="41">
        <v>45197</v>
      </c>
      <c r="H23" s="41">
        <v>45197</v>
      </c>
      <c r="I23" s="41">
        <v>45197</v>
      </c>
      <c r="J23" s="41">
        <v>45197</v>
      </c>
      <c r="K23" s="41">
        <v>45197</v>
      </c>
      <c r="L23" s="41">
        <v>45197</v>
      </c>
      <c r="M23" s="41">
        <v>45197</v>
      </c>
      <c r="N23" s="41">
        <v>45197</v>
      </c>
      <c r="O23" s="41">
        <v>45197</v>
      </c>
      <c r="P23" s="41">
        <v>45197</v>
      </c>
      <c r="Q23" s="41">
        <v>45197</v>
      </c>
      <c r="R23" s="41">
        <v>45197</v>
      </c>
      <c r="S23" s="41">
        <v>45197</v>
      </c>
      <c r="T23" s="41">
        <v>45197</v>
      </c>
      <c r="U23" s="41">
        <v>45197</v>
      </c>
      <c r="V23" s="41">
        <v>45197</v>
      </c>
      <c r="W23" s="41">
        <v>45197</v>
      </c>
      <c r="X23" s="41">
        <v>45197</v>
      </c>
      <c r="Y23" s="41">
        <v>45197</v>
      </c>
      <c r="Z23" s="41">
        <v>45197</v>
      </c>
      <c r="AA23" s="41">
        <v>45197</v>
      </c>
      <c r="AB23" s="41">
        <v>45197</v>
      </c>
      <c r="AC23" s="41">
        <v>45197</v>
      </c>
      <c r="AD23" s="41">
        <v>45197</v>
      </c>
      <c r="AE23" s="41">
        <v>45197</v>
      </c>
      <c r="AF23" s="41">
        <v>45197</v>
      </c>
      <c r="AG23" s="41">
        <v>45197</v>
      </c>
      <c r="AH23" s="41">
        <v>45197</v>
      </c>
      <c r="AI23" s="41">
        <v>45197</v>
      </c>
      <c r="AJ23" s="41">
        <v>45197</v>
      </c>
      <c r="AK23" s="41">
        <v>45197</v>
      </c>
      <c r="AL23" s="41">
        <v>45197</v>
      </c>
      <c r="AM23" s="41">
        <v>45197</v>
      </c>
      <c r="AN23" s="41">
        <v>45197</v>
      </c>
      <c r="AO23" s="41">
        <v>45197</v>
      </c>
      <c r="AP23" s="41">
        <v>45197</v>
      </c>
      <c r="AQ23" s="41">
        <v>45197</v>
      </c>
      <c r="AR23" s="41">
        <v>45197</v>
      </c>
      <c r="AS23" s="41">
        <v>45197</v>
      </c>
      <c r="AT23" s="41">
        <v>45197</v>
      </c>
      <c r="AU23" s="41">
        <v>45197</v>
      </c>
      <c r="AV23" s="41">
        <v>45197</v>
      </c>
      <c r="AW23" s="41">
        <v>45197</v>
      </c>
      <c r="AX23" s="41">
        <v>45197</v>
      </c>
      <c r="AY23" s="41">
        <v>45197</v>
      </c>
      <c r="AZ23" s="41">
        <v>45197</v>
      </c>
      <c r="BA23" s="41">
        <v>45197</v>
      </c>
      <c r="BB23" s="41">
        <v>45197</v>
      </c>
      <c r="BC23" s="41">
        <v>45197</v>
      </c>
      <c r="BD23" s="41">
        <v>45197</v>
      </c>
      <c r="BE23" s="41">
        <v>45197</v>
      </c>
      <c r="BF23" s="41">
        <v>45197</v>
      </c>
      <c r="BG23" s="41">
        <v>45197</v>
      </c>
      <c r="BH23" s="41">
        <v>45197</v>
      </c>
      <c r="BI23" s="41">
        <v>45197</v>
      </c>
    </row>
    <row r="24" spans="1:61">
      <c r="A24" s="14" t="s">
        <v>120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</row>
    <row r="25" spans="1:61">
      <c r="A25" s="14" t="s">
        <v>121</v>
      </c>
      <c r="B25" s="50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</row>
    <row r="26" spans="1:61">
      <c r="A26" s="14" t="s">
        <v>122</v>
      </c>
      <c r="B26" s="50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</row>
    <row r="27" spans="1:61">
      <c r="A27" s="14" t="s">
        <v>123</v>
      </c>
      <c r="B27" s="50">
        <f>SUM(B25:B26)</f>
        <v>0</v>
      </c>
      <c r="C27" s="23">
        <f t="shared" ref="C27:G27" si="57">SUM(C25:C26)</f>
        <v>0</v>
      </c>
      <c r="D27" s="23">
        <f t="shared" si="57"/>
        <v>0</v>
      </c>
      <c r="E27" s="23">
        <f t="shared" si="57"/>
        <v>0</v>
      </c>
      <c r="F27" s="23">
        <f t="shared" si="57"/>
        <v>0</v>
      </c>
      <c r="G27" s="23">
        <f t="shared" si="57"/>
        <v>0</v>
      </c>
      <c r="H27" s="23">
        <f t="shared" ref="H27:AR27" si="58">SUM(H25:H26)</f>
        <v>0</v>
      </c>
      <c r="I27" s="23">
        <f t="shared" ref="I27:M27" si="59">SUM(I25:I26)</f>
        <v>0</v>
      </c>
      <c r="J27" s="23">
        <f t="shared" si="59"/>
        <v>0</v>
      </c>
      <c r="K27" s="23">
        <f t="shared" si="59"/>
        <v>0</v>
      </c>
      <c r="L27" s="23">
        <f t="shared" si="59"/>
        <v>0</v>
      </c>
      <c r="M27" s="23">
        <f t="shared" si="59"/>
        <v>0</v>
      </c>
      <c r="N27" s="23">
        <f t="shared" si="58"/>
        <v>0</v>
      </c>
      <c r="O27" s="23">
        <f t="shared" ref="O27:S27" si="60">SUM(O25:O26)</f>
        <v>0</v>
      </c>
      <c r="P27" s="23">
        <f t="shared" si="60"/>
        <v>0</v>
      </c>
      <c r="Q27" s="23">
        <f t="shared" si="60"/>
        <v>0</v>
      </c>
      <c r="R27" s="23">
        <f t="shared" si="60"/>
        <v>0</v>
      </c>
      <c r="S27" s="23">
        <f t="shared" si="60"/>
        <v>0</v>
      </c>
      <c r="T27" s="23">
        <f t="shared" si="58"/>
        <v>0</v>
      </c>
      <c r="U27" s="23">
        <f t="shared" ref="U27:Y27" si="61">SUM(U25:U26)</f>
        <v>0</v>
      </c>
      <c r="V27" s="23">
        <f t="shared" si="61"/>
        <v>0</v>
      </c>
      <c r="W27" s="23">
        <f t="shared" si="61"/>
        <v>0</v>
      </c>
      <c r="X27" s="23">
        <f t="shared" si="61"/>
        <v>0</v>
      </c>
      <c r="Y27" s="23">
        <f t="shared" si="61"/>
        <v>0</v>
      </c>
      <c r="Z27" s="23">
        <f t="shared" si="58"/>
        <v>0</v>
      </c>
      <c r="AA27" s="23">
        <f t="shared" ref="AA27:AE27" si="62">SUM(AA25:AA26)</f>
        <v>0</v>
      </c>
      <c r="AB27" s="23">
        <f t="shared" si="62"/>
        <v>0</v>
      </c>
      <c r="AC27" s="23">
        <f t="shared" si="62"/>
        <v>0</v>
      </c>
      <c r="AD27" s="23">
        <f t="shared" si="62"/>
        <v>0</v>
      </c>
      <c r="AE27" s="23">
        <f t="shared" si="62"/>
        <v>0</v>
      </c>
      <c r="AF27" s="23">
        <f t="shared" si="58"/>
        <v>0</v>
      </c>
      <c r="AG27" s="23">
        <f t="shared" ref="AG27:AK27" si="63">SUM(AG25:AG26)</f>
        <v>0</v>
      </c>
      <c r="AH27" s="23">
        <f t="shared" si="63"/>
        <v>0</v>
      </c>
      <c r="AI27" s="23">
        <f t="shared" si="63"/>
        <v>0</v>
      </c>
      <c r="AJ27" s="23">
        <f t="shared" si="63"/>
        <v>0</v>
      </c>
      <c r="AK27" s="23">
        <f t="shared" si="63"/>
        <v>0</v>
      </c>
      <c r="AL27" s="23">
        <f t="shared" si="58"/>
        <v>0</v>
      </c>
      <c r="AM27" s="23">
        <f t="shared" ref="AM27:AQ27" si="64">SUM(AM25:AM26)</f>
        <v>0</v>
      </c>
      <c r="AN27" s="23">
        <f t="shared" si="64"/>
        <v>0</v>
      </c>
      <c r="AO27" s="23">
        <f t="shared" si="64"/>
        <v>0</v>
      </c>
      <c r="AP27" s="23">
        <f t="shared" si="64"/>
        <v>0</v>
      </c>
      <c r="AQ27" s="23">
        <f t="shared" si="64"/>
        <v>0</v>
      </c>
      <c r="AR27" s="23">
        <f t="shared" si="58"/>
        <v>0</v>
      </c>
      <c r="AS27" s="23">
        <f t="shared" ref="AS27:AW27" si="65">SUM(AS25:AS26)</f>
        <v>0</v>
      </c>
      <c r="AT27" s="23">
        <f t="shared" si="65"/>
        <v>0</v>
      </c>
      <c r="AU27" s="23">
        <f t="shared" si="65"/>
        <v>0</v>
      </c>
      <c r="AV27" s="23">
        <f t="shared" si="65"/>
        <v>0</v>
      </c>
      <c r="AW27" s="23">
        <f t="shared" si="65"/>
        <v>0</v>
      </c>
      <c r="AX27" s="23">
        <f>SUM(AX25:AX26)</f>
        <v>0</v>
      </c>
      <c r="AY27" s="23">
        <f t="shared" ref="AY27:BC27" si="66">SUM(AY25:AY26)</f>
        <v>0</v>
      </c>
      <c r="AZ27" s="23">
        <f t="shared" si="66"/>
        <v>0</v>
      </c>
      <c r="BA27" s="23">
        <f t="shared" si="66"/>
        <v>0</v>
      </c>
      <c r="BB27" s="23">
        <f t="shared" si="66"/>
        <v>0</v>
      </c>
      <c r="BC27" s="23">
        <f t="shared" si="66"/>
        <v>0</v>
      </c>
      <c r="BD27" s="23">
        <f>SUM(BD25:BD26)</f>
        <v>0</v>
      </c>
      <c r="BE27" s="23">
        <f t="shared" ref="BE27:BI27" si="67">SUM(BE25:BE26)</f>
        <v>0</v>
      </c>
      <c r="BF27" s="23">
        <f t="shared" si="67"/>
        <v>0</v>
      </c>
      <c r="BG27" s="23">
        <f t="shared" si="67"/>
        <v>0</v>
      </c>
      <c r="BH27" s="23">
        <f t="shared" si="67"/>
        <v>0</v>
      </c>
      <c r="BI27" s="23">
        <f t="shared" si="67"/>
        <v>0</v>
      </c>
    </row>
    <row r="28" spans="1:61">
      <c r="A28" s="27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</row>
    <row r="29" spans="1:61">
      <c r="A29" s="14" t="s">
        <v>124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0</v>
      </c>
      <c r="AI29" s="32">
        <v>0</v>
      </c>
      <c r="AJ29" s="32">
        <v>0</v>
      </c>
      <c r="AK29" s="32">
        <v>0</v>
      </c>
      <c r="AL29" s="32">
        <v>0</v>
      </c>
      <c r="AM29" s="32">
        <v>0</v>
      </c>
      <c r="AN29" s="32">
        <v>0</v>
      </c>
      <c r="AO29" s="32">
        <v>0</v>
      </c>
      <c r="AP29" s="32">
        <v>0</v>
      </c>
      <c r="AQ29" s="32">
        <v>0</v>
      </c>
      <c r="AR29" s="32">
        <v>0</v>
      </c>
      <c r="AS29" s="32">
        <v>0</v>
      </c>
      <c r="AT29" s="32">
        <v>0</v>
      </c>
      <c r="AU29" s="32">
        <v>0</v>
      </c>
      <c r="AV29" s="32">
        <v>0</v>
      </c>
      <c r="AW29" s="32">
        <v>0</v>
      </c>
      <c r="AX29" s="32">
        <v>0</v>
      </c>
      <c r="AY29" s="32">
        <v>0</v>
      </c>
      <c r="AZ29" s="32">
        <v>0</v>
      </c>
      <c r="BA29" s="32">
        <v>0</v>
      </c>
      <c r="BB29" s="32">
        <v>0</v>
      </c>
      <c r="BC29" s="32">
        <v>0</v>
      </c>
      <c r="BD29" s="25">
        <v>0</v>
      </c>
      <c r="BE29" s="25">
        <v>0</v>
      </c>
      <c r="BF29" s="25">
        <v>0</v>
      </c>
      <c r="BG29" s="25">
        <v>0</v>
      </c>
      <c r="BH29" s="25">
        <v>0</v>
      </c>
      <c r="BI29" s="25">
        <v>0</v>
      </c>
    </row>
    <row r="30" spans="1:61" ht="16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</row>
    <row r="31" spans="1:61">
      <c r="A31" s="14" t="s">
        <v>125</v>
      </c>
      <c r="B31" s="24">
        <f>(B21-B29)/B8</f>
        <v>667.41874999999993</v>
      </c>
      <c r="C31" s="24">
        <f t="shared" ref="C31:BI31" si="68">(C21-C29)/C8</f>
        <v>667.41874999999993</v>
      </c>
      <c r="D31" s="24">
        <f t="shared" si="68"/>
        <v>667.41874999999993</v>
      </c>
      <c r="E31" s="24">
        <f t="shared" si="68"/>
        <v>667.41874999999993</v>
      </c>
      <c r="F31" s="24">
        <f t="shared" si="68"/>
        <v>593.26111111111106</v>
      </c>
      <c r="G31" s="24">
        <f t="shared" si="68"/>
        <v>533.93499999999995</v>
      </c>
      <c r="H31" s="24">
        <f t="shared" si="68"/>
        <v>520.91</v>
      </c>
      <c r="I31" s="24">
        <f t="shared" si="68"/>
        <v>520.91</v>
      </c>
      <c r="J31" s="24">
        <f t="shared" si="68"/>
        <v>520.91</v>
      </c>
      <c r="K31" s="24">
        <f t="shared" si="68"/>
        <v>520.91</v>
      </c>
      <c r="L31" s="24">
        <f t="shared" si="68"/>
        <v>463.0311111111111</v>
      </c>
      <c r="M31" s="24">
        <f t="shared" si="68"/>
        <v>416.72800000000001</v>
      </c>
      <c r="N31" s="24">
        <f t="shared" si="68"/>
        <v>584.88458333333335</v>
      </c>
      <c r="O31" s="24">
        <f t="shared" si="68"/>
        <v>584.88458333333335</v>
      </c>
      <c r="P31" s="24">
        <f t="shared" si="68"/>
        <v>584.88458333333335</v>
      </c>
      <c r="Q31" s="24">
        <f t="shared" si="68"/>
        <v>584.88458333333335</v>
      </c>
      <c r="R31" s="24">
        <f t="shared" si="68"/>
        <v>519.8974074074074</v>
      </c>
      <c r="S31" s="24">
        <f t="shared" si="68"/>
        <v>467.90766666666667</v>
      </c>
      <c r="T31" s="24">
        <f t="shared" si="68"/>
        <v>827.96270833333335</v>
      </c>
      <c r="U31" s="24">
        <f t="shared" si="68"/>
        <v>827.96270833333335</v>
      </c>
      <c r="V31" s="24">
        <f t="shared" si="68"/>
        <v>827.96270833333335</v>
      </c>
      <c r="W31" s="24">
        <f t="shared" si="68"/>
        <v>827.96270833333335</v>
      </c>
      <c r="X31" s="24">
        <f t="shared" si="68"/>
        <v>735.96685185185186</v>
      </c>
      <c r="Y31" s="24">
        <f t="shared" si="68"/>
        <v>662.37016666666671</v>
      </c>
      <c r="Z31" s="24">
        <f t="shared" si="68"/>
        <v>632.63895833333333</v>
      </c>
      <c r="AA31" s="24">
        <f t="shared" si="68"/>
        <v>632.63895833333333</v>
      </c>
      <c r="AB31" s="24">
        <f t="shared" si="68"/>
        <v>632.63895833333333</v>
      </c>
      <c r="AC31" s="24">
        <f t="shared" si="68"/>
        <v>632.63895833333333</v>
      </c>
      <c r="AD31" s="24">
        <f t="shared" si="68"/>
        <v>562.34574074074067</v>
      </c>
      <c r="AE31" s="24">
        <f t="shared" si="68"/>
        <v>506.11116666666663</v>
      </c>
      <c r="AF31" s="24">
        <f t="shared" si="68"/>
        <v>946.38541666666663</v>
      </c>
      <c r="AG31" s="24">
        <f t="shared" si="68"/>
        <v>946.38541666666663</v>
      </c>
      <c r="AH31" s="24">
        <f t="shared" si="68"/>
        <v>946.38541666666663</v>
      </c>
      <c r="AI31" s="24">
        <f t="shared" si="68"/>
        <v>946.38541666666663</v>
      </c>
      <c r="AJ31" s="24">
        <f t="shared" si="68"/>
        <v>841.23148148148152</v>
      </c>
      <c r="AK31" s="24">
        <f t="shared" si="68"/>
        <v>757.10833333333335</v>
      </c>
      <c r="AL31" s="24">
        <f t="shared" si="68"/>
        <v>752.36520833333327</v>
      </c>
      <c r="AM31" s="24">
        <f t="shared" si="68"/>
        <v>752.36520833333327</v>
      </c>
      <c r="AN31" s="24">
        <f t="shared" si="68"/>
        <v>752.36520833333327</v>
      </c>
      <c r="AO31" s="24">
        <f t="shared" si="68"/>
        <v>752.36520833333327</v>
      </c>
      <c r="AP31" s="24">
        <f t="shared" si="68"/>
        <v>668.76907407407407</v>
      </c>
      <c r="AQ31" s="24">
        <f t="shared" si="68"/>
        <v>601.89216666666664</v>
      </c>
      <c r="AR31" s="24">
        <f t="shared" si="68"/>
        <v>694.20583333333332</v>
      </c>
      <c r="AS31" s="24">
        <f t="shared" si="68"/>
        <v>694.20583333333332</v>
      </c>
      <c r="AT31" s="24">
        <f t="shared" si="68"/>
        <v>694.20583333333332</v>
      </c>
      <c r="AU31" s="24">
        <f t="shared" si="68"/>
        <v>694.20583333333332</v>
      </c>
      <c r="AV31" s="24">
        <f t="shared" si="68"/>
        <v>617.07185185185176</v>
      </c>
      <c r="AW31" s="24">
        <f t="shared" si="68"/>
        <v>555.36466666666661</v>
      </c>
      <c r="AX31" s="24">
        <f t="shared" si="68"/>
        <v>826.54166666666663</v>
      </c>
      <c r="AY31" s="24">
        <f t="shared" si="68"/>
        <v>826.54166666666663</v>
      </c>
      <c r="AZ31" s="24">
        <f t="shared" si="68"/>
        <v>826.54166666666663</v>
      </c>
      <c r="BA31" s="24">
        <f t="shared" si="68"/>
        <v>826.54166666666663</v>
      </c>
      <c r="BB31" s="24">
        <f t="shared" si="68"/>
        <v>734.7037037037037</v>
      </c>
      <c r="BC31" s="24">
        <f t="shared" si="68"/>
        <v>661.23333333333335</v>
      </c>
      <c r="BD31" s="24">
        <f t="shared" si="68"/>
        <v>935.23041666666666</v>
      </c>
      <c r="BE31" s="24">
        <f t="shared" si="68"/>
        <v>935.23041666666666</v>
      </c>
      <c r="BF31" s="24">
        <f t="shared" si="68"/>
        <v>935.23041666666666</v>
      </c>
      <c r="BG31" s="24">
        <f t="shared" si="68"/>
        <v>935.23041666666666</v>
      </c>
      <c r="BH31" s="24">
        <f t="shared" si="68"/>
        <v>831.31592592592585</v>
      </c>
      <c r="BI31" s="24">
        <f t="shared" si="68"/>
        <v>748.18433333333326</v>
      </c>
    </row>
    <row r="32" spans="1:61">
      <c r="A32" s="44" t="s">
        <v>126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>
        <v>0</v>
      </c>
      <c r="AT32" s="25">
        <v>0</v>
      </c>
      <c r="AU32" s="25">
        <v>0</v>
      </c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0</v>
      </c>
      <c r="BD32" s="25">
        <v>0</v>
      </c>
      <c r="BE32" s="25">
        <v>0</v>
      </c>
      <c r="BF32" s="25">
        <v>0</v>
      </c>
      <c r="BG32" s="25">
        <v>0</v>
      </c>
      <c r="BH32" s="25">
        <v>0</v>
      </c>
      <c r="BI32" s="25">
        <v>0</v>
      </c>
    </row>
    <row r="33" spans="1:61">
      <c r="A33" s="17" t="s">
        <v>127</v>
      </c>
      <c r="B33" s="24">
        <f>(((B21+B29+(B34*12)+(SUM(B35:B36)*12))/2)*B27)/12</f>
        <v>0</v>
      </c>
      <c r="C33" s="24">
        <f t="shared" ref="C33:BI33" si="69">(((C21+C29+(C34*12)+(SUM(C35:C36)*12))/2)*C27)/12</f>
        <v>0</v>
      </c>
      <c r="D33" s="24">
        <f t="shared" si="69"/>
        <v>0</v>
      </c>
      <c r="E33" s="24">
        <f t="shared" si="69"/>
        <v>0</v>
      </c>
      <c r="F33" s="24">
        <f t="shared" si="69"/>
        <v>0</v>
      </c>
      <c r="G33" s="24">
        <f t="shared" si="69"/>
        <v>0</v>
      </c>
      <c r="H33" s="24">
        <f t="shared" si="69"/>
        <v>0</v>
      </c>
      <c r="I33" s="24">
        <f t="shared" si="69"/>
        <v>0</v>
      </c>
      <c r="J33" s="24">
        <f t="shared" si="69"/>
        <v>0</v>
      </c>
      <c r="K33" s="24">
        <f t="shared" si="69"/>
        <v>0</v>
      </c>
      <c r="L33" s="24">
        <f t="shared" si="69"/>
        <v>0</v>
      </c>
      <c r="M33" s="24">
        <f t="shared" si="69"/>
        <v>0</v>
      </c>
      <c r="N33" s="24">
        <f t="shared" si="69"/>
        <v>0</v>
      </c>
      <c r="O33" s="24">
        <f t="shared" si="69"/>
        <v>0</v>
      </c>
      <c r="P33" s="24">
        <f t="shared" si="69"/>
        <v>0</v>
      </c>
      <c r="Q33" s="24">
        <f t="shared" si="69"/>
        <v>0</v>
      </c>
      <c r="R33" s="24">
        <f t="shared" si="69"/>
        <v>0</v>
      </c>
      <c r="S33" s="24">
        <f t="shared" si="69"/>
        <v>0</v>
      </c>
      <c r="T33" s="24">
        <f t="shared" si="69"/>
        <v>0</v>
      </c>
      <c r="U33" s="24">
        <f t="shared" si="69"/>
        <v>0</v>
      </c>
      <c r="V33" s="24">
        <f t="shared" si="69"/>
        <v>0</v>
      </c>
      <c r="W33" s="24">
        <f t="shared" si="69"/>
        <v>0</v>
      </c>
      <c r="X33" s="24">
        <f t="shared" si="69"/>
        <v>0</v>
      </c>
      <c r="Y33" s="24">
        <f t="shared" si="69"/>
        <v>0</v>
      </c>
      <c r="Z33" s="24">
        <f t="shared" si="69"/>
        <v>0</v>
      </c>
      <c r="AA33" s="24">
        <f t="shared" si="69"/>
        <v>0</v>
      </c>
      <c r="AB33" s="24">
        <f t="shared" si="69"/>
        <v>0</v>
      </c>
      <c r="AC33" s="24">
        <f t="shared" si="69"/>
        <v>0</v>
      </c>
      <c r="AD33" s="24">
        <f t="shared" si="69"/>
        <v>0</v>
      </c>
      <c r="AE33" s="24">
        <f t="shared" si="69"/>
        <v>0</v>
      </c>
      <c r="AF33" s="24">
        <f t="shared" si="69"/>
        <v>0</v>
      </c>
      <c r="AG33" s="24">
        <f t="shared" si="69"/>
        <v>0</v>
      </c>
      <c r="AH33" s="24">
        <f t="shared" si="69"/>
        <v>0</v>
      </c>
      <c r="AI33" s="24">
        <f t="shared" si="69"/>
        <v>0</v>
      </c>
      <c r="AJ33" s="24">
        <f t="shared" si="69"/>
        <v>0</v>
      </c>
      <c r="AK33" s="24">
        <f t="shared" si="69"/>
        <v>0</v>
      </c>
      <c r="AL33" s="24">
        <f t="shared" si="69"/>
        <v>0</v>
      </c>
      <c r="AM33" s="24">
        <f t="shared" si="69"/>
        <v>0</v>
      </c>
      <c r="AN33" s="24">
        <f t="shared" si="69"/>
        <v>0</v>
      </c>
      <c r="AO33" s="24">
        <f t="shared" si="69"/>
        <v>0</v>
      </c>
      <c r="AP33" s="24">
        <f t="shared" si="69"/>
        <v>0</v>
      </c>
      <c r="AQ33" s="24">
        <f t="shared" si="69"/>
        <v>0</v>
      </c>
      <c r="AR33" s="24">
        <f t="shared" si="69"/>
        <v>0</v>
      </c>
      <c r="AS33" s="24">
        <f t="shared" si="69"/>
        <v>0</v>
      </c>
      <c r="AT33" s="24">
        <f t="shared" si="69"/>
        <v>0</v>
      </c>
      <c r="AU33" s="24">
        <f t="shared" si="69"/>
        <v>0</v>
      </c>
      <c r="AV33" s="24">
        <f t="shared" si="69"/>
        <v>0</v>
      </c>
      <c r="AW33" s="24">
        <f t="shared" si="69"/>
        <v>0</v>
      </c>
      <c r="AX33" s="24">
        <f t="shared" si="69"/>
        <v>0</v>
      </c>
      <c r="AY33" s="24">
        <f t="shared" si="69"/>
        <v>0</v>
      </c>
      <c r="AZ33" s="24">
        <f t="shared" si="69"/>
        <v>0</v>
      </c>
      <c r="BA33" s="24">
        <f t="shared" si="69"/>
        <v>0</v>
      </c>
      <c r="BB33" s="24">
        <f t="shared" si="69"/>
        <v>0</v>
      </c>
      <c r="BC33" s="24">
        <f t="shared" si="69"/>
        <v>0</v>
      </c>
      <c r="BD33" s="24">
        <f t="shared" si="69"/>
        <v>0</v>
      </c>
      <c r="BE33" s="24">
        <f t="shared" si="69"/>
        <v>0</v>
      </c>
      <c r="BF33" s="24">
        <f t="shared" si="69"/>
        <v>0</v>
      </c>
      <c r="BG33" s="24">
        <f t="shared" si="69"/>
        <v>0</v>
      </c>
      <c r="BH33" s="24">
        <f t="shared" si="69"/>
        <v>0</v>
      </c>
      <c r="BI33" s="24">
        <f t="shared" si="69"/>
        <v>0</v>
      </c>
    </row>
    <row r="34" spans="1:61">
      <c r="A34" s="17" t="s">
        <v>128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25">
        <v>0</v>
      </c>
      <c r="AV34" s="25">
        <v>0</v>
      </c>
      <c r="AW34" s="25">
        <v>0</v>
      </c>
      <c r="AX34" s="25">
        <v>0</v>
      </c>
      <c r="AY34" s="25">
        <v>0</v>
      </c>
      <c r="AZ34" s="25">
        <v>0</v>
      </c>
      <c r="BA34" s="25">
        <v>0</v>
      </c>
      <c r="BB34" s="25">
        <v>0</v>
      </c>
      <c r="BC34" s="25">
        <v>0</v>
      </c>
      <c r="BD34" s="25">
        <v>0</v>
      </c>
      <c r="BE34" s="25">
        <v>0</v>
      </c>
      <c r="BF34" s="25">
        <v>0</v>
      </c>
      <c r="BG34" s="25">
        <v>0</v>
      </c>
      <c r="BH34" s="25">
        <v>0</v>
      </c>
      <c r="BI34" s="25">
        <v>0</v>
      </c>
    </row>
    <row r="35" spans="1:61">
      <c r="A35" s="17" t="s">
        <v>129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>
        <v>0</v>
      </c>
      <c r="AK35" s="25">
        <v>0</v>
      </c>
      <c r="AL35" s="25">
        <v>0</v>
      </c>
      <c r="AM35" s="25">
        <v>0</v>
      </c>
      <c r="AN35" s="25">
        <v>0</v>
      </c>
      <c r="AO35" s="25">
        <v>0</v>
      </c>
      <c r="AP35" s="25">
        <v>0</v>
      </c>
      <c r="AQ35" s="25">
        <v>0</v>
      </c>
      <c r="AR35" s="25">
        <v>0</v>
      </c>
      <c r="AS35" s="25">
        <v>0</v>
      </c>
      <c r="AT35" s="25">
        <v>0</v>
      </c>
      <c r="AU35" s="25">
        <v>0</v>
      </c>
      <c r="AV35" s="25">
        <v>0</v>
      </c>
      <c r="AW35" s="25">
        <v>0</v>
      </c>
      <c r="AX35" s="25">
        <v>0</v>
      </c>
      <c r="AY35" s="25">
        <v>0</v>
      </c>
      <c r="AZ35" s="25">
        <v>0</v>
      </c>
      <c r="BA35" s="25">
        <v>0</v>
      </c>
      <c r="BB35" s="25">
        <v>0</v>
      </c>
      <c r="BC35" s="25">
        <v>0</v>
      </c>
      <c r="BD35" s="25">
        <v>0</v>
      </c>
      <c r="BE35" s="25">
        <v>0</v>
      </c>
      <c r="BF35" s="25">
        <v>0</v>
      </c>
      <c r="BG35" s="25">
        <v>0</v>
      </c>
      <c r="BH35" s="25">
        <v>0</v>
      </c>
      <c r="BI35" s="25">
        <v>0</v>
      </c>
    </row>
    <row r="36" spans="1:61">
      <c r="A36" s="17" t="s">
        <v>130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 s="25">
        <v>0</v>
      </c>
      <c r="AI36" s="25">
        <v>0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0</v>
      </c>
      <c r="BB36" s="25">
        <v>0</v>
      </c>
      <c r="BC36" s="25">
        <v>0</v>
      </c>
      <c r="BD36" s="25">
        <v>0</v>
      </c>
      <c r="BE36" s="25">
        <v>0</v>
      </c>
      <c r="BF36" s="25">
        <v>0</v>
      </c>
      <c r="BG36" s="25">
        <v>0</v>
      </c>
      <c r="BH36" s="25">
        <v>0</v>
      </c>
      <c r="BI36" s="25">
        <v>0</v>
      </c>
    </row>
    <row r="37" spans="1:61">
      <c r="A37" s="54" t="s">
        <v>164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  <c r="AI37" s="25">
        <v>0</v>
      </c>
      <c r="AJ37" s="25">
        <v>0</v>
      </c>
      <c r="AK37" s="25">
        <v>0</v>
      </c>
      <c r="AL37" s="25">
        <v>0</v>
      </c>
      <c r="AM37" s="25">
        <v>0</v>
      </c>
      <c r="AN37" s="25">
        <v>0</v>
      </c>
      <c r="AO37" s="25">
        <v>0</v>
      </c>
      <c r="AP37" s="25">
        <v>0</v>
      </c>
      <c r="AQ37" s="25">
        <v>0</v>
      </c>
      <c r="AR37" s="25">
        <v>0</v>
      </c>
      <c r="AS37" s="25">
        <v>0</v>
      </c>
      <c r="AT37" s="25">
        <v>0</v>
      </c>
      <c r="AU37" s="25">
        <v>0</v>
      </c>
      <c r="AV37" s="25">
        <v>0</v>
      </c>
      <c r="AW37" s="25">
        <v>0</v>
      </c>
      <c r="AX37" s="25">
        <v>0</v>
      </c>
      <c r="AY37" s="25">
        <v>0</v>
      </c>
      <c r="AZ37" s="25">
        <v>0</v>
      </c>
      <c r="BA37" s="25">
        <v>0</v>
      </c>
      <c r="BB37" s="25">
        <v>0</v>
      </c>
      <c r="BC37" s="25">
        <v>0</v>
      </c>
      <c r="BD37" s="25">
        <v>0</v>
      </c>
      <c r="BE37" s="25">
        <v>0</v>
      </c>
      <c r="BF37" s="25">
        <v>0</v>
      </c>
      <c r="BG37" s="25">
        <v>0</v>
      </c>
      <c r="BH37" s="25">
        <v>0</v>
      </c>
      <c r="BI37" s="25">
        <v>0</v>
      </c>
    </row>
    <row r="38" spans="1:61">
      <c r="A38" s="14" t="s">
        <v>131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0</v>
      </c>
      <c r="AM38" s="25">
        <v>0</v>
      </c>
      <c r="AN38" s="25">
        <v>0</v>
      </c>
      <c r="AO38" s="25">
        <v>0</v>
      </c>
      <c r="AP38" s="25">
        <v>0</v>
      </c>
      <c r="AQ38" s="25">
        <v>0</v>
      </c>
      <c r="AR38" s="25">
        <v>0</v>
      </c>
      <c r="AS38" s="25">
        <v>0</v>
      </c>
      <c r="AT38" s="25">
        <v>0</v>
      </c>
      <c r="AU38" s="25">
        <v>0</v>
      </c>
      <c r="AV38" s="25">
        <v>0</v>
      </c>
      <c r="AW38" s="25">
        <v>0</v>
      </c>
      <c r="AX38" s="25">
        <v>0</v>
      </c>
      <c r="AY38" s="25">
        <v>0</v>
      </c>
      <c r="AZ38" s="25">
        <v>0</v>
      </c>
      <c r="BA38" s="25">
        <v>0</v>
      </c>
      <c r="BB38" s="25">
        <v>0</v>
      </c>
      <c r="BC38" s="25">
        <v>0</v>
      </c>
      <c r="BD38" s="25">
        <v>0</v>
      </c>
      <c r="BE38" s="25">
        <v>0</v>
      </c>
      <c r="BF38" s="25">
        <v>0</v>
      </c>
      <c r="BG38" s="25">
        <v>0</v>
      </c>
      <c r="BH38" s="25">
        <v>0</v>
      </c>
      <c r="BI38" s="25">
        <v>0</v>
      </c>
    </row>
    <row r="39" spans="1:61">
      <c r="A39" s="14" t="s">
        <v>132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0</v>
      </c>
      <c r="AL39" s="25">
        <v>0</v>
      </c>
      <c r="AM39" s="25">
        <v>0</v>
      </c>
      <c r="AN39" s="25">
        <v>0</v>
      </c>
      <c r="AO39" s="25">
        <v>0</v>
      </c>
      <c r="AP39" s="25">
        <v>0</v>
      </c>
      <c r="AQ39" s="25">
        <v>0</v>
      </c>
      <c r="AR39" s="25">
        <v>0</v>
      </c>
      <c r="AS39" s="25">
        <v>0</v>
      </c>
      <c r="AT39" s="25">
        <v>0</v>
      </c>
      <c r="AU39" s="25">
        <v>0</v>
      </c>
      <c r="AV39" s="25">
        <v>0</v>
      </c>
      <c r="AW39" s="25">
        <v>0</v>
      </c>
      <c r="AX39" s="25">
        <v>0</v>
      </c>
      <c r="AY39" s="25">
        <v>0</v>
      </c>
      <c r="AZ39" s="25">
        <v>0</v>
      </c>
      <c r="BA39" s="25">
        <v>0</v>
      </c>
      <c r="BB39" s="25">
        <v>0</v>
      </c>
      <c r="BC39" s="25">
        <v>0</v>
      </c>
      <c r="BD39" s="25">
        <v>0</v>
      </c>
      <c r="BE39" s="25">
        <v>0</v>
      </c>
      <c r="BF39" s="25">
        <v>0</v>
      </c>
      <c r="BG39" s="25">
        <v>0</v>
      </c>
      <c r="BH39" s="25">
        <v>0</v>
      </c>
      <c r="BI39" s="25">
        <v>0</v>
      </c>
    </row>
    <row r="40" spans="1:61">
      <c r="A40" s="14" t="s">
        <v>133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0</v>
      </c>
      <c r="AJ40" s="25">
        <v>0</v>
      </c>
      <c r="AK40" s="25">
        <v>0</v>
      </c>
      <c r="AL40" s="25">
        <v>0</v>
      </c>
      <c r="AM40" s="25">
        <v>0</v>
      </c>
      <c r="AN40" s="25">
        <v>0</v>
      </c>
      <c r="AO40" s="25">
        <v>0</v>
      </c>
      <c r="AP40" s="25">
        <v>0</v>
      </c>
      <c r="AQ40" s="25">
        <v>0</v>
      </c>
      <c r="AR40" s="25">
        <v>0</v>
      </c>
      <c r="AS40" s="25">
        <v>0</v>
      </c>
      <c r="AT40" s="25">
        <v>0</v>
      </c>
      <c r="AU40" s="25">
        <v>0</v>
      </c>
      <c r="AV40" s="25">
        <v>0</v>
      </c>
      <c r="AW40" s="25">
        <v>0</v>
      </c>
      <c r="AX40" s="25">
        <v>0</v>
      </c>
      <c r="AY40" s="25">
        <v>0</v>
      </c>
      <c r="AZ40" s="25">
        <v>0</v>
      </c>
      <c r="BA40" s="25">
        <v>0</v>
      </c>
      <c r="BB40" s="25">
        <v>0</v>
      </c>
      <c r="BC40" s="25">
        <v>0</v>
      </c>
      <c r="BD40" s="25">
        <v>0</v>
      </c>
      <c r="BE40" s="25">
        <v>0</v>
      </c>
      <c r="BF40" s="25">
        <v>0</v>
      </c>
      <c r="BG40" s="25">
        <v>0</v>
      </c>
      <c r="BH40" s="25">
        <v>0</v>
      </c>
      <c r="BI40" s="25">
        <v>0</v>
      </c>
    </row>
    <row r="41" spans="1:61">
      <c r="A41" s="14" t="s">
        <v>134</v>
      </c>
      <c r="B41" s="25">
        <v>0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>
        <v>0</v>
      </c>
      <c r="AK41" s="25">
        <v>0</v>
      </c>
      <c r="AL41" s="25">
        <v>0</v>
      </c>
      <c r="AM41" s="25">
        <v>0</v>
      </c>
      <c r="AN41" s="25">
        <v>0</v>
      </c>
      <c r="AO41" s="25">
        <v>0</v>
      </c>
      <c r="AP41" s="25">
        <v>0</v>
      </c>
      <c r="AQ41" s="25">
        <v>0</v>
      </c>
      <c r="AR41" s="25">
        <v>0</v>
      </c>
      <c r="AS41" s="25">
        <v>0</v>
      </c>
      <c r="AT41" s="25">
        <v>0</v>
      </c>
      <c r="AU41" s="25">
        <v>0</v>
      </c>
      <c r="AV41" s="25">
        <v>0</v>
      </c>
      <c r="AW41" s="25">
        <v>0</v>
      </c>
      <c r="AX41" s="25">
        <v>0</v>
      </c>
      <c r="AY41" s="25">
        <v>0</v>
      </c>
      <c r="AZ41" s="25">
        <v>0</v>
      </c>
      <c r="BA41" s="25">
        <v>0</v>
      </c>
      <c r="BB41" s="25">
        <v>0</v>
      </c>
      <c r="BC41" s="25">
        <v>0</v>
      </c>
      <c r="BD41" s="25">
        <v>0</v>
      </c>
      <c r="BE41" s="25">
        <v>0</v>
      </c>
      <c r="BF41" s="25">
        <v>0</v>
      </c>
      <c r="BG41" s="25">
        <v>0</v>
      </c>
      <c r="BH41" s="25">
        <v>0</v>
      </c>
      <c r="BI41" s="25">
        <v>0</v>
      </c>
    </row>
    <row r="42" spans="1:61">
      <c r="A42" s="14" t="s">
        <v>135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0</v>
      </c>
      <c r="BD42" s="25">
        <v>0</v>
      </c>
      <c r="BE42" s="25">
        <v>0</v>
      </c>
      <c r="BF42" s="25">
        <v>0</v>
      </c>
      <c r="BG42" s="25">
        <v>0</v>
      </c>
      <c r="BH42" s="25">
        <v>0</v>
      </c>
      <c r="BI42" s="25">
        <v>0</v>
      </c>
    </row>
    <row r="43" spans="1:61">
      <c r="A43" s="14" t="s">
        <v>136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5">
        <v>0</v>
      </c>
      <c r="AK43" s="25">
        <v>0</v>
      </c>
      <c r="AL43" s="25">
        <v>0</v>
      </c>
      <c r="AM43" s="25">
        <v>0</v>
      </c>
      <c r="AN43" s="25">
        <v>0</v>
      </c>
      <c r="AO43" s="25">
        <v>0</v>
      </c>
      <c r="AP43" s="25">
        <v>0</v>
      </c>
      <c r="AQ43" s="25">
        <v>0</v>
      </c>
      <c r="AR43" s="25">
        <v>0</v>
      </c>
      <c r="AS43" s="25">
        <v>0</v>
      </c>
      <c r="AT43" s="25">
        <v>0</v>
      </c>
      <c r="AU43" s="25">
        <v>0</v>
      </c>
      <c r="AV43" s="25">
        <v>0</v>
      </c>
      <c r="AW43" s="25">
        <v>0</v>
      </c>
      <c r="AX43" s="25">
        <v>0</v>
      </c>
      <c r="AY43" s="25">
        <v>0</v>
      </c>
      <c r="AZ43" s="25">
        <v>0</v>
      </c>
      <c r="BA43" s="25">
        <v>0</v>
      </c>
      <c r="BB43" s="25">
        <v>0</v>
      </c>
      <c r="BC43" s="25">
        <v>0</v>
      </c>
      <c r="BD43" s="25">
        <v>0</v>
      </c>
      <c r="BE43" s="25">
        <v>0</v>
      </c>
      <c r="BF43" s="25">
        <v>0</v>
      </c>
      <c r="BG43" s="25">
        <v>0</v>
      </c>
      <c r="BH43" s="25">
        <v>0</v>
      </c>
      <c r="BI43" s="25">
        <v>0</v>
      </c>
    </row>
    <row r="44" spans="1:61">
      <c r="A44" s="14" t="s">
        <v>137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 s="25">
        <v>0</v>
      </c>
      <c r="AI44" s="25">
        <v>0</v>
      </c>
      <c r="AJ44" s="25">
        <v>0</v>
      </c>
      <c r="AK44" s="25">
        <v>0</v>
      </c>
      <c r="AL44" s="25">
        <v>0</v>
      </c>
      <c r="AM44" s="25">
        <v>0</v>
      </c>
      <c r="AN44" s="25">
        <v>0</v>
      </c>
      <c r="AO44" s="25">
        <v>0</v>
      </c>
      <c r="AP44" s="25">
        <v>0</v>
      </c>
      <c r="AQ44" s="25">
        <v>0</v>
      </c>
      <c r="AR44" s="25">
        <v>0</v>
      </c>
      <c r="AS44" s="25">
        <v>0</v>
      </c>
      <c r="AT44" s="25">
        <v>0</v>
      </c>
      <c r="AU44" s="25">
        <v>0</v>
      </c>
      <c r="AV44" s="25">
        <v>0</v>
      </c>
      <c r="AW44" s="25">
        <v>0</v>
      </c>
      <c r="AX44" s="25">
        <v>0</v>
      </c>
      <c r="AY44" s="25">
        <v>0</v>
      </c>
      <c r="AZ44" s="25">
        <v>0</v>
      </c>
      <c r="BA44" s="25">
        <v>0</v>
      </c>
      <c r="BB44" s="25">
        <v>0</v>
      </c>
      <c r="BC44" s="25">
        <v>0</v>
      </c>
      <c r="BD44" s="25">
        <v>0</v>
      </c>
      <c r="BE44" s="25">
        <v>0</v>
      </c>
      <c r="BF44" s="25">
        <v>0</v>
      </c>
      <c r="BG44" s="25">
        <v>0</v>
      </c>
      <c r="BH44" s="25">
        <v>0</v>
      </c>
      <c r="BI44" s="25">
        <v>0</v>
      </c>
    </row>
    <row r="45" spans="1:61">
      <c r="A45" s="14" t="s">
        <v>138</v>
      </c>
      <c r="B45" s="24">
        <f>B31+SUM(B33:B44)</f>
        <v>667.41874999999993</v>
      </c>
      <c r="C45" s="24">
        <f t="shared" ref="C45:BI45" si="70">C31+SUM(C33:C44)</f>
        <v>667.41874999999993</v>
      </c>
      <c r="D45" s="24">
        <f t="shared" si="70"/>
        <v>667.41874999999993</v>
      </c>
      <c r="E45" s="24">
        <f t="shared" si="70"/>
        <v>667.41874999999993</v>
      </c>
      <c r="F45" s="24">
        <f t="shared" si="70"/>
        <v>593.26111111111106</v>
      </c>
      <c r="G45" s="24">
        <f t="shared" si="70"/>
        <v>533.93499999999995</v>
      </c>
      <c r="H45" s="24">
        <f t="shared" si="70"/>
        <v>520.91</v>
      </c>
      <c r="I45" s="24">
        <f t="shared" si="70"/>
        <v>520.91</v>
      </c>
      <c r="J45" s="24">
        <f t="shared" si="70"/>
        <v>520.91</v>
      </c>
      <c r="K45" s="24">
        <f t="shared" si="70"/>
        <v>520.91</v>
      </c>
      <c r="L45" s="24">
        <f t="shared" si="70"/>
        <v>463.0311111111111</v>
      </c>
      <c r="M45" s="24">
        <f t="shared" si="70"/>
        <v>416.72800000000001</v>
      </c>
      <c r="N45" s="24">
        <f t="shared" si="70"/>
        <v>584.88458333333335</v>
      </c>
      <c r="O45" s="24">
        <f t="shared" si="70"/>
        <v>584.88458333333335</v>
      </c>
      <c r="P45" s="24">
        <f t="shared" si="70"/>
        <v>584.88458333333335</v>
      </c>
      <c r="Q45" s="24">
        <f t="shared" si="70"/>
        <v>584.88458333333335</v>
      </c>
      <c r="R45" s="24">
        <f t="shared" si="70"/>
        <v>519.8974074074074</v>
      </c>
      <c r="S45" s="24">
        <f t="shared" si="70"/>
        <v>467.90766666666667</v>
      </c>
      <c r="T45" s="24">
        <f t="shared" si="70"/>
        <v>827.96270833333335</v>
      </c>
      <c r="U45" s="24">
        <f t="shared" si="70"/>
        <v>827.96270833333335</v>
      </c>
      <c r="V45" s="24">
        <f t="shared" si="70"/>
        <v>827.96270833333335</v>
      </c>
      <c r="W45" s="24">
        <f t="shared" si="70"/>
        <v>827.96270833333335</v>
      </c>
      <c r="X45" s="24">
        <f t="shared" si="70"/>
        <v>735.96685185185186</v>
      </c>
      <c r="Y45" s="24">
        <f t="shared" si="70"/>
        <v>662.37016666666671</v>
      </c>
      <c r="Z45" s="24">
        <f t="shared" si="70"/>
        <v>632.63895833333333</v>
      </c>
      <c r="AA45" s="24">
        <f t="shared" si="70"/>
        <v>632.63895833333333</v>
      </c>
      <c r="AB45" s="24">
        <f t="shared" si="70"/>
        <v>632.63895833333333</v>
      </c>
      <c r="AC45" s="24">
        <f t="shared" si="70"/>
        <v>632.63895833333333</v>
      </c>
      <c r="AD45" s="24">
        <f t="shared" si="70"/>
        <v>562.34574074074067</v>
      </c>
      <c r="AE45" s="24">
        <f t="shared" si="70"/>
        <v>506.11116666666663</v>
      </c>
      <c r="AF45" s="24">
        <f t="shared" si="70"/>
        <v>946.38541666666663</v>
      </c>
      <c r="AG45" s="24">
        <f t="shared" si="70"/>
        <v>946.38541666666663</v>
      </c>
      <c r="AH45" s="24">
        <f t="shared" si="70"/>
        <v>946.38541666666663</v>
      </c>
      <c r="AI45" s="24">
        <f t="shared" si="70"/>
        <v>946.38541666666663</v>
      </c>
      <c r="AJ45" s="24">
        <f t="shared" si="70"/>
        <v>841.23148148148152</v>
      </c>
      <c r="AK45" s="24">
        <f t="shared" si="70"/>
        <v>757.10833333333335</v>
      </c>
      <c r="AL45" s="24">
        <f t="shared" si="70"/>
        <v>752.36520833333327</v>
      </c>
      <c r="AM45" s="24">
        <f t="shared" si="70"/>
        <v>752.36520833333327</v>
      </c>
      <c r="AN45" s="24">
        <f t="shared" si="70"/>
        <v>752.36520833333327</v>
      </c>
      <c r="AO45" s="24">
        <f t="shared" si="70"/>
        <v>752.36520833333327</v>
      </c>
      <c r="AP45" s="24">
        <f t="shared" si="70"/>
        <v>668.76907407407407</v>
      </c>
      <c r="AQ45" s="24">
        <f t="shared" si="70"/>
        <v>601.89216666666664</v>
      </c>
      <c r="AR45" s="24">
        <f t="shared" si="70"/>
        <v>694.20583333333332</v>
      </c>
      <c r="AS45" s="24">
        <f t="shared" si="70"/>
        <v>694.20583333333332</v>
      </c>
      <c r="AT45" s="24">
        <f t="shared" si="70"/>
        <v>694.20583333333332</v>
      </c>
      <c r="AU45" s="24">
        <f t="shared" si="70"/>
        <v>694.20583333333332</v>
      </c>
      <c r="AV45" s="24">
        <f t="shared" si="70"/>
        <v>617.07185185185176</v>
      </c>
      <c r="AW45" s="24">
        <f t="shared" si="70"/>
        <v>555.36466666666661</v>
      </c>
      <c r="AX45" s="24">
        <f t="shared" si="70"/>
        <v>826.54166666666663</v>
      </c>
      <c r="AY45" s="24">
        <f t="shared" si="70"/>
        <v>826.54166666666663</v>
      </c>
      <c r="AZ45" s="24">
        <f t="shared" si="70"/>
        <v>826.54166666666663</v>
      </c>
      <c r="BA45" s="24">
        <f t="shared" si="70"/>
        <v>826.54166666666663</v>
      </c>
      <c r="BB45" s="24">
        <f t="shared" si="70"/>
        <v>734.7037037037037</v>
      </c>
      <c r="BC45" s="24">
        <f t="shared" si="70"/>
        <v>661.23333333333335</v>
      </c>
      <c r="BD45" s="24">
        <f t="shared" si="70"/>
        <v>935.23041666666666</v>
      </c>
      <c r="BE45" s="24">
        <f t="shared" si="70"/>
        <v>935.23041666666666</v>
      </c>
      <c r="BF45" s="24">
        <f t="shared" si="70"/>
        <v>935.23041666666666</v>
      </c>
      <c r="BG45" s="24">
        <f t="shared" si="70"/>
        <v>935.23041666666666</v>
      </c>
      <c r="BH45" s="24">
        <f t="shared" si="70"/>
        <v>831.31592592592585</v>
      </c>
      <c r="BI45" s="24">
        <f t="shared" si="70"/>
        <v>748.18433333333326</v>
      </c>
    </row>
    <row r="47" spans="1:61">
      <c r="A47" s="17" t="s">
        <v>139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L47" s="33">
        <v>0</v>
      </c>
      <c r="AM47" s="33">
        <v>0</v>
      </c>
      <c r="AN47" s="33">
        <v>0</v>
      </c>
      <c r="AO47" s="33">
        <v>0</v>
      </c>
      <c r="AP47" s="33">
        <v>0</v>
      </c>
      <c r="AQ47" s="33">
        <v>0</v>
      </c>
      <c r="AR47" s="33">
        <v>0</v>
      </c>
      <c r="AS47" s="33">
        <v>0</v>
      </c>
      <c r="AT47" s="33">
        <v>0</v>
      </c>
      <c r="AU47" s="33">
        <v>0</v>
      </c>
      <c r="AV47" s="33">
        <v>0</v>
      </c>
      <c r="AW47" s="33">
        <v>0</v>
      </c>
      <c r="AX47" s="33">
        <v>0</v>
      </c>
      <c r="AY47" s="33">
        <v>0</v>
      </c>
      <c r="AZ47" s="33">
        <v>0</v>
      </c>
      <c r="BA47" s="33">
        <v>0</v>
      </c>
      <c r="BB47" s="33">
        <v>0</v>
      </c>
      <c r="BC47" s="33">
        <v>0</v>
      </c>
      <c r="BD47" s="33">
        <v>0</v>
      </c>
      <c r="BE47" s="33">
        <v>0</v>
      </c>
      <c r="BF47" s="33">
        <v>0</v>
      </c>
      <c r="BG47" s="33">
        <v>0</v>
      </c>
      <c r="BH47" s="33">
        <v>0</v>
      </c>
      <c r="BI47" s="33">
        <v>0</v>
      </c>
    </row>
    <row r="48" spans="1:61">
      <c r="A48" s="17" t="s">
        <v>140</v>
      </c>
      <c r="B48" s="23">
        <v>0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3">
        <v>0</v>
      </c>
      <c r="AV48" s="33">
        <v>0</v>
      </c>
      <c r="AW48" s="33">
        <v>0</v>
      </c>
      <c r="AX48" s="33">
        <v>0</v>
      </c>
      <c r="AY48" s="33">
        <v>0</v>
      </c>
      <c r="AZ48" s="33">
        <v>0</v>
      </c>
      <c r="BA48" s="33">
        <v>0</v>
      </c>
      <c r="BB48" s="33">
        <v>0</v>
      </c>
      <c r="BC48" s="33">
        <v>0</v>
      </c>
      <c r="BD48" s="33">
        <v>0</v>
      </c>
      <c r="BE48" s="33">
        <v>0</v>
      </c>
      <c r="BF48" s="33">
        <v>0</v>
      </c>
      <c r="BG48" s="33">
        <v>0</v>
      </c>
      <c r="BH48" s="33">
        <v>0</v>
      </c>
      <c r="BI48" s="33">
        <v>0</v>
      </c>
    </row>
    <row r="49" spans="1:61">
      <c r="A49" s="17" t="s">
        <v>141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</row>
    <row r="50" spans="1:61">
      <c r="A50" s="17" t="s">
        <v>142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  <c r="AU50" s="33">
        <v>0</v>
      </c>
      <c r="AV50" s="33">
        <v>0</v>
      </c>
      <c r="AW50" s="33">
        <v>0</v>
      </c>
      <c r="AX50" s="33">
        <v>0</v>
      </c>
      <c r="AY50" s="33">
        <v>0</v>
      </c>
      <c r="AZ50" s="33">
        <v>0</v>
      </c>
      <c r="BA50" s="33">
        <v>0</v>
      </c>
      <c r="BB50" s="33">
        <v>0</v>
      </c>
      <c r="BC50" s="33">
        <v>0</v>
      </c>
      <c r="BD50" s="33">
        <v>0</v>
      </c>
      <c r="BE50" s="33">
        <v>0</v>
      </c>
      <c r="BF50" s="33">
        <v>0</v>
      </c>
      <c r="BG50" s="33">
        <v>0</v>
      </c>
      <c r="BH50" s="33">
        <v>0</v>
      </c>
      <c r="BI50" s="33">
        <v>0</v>
      </c>
    </row>
    <row r="52" spans="1:61">
      <c r="A52" s="17" t="s">
        <v>143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  <c r="AU52" s="33">
        <v>0</v>
      </c>
      <c r="AV52" s="33">
        <v>0</v>
      </c>
      <c r="AW52" s="33">
        <v>0</v>
      </c>
      <c r="AX52" s="33">
        <v>0</v>
      </c>
      <c r="AY52" s="33">
        <v>0</v>
      </c>
      <c r="AZ52" s="33">
        <v>0</v>
      </c>
      <c r="BA52" s="33">
        <v>0</v>
      </c>
      <c r="BB52" s="33">
        <v>0</v>
      </c>
      <c r="BC52" s="33">
        <v>0</v>
      </c>
      <c r="BD52" s="33">
        <v>0</v>
      </c>
      <c r="BE52" s="33">
        <v>0</v>
      </c>
      <c r="BF52" s="33">
        <v>0</v>
      </c>
      <c r="BG52" s="33">
        <v>0</v>
      </c>
      <c r="BH52" s="33">
        <v>0</v>
      </c>
      <c r="BI52" s="33">
        <v>0</v>
      </c>
    </row>
    <row r="53" spans="1:61">
      <c r="A53" s="17" t="s">
        <v>144</v>
      </c>
      <c r="B53" s="23">
        <v>0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  <c r="AU53" s="33">
        <v>0</v>
      </c>
      <c r="AV53" s="33">
        <v>0</v>
      </c>
      <c r="AW53" s="33">
        <v>0</v>
      </c>
      <c r="AX53" s="33">
        <v>0</v>
      </c>
      <c r="AY53" s="33">
        <v>0</v>
      </c>
      <c r="AZ53" s="33">
        <v>0</v>
      </c>
      <c r="BA53" s="33">
        <v>0</v>
      </c>
      <c r="BB53" s="33">
        <v>0</v>
      </c>
      <c r="BC53" s="33">
        <v>0</v>
      </c>
      <c r="BD53" s="33">
        <v>0</v>
      </c>
      <c r="BE53" s="33">
        <v>0</v>
      </c>
      <c r="BF53" s="33">
        <v>0</v>
      </c>
      <c r="BG53" s="33">
        <v>0</v>
      </c>
      <c r="BH53" s="33">
        <v>0</v>
      </c>
      <c r="BI53" s="33">
        <v>0</v>
      </c>
    </row>
    <row r="55" spans="1:61">
      <c r="A55" s="17" t="s">
        <v>145</v>
      </c>
      <c r="B55" s="8">
        <f t="shared" ref="B55:BI55" si="71">(B32*B47)+(B34*B48)+(B35*B49)+(B36*B50)+(B35*B52)+(B36*B53)</f>
        <v>0</v>
      </c>
      <c r="C55" s="8">
        <f t="shared" si="71"/>
        <v>0</v>
      </c>
      <c r="D55" s="8">
        <f t="shared" si="71"/>
        <v>0</v>
      </c>
      <c r="E55" s="8">
        <f t="shared" si="71"/>
        <v>0</v>
      </c>
      <c r="F55" s="8">
        <f t="shared" si="71"/>
        <v>0</v>
      </c>
      <c r="G55" s="8">
        <f t="shared" si="71"/>
        <v>0</v>
      </c>
      <c r="H55" s="8">
        <f t="shared" si="71"/>
        <v>0</v>
      </c>
      <c r="I55" s="8">
        <f t="shared" si="71"/>
        <v>0</v>
      </c>
      <c r="J55" s="8">
        <f t="shared" si="71"/>
        <v>0</v>
      </c>
      <c r="K55" s="8">
        <f t="shared" si="71"/>
        <v>0</v>
      </c>
      <c r="L55" s="8">
        <f t="shared" si="71"/>
        <v>0</v>
      </c>
      <c r="M55" s="8">
        <f t="shared" si="71"/>
        <v>0</v>
      </c>
      <c r="N55" s="8">
        <f t="shared" si="71"/>
        <v>0</v>
      </c>
      <c r="O55" s="8">
        <f t="shared" si="71"/>
        <v>0</v>
      </c>
      <c r="P55" s="8">
        <f t="shared" si="71"/>
        <v>0</v>
      </c>
      <c r="Q55" s="8">
        <f t="shared" si="71"/>
        <v>0</v>
      </c>
      <c r="R55" s="8">
        <f t="shared" si="71"/>
        <v>0</v>
      </c>
      <c r="S55" s="8">
        <f t="shared" si="71"/>
        <v>0</v>
      </c>
      <c r="T55" s="8">
        <f t="shared" si="71"/>
        <v>0</v>
      </c>
      <c r="U55" s="8">
        <f t="shared" si="71"/>
        <v>0</v>
      </c>
      <c r="V55" s="8">
        <f t="shared" si="71"/>
        <v>0</v>
      </c>
      <c r="W55" s="8">
        <f t="shared" si="71"/>
        <v>0</v>
      </c>
      <c r="X55" s="8">
        <f t="shared" si="71"/>
        <v>0</v>
      </c>
      <c r="Y55" s="8">
        <f t="shared" si="71"/>
        <v>0</v>
      </c>
      <c r="Z55" s="8">
        <f t="shared" si="71"/>
        <v>0</v>
      </c>
      <c r="AA55" s="8">
        <f t="shared" si="71"/>
        <v>0</v>
      </c>
      <c r="AB55" s="8">
        <f t="shared" si="71"/>
        <v>0</v>
      </c>
      <c r="AC55" s="8">
        <f t="shared" si="71"/>
        <v>0</v>
      </c>
      <c r="AD55" s="8">
        <f t="shared" si="71"/>
        <v>0</v>
      </c>
      <c r="AE55" s="8">
        <f t="shared" si="71"/>
        <v>0</v>
      </c>
      <c r="AF55" s="8">
        <f t="shared" si="71"/>
        <v>0</v>
      </c>
      <c r="AG55" s="8">
        <f t="shared" si="71"/>
        <v>0</v>
      </c>
      <c r="AH55" s="8">
        <f t="shared" si="71"/>
        <v>0</v>
      </c>
      <c r="AI55" s="8">
        <f t="shared" si="71"/>
        <v>0</v>
      </c>
      <c r="AJ55" s="8">
        <f t="shared" si="71"/>
        <v>0</v>
      </c>
      <c r="AK55" s="8">
        <f t="shared" si="71"/>
        <v>0</v>
      </c>
      <c r="AL55" s="8">
        <f t="shared" si="71"/>
        <v>0</v>
      </c>
      <c r="AM55" s="8">
        <f t="shared" si="71"/>
        <v>0</v>
      </c>
      <c r="AN55" s="8">
        <f t="shared" si="71"/>
        <v>0</v>
      </c>
      <c r="AO55" s="8">
        <f t="shared" si="71"/>
        <v>0</v>
      </c>
      <c r="AP55" s="8">
        <f t="shared" si="71"/>
        <v>0</v>
      </c>
      <c r="AQ55" s="8">
        <f t="shared" si="71"/>
        <v>0</v>
      </c>
      <c r="AR55" s="8">
        <f t="shared" si="71"/>
        <v>0</v>
      </c>
      <c r="AS55" s="8">
        <f t="shared" si="71"/>
        <v>0</v>
      </c>
      <c r="AT55" s="8">
        <f t="shared" si="71"/>
        <v>0</v>
      </c>
      <c r="AU55" s="8">
        <f t="shared" si="71"/>
        <v>0</v>
      </c>
      <c r="AV55" s="8">
        <f t="shared" si="71"/>
        <v>0</v>
      </c>
      <c r="AW55" s="8">
        <f t="shared" si="71"/>
        <v>0</v>
      </c>
      <c r="AX55" s="8">
        <f t="shared" si="71"/>
        <v>0</v>
      </c>
      <c r="AY55" s="8">
        <f t="shared" si="71"/>
        <v>0</v>
      </c>
      <c r="AZ55" s="8">
        <f t="shared" si="71"/>
        <v>0</v>
      </c>
      <c r="BA55" s="8">
        <f t="shared" si="71"/>
        <v>0</v>
      </c>
      <c r="BB55" s="8">
        <f t="shared" si="71"/>
        <v>0</v>
      </c>
      <c r="BC55" s="8">
        <f t="shared" si="71"/>
        <v>0</v>
      </c>
      <c r="BD55" s="8">
        <f t="shared" si="71"/>
        <v>0</v>
      </c>
      <c r="BE55" s="8">
        <f t="shared" si="71"/>
        <v>0</v>
      </c>
      <c r="BF55" s="8">
        <f t="shared" si="71"/>
        <v>0</v>
      </c>
      <c r="BG55" s="8">
        <f t="shared" si="71"/>
        <v>0</v>
      </c>
      <c r="BH55" s="8">
        <f t="shared" si="71"/>
        <v>0</v>
      </c>
      <c r="BI55" s="8">
        <f t="shared" si="71"/>
        <v>0</v>
      </c>
    </row>
    <row r="57" spans="1:61">
      <c r="A57" s="14" t="s">
        <v>146</v>
      </c>
      <c r="B57" s="10">
        <f>AVERAGE(B45:BI45)</f>
        <v>700.54338765432067</v>
      </c>
      <c r="C57" s="49"/>
      <c r="D57" s="49"/>
      <c r="E57" s="49"/>
      <c r="F57" s="49"/>
      <c r="G57" s="49"/>
    </row>
  </sheetData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4"/>
  <sheetViews>
    <sheetView workbookViewId="0">
      <selection activeCell="G17" sqref="G17"/>
    </sheetView>
  </sheetViews>
  <sheetFormatPr baseColWidth="10" defaultColWidth="10.7109375" defaultRowHeight="16"/>
  <cols>
    <col min="1" max="1" width="48.140625" bestFit="1" customWidth="1"/>
    <col min="4" max="4" width="1.5703125" customWidth="1"/>
    <col min="6" max="6" width="1.42578125" customWidth="1"/>
  </cols>
  <sheetData>
    <row r="1" spans="1:10">
      <c r="A1" s="51" t="s">
        <v>147</v>
      </c>
      <c r="B1" s="52"/>
      <c r="C1" s="52"/>
      <c r="D1" s="52"/>
      <c r="E1" s="52"/>
      <c r="F1" s="52"/>
      <c r="G1" s="52"/>
      <c r="H1" s="53"/>
    </row>
    <row r="2" spans="1:10">
      <c r="A2" s="3"/>
      <c r="B2" s="2"/>
      <c r="C2" s="2"/>
      <c r="D2" s="2"/>
      <c r="E2" s="2"/>
      <c r="F2" s="2"/>
      <c r="G2" s="2"/>
      <c r="H2" s="4"/>
    </row>
    <row r="3" spans="1:10">
      <c r="A3" s="1" t="s">
        <v>10</v>
      </c>
      <c r="B3" s="2"/>
      <c r="C3" s="2"/>
      <c r="D3" s="2"/>
      <c r="E3" s="2"/>
      <c r="F3" s="2"/>
      <c r="G3" s="2"/>
      <c r="H3" s="4"/>
    </row>
    <row r="4" spans="1:10">
      <c r="A4" s="3"/>
      <c r="B4" s="2"/>
      <c r="C4" s="2"/>
      <c r="D4" s="2"/>
      <c r="E4" s="2"/>
      <c r="F4" s="2"/>
      <c r="G4" s="2"/>
      <c r="H4" s="4"/>
    </row>
    <row r="5" spans="1:10">
      <c r="A5" s="9" t="s">
        <v>7</v>
      </c>
      <c r="B5" s="12" t="s">
        <v>148</v>
      </c>
      <c r="C5" s="12" t="s">
        <v>149</v>
      </c>
      <c r="D5" s="13"/>
      <c r="E5" s="12" t="s">
        <v>3</v>
      </c>
      <c r="F5" s="13"/>
      <c r="G5" s="12" t="s">
        <v>150</v>
      </c>
      <c r="H5" s="4"/>
    </row>
    <row r="6" spans="1:10">
      <c r="A6" s="17" t="s">
        <v>151</v>
      </c>
      <c r="B6" s="14" t="s">
        <v>152</v>
      </c>
      <c r="C6" s="15"/>
      <c r="D6" s="2"/>
      <c r="E6" s="16">
        <v>0.1</v>
      </c>
      <c r="F6" s="2"/>
      <c r="G6" s="8">
        <f>C6*E6</f>
        <v>0</v>
      </c>
      <c r="H6" s="4"/>
    </row>
    <row r="7" spans="1:10">
      <c r="A7" s="17" t="s">
        <v>153</v>
      </c>
      <c r="B7" s="14" t="s">
        <v>154</v>
      </c>
      <c r="C7" s="15"/>
      <c r="D7" s="2"/>
      <c r="E7" s="16">
        <v>0.1</v>
      </c>
      <c r="F7" s="2"/>
      <c r="G7" s="8">
        <f>C7*E7</f>
        <v>0</v>
      </c>
      <c r="H7" s="4"/>
    </row>
    <row r="8" spans="1:10">
      <c r="A8" s="17" t="s">
        <v>155</v>
      </c>
      <c r="B8" s="14" t="s">
        <v>154</v>
      </c>
      <c r="C8" s="15"/>
      <c r="D8" s="2"/>
      <c r="E8" s="16">
        <v>0.1</v>
      </c>
      <c r="F8" s="2"/>
      <c r="G8" s="8">
        <f>C8*E8</f>
        <v>0</v>
      </c>
      <c r="H8" s="4"/>
    </row>
    <row r="9" spans="1:10">
      <c r="A9" s="17" t="s">
        <v>156</v>
      </c>
      <c r="B9" s="14" t="s">
        <v>154</v>
      </c>
      <c r="C9" s="15"/>
      <c r="D9" s="2"/>
      <c r="E9" s="16">
        <v>0.1</v>
      </c>
      <c r="F9" s="2"/>
      <c r="G9" s="8">
        <f t="shared" ref="G9:G15" si="0">C9*E9</f>
        <v>0</v>
      </c>
      <c r="H9" s="4"/>
    </row>
    <row r="10" spans="1:10">
      <c r="A10" s="17" t="s">
        <v>157</v>
      </c>
      <c r="B10" s="14" t="s">
        <v>154</v>
      </c>
      <c r="C10" s="15"/>
      <c r="D10" s="2"/>
      <c r="E10" s="16">
        <v>0.1</v>
      </c>
      <c r="F10" s="2"/>
      <c r="G10" s="8">
        <f t="shared" si="0"/>
        <v>0</v>
      </c>
      <c r="H10" s="4"/>
    </row>
    <row r="11" spans="1:10">
      <c r="A11" s="17" t="s">
        <v>158</v>
      </c>
      <c r="B11" s="14" t="s">
        <v>154</v>
      </c>
      <c r="C11" s="15"/>
      <c r="D11" s="2"/>
      <c r="E11" s="16">
        <v>0.1</v>
      </c>
      <c r="F11" s="2"/>
      <c r="G11" s="8">
        <f t="shared" si="0"/>
        <v>0</v>
      </c>
      <c r="H11" s="4"/>
    </row>
    <row r="12" spans="1:10">
      <c r="A12" s="17" t="s">
        <v>159</v>
      </c>
      <c r="B12" s="14" t="s">
        <v>154</v>
      </c>
      <c r="C12" s="15"/>
      <c r="D12" s="2"/>
      <c r="E12" s="16">
        <v>0.1</v>
      </c>
      <c r="F12" s="2"/>
      <c r="G12" s="8">
        <f t="shared" si="0"/>
        <v>0</v>
      </c>
      <c r="H12" s="4"/>
    </row>
    <row r="13" spans="1:10">
      <c r="A13" s="17" t="s">
        <v>160</v>
      </c>
      <c r="B13" s="14" t="s">
        <v>154</v>
      </c>
      <c r="C13" s="15"/>
      <c r="D13" s="2"/>
      <c r="E13" s="16">
        <v>0.1</v>
      </c>
      <c r="F13" s="2"/>
      <c r="G13" s="8">
        <f t="shared" si="0"/>
        <v>0</v>
      </c>
      <c r="H13" s="4"/>
      <c r="J13" s="11"/>
    </row>
    <row r="14" spans="1:10">
      <c r="A14" s="17" t="s">
        <v>161</v>
      </c>
      <c r="B14" s="14" t="s">
        <v>154</v>
      </c>
      <c r="C14" s="15"/>
      <c r="D14" s="2"/>
      <c r="E14" s="16">
        <v>0.1</v>
      </c>
      <c r="F14" s="2"/>
      <c r="G14" s="8">
        <f t="shared" si="0"/>
        <v>0</v>
      </c>
      <c r="H14" s="4"/>
    </row>
    <row r="15" spans="1:10">
      <c r="A15" s="17" t="s">
        <v>162</v>
      </c>
      <c r="B15" s="14" t="s">
        <v>154</v>
      </c>
      <c r="C15" s="15"/>
      <c r="D15" s="2"/>
      <c r="E15" s="16">
        <v>0.1</v>
      </c>
      <c r="F15" s="2"/>
      <c r="G15" s="8">
        <f t="shared" si="0"/>
        <v>0</v>
      </c>
      <c r="H15" s="4"/>
    </row>
    <row r="16" spans="1:10">
      <c r="A16" s="3"/>
      <c r="B16" s="2"/>
      <c r="C16" s="2"/>
      <c r="D16" s="2"/>
      <c r="E16" s="2"/>
      <c r="F16" s="2"/>
      <c r="G16" s="2"/>
      <c r="H16" s="4"/>
    </row>
    <row r="17" spans="1:8">
      <c r="A17" s="18" t="s">
        <v>163</v>
      </c>
      <c r="B17" s="2"/>
      <c r="C17" s="2"/>
      <c r="D17" s="2"/>
      <c r="E17" s="2"/>
      <c r="F17" s="2"/>
      <c r="G17" s="10">
        <f>SUM(G6:G15)</f>
        <v>0</v>
      </c>
      <c r="H17" s="4"/>
    </row>
    <row r="18" spans="1:8">
      <c r="A18" s="3"/>
      <c r="B18" s="2"/>
      <c r="C18" s="2"/>
      <c r="D18" s="2"/>
      <c r="E18" s="2"/>
      <c r="F18" s="2"/>
      <c r="G18" s="2"/>
      <c r="H18" s="4"/>
    </row>
    <row r="19" spans="1:8">
      <c r="A19" s="3"/>
      <c r="B19" s="2"/>
      <c r="C19" s="2"/>
      <c r="D19" s="2"/>
      <c r="E19" s="2"/>
      <c r="F19" s="2"/>
      <c r="G19" s="2"/>
      <c r="H19" s="4"/>
    </row>
    <row r="20" spans="1:8">
      <c r="A20" s="5"/>
      <c r="B20" s="6"/>
      <c r="C20" s="6"/>
      <c r="D20" s="6"/>
      <c r="E20" s="6"/>
      <c r="F20" s="6"/>
      <c r="G20" s="6"/>
      <c r="H20" s="7"/>
    </row>
    <row r="26" spans="1:8">
      <c r="A26" s="45"/>
    </row>
    <row r="28" spans="1:8">
      <c r="A28" s="45"/>
    </row>
    <row r="29" spans="1:8">
      <c r="A29" s="45"/>
    </row>
    <row r="30" spans="1:8">
      <c r="A30" s="45"/>
    </row>
    <row r="31" spans="1:8">
      <c r="A31" s="45"/>
    </row>
    <row r="32" spans="1:8">
      <c r="A32" s="45"/>
    </row>
    <row r="33" spans="1:1">
      <c r="A33" s="45"/>
    </row>
    <row r="34" spans="1:1">
      <c r="A34" s="45"/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BD271C02B4E045918472D88AEFD111" ma:contentTypeVersion="5" ma:contentTypeDescription="Een nieuw document maken." ma:contentTypeScope="" ma:versionID="3fd9070d380c4c6131bc8db1fcec13a3">
  <xsd:schema xmlns:xsd="http://www.w3.org/2001/XMLSchema" xmlns:xs="http://www.w3.org/2001/XMLSchema" xmlns:p="http://schemas.microsoft.com/office/2006/metadata/properties" xmlns:ns2="1cfe2b70-737a-4cbd-8c99-fd1f9866dd32" xmlns:ns3="0d6169a7-d025-4998-bfee-adaddca8e811" targetNamespace="http://schemas.microsoft.com/office/2006/metadata/properties" ma:root="true" ma:fieldsID="a7b18742b15d9edaa4fd9efd82946da7" ns2:_="" ns3:_="">
    <xsd:import namespace="1cfe2b70-737a-4cbd-8c99-fd1f9866dd32"/>
    <xsd:import namespace="0d6169a7-d025-4998-bfee-adaddca8e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e2b70-737a-4cbd-8c99-fd1f9866dd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6169a7-d025-4998-bfee-adaddca8e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59F320-A739-4BBC-B9DD-59D4511EBAB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280EE9-4539-4BD8-95FB-6032F0B061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84277F-C225-40AB-BB2C-F43312469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e2b70-737a-4cbd-8c99-fd1f9866dd32"/>
    <ds:schemaRef ds:uri="0d6169a7-d025-4998-bfee-adaddca8e8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P1 Leasetarief</vt:lpstr>
      <vt:lpstr>P2 Overige kosten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Molthoff</dc:creator>
  <cp:keywords/>
  <dc:description/>
  <cp:lastModifiedBy>Jeroen Molthoff</cp:lastModifiedBy>
  <cp:revision/>
  <dcterms:created xsi:type="dcterms:W3CDTF">2017-04-10T19:41:12Z</dcterms:created>
  <dcterms:modified xsi:type="dcterms:W3CDTF">2023-10-16T19:25:40Z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0x010100DFBD271C02B4E045918472D88AEFD111</vt:lpwstr>
  </property>
  <property fmtid="{D5CDD505-2E9C-101B-9397-08002B2CF9AE}" pid="3" name="MSIP_Label_415030db-5b96-4a80-bef5-9bbf300e0d2e_Enabled">
    <vt:lpwstr>true</vt:lpwstr>
  </property>
  <property fmtid="{D5CDD505-2E9C-101B-9397-08002B2CF9AE}" pid="4" name="MSIP_Label_415030db-5b96-4a80-bef5-9bbf300e0d2e_SetDate">
    <vt:lpwstr>2023-09-27T15:24:06Z</vt:lpwstr>
  </property>
  <property fmtid="{D5CDD505-2E9C-101B-9397-08002B2CF9AE}" pid="5" name="MSIP_Label_415030db-5b96-4a80-bef5-9bbf300e0d2e_Method">
    <vt:lpwstr>Standard</vt:lpwstr>
  </property>
  <property fmtid="{D5CDD505-2E9C-101B-9397-08002B2CF9AE}" pid="6" name="MSIP_Label_415030db-5b96-4a80-bef5-9bbf300e0d2e_Name">
    <vt:lpwstr>General</vt:lpwstr>
  </property>
  <property fmtid="{D5CDD505-2E9C-101B-9397-08002B2CF9AE}" pid="7" name="MSIP_Label_415030db-5b96-4a80-bef5-9bbf300e0d2e_SiteId">
    <vt:lpwstr>9e9002aa-e50e-44b8-bb7a-021d21198024</vt:lpwstr>
  </property>
  <property fmtid="{D5CDD505-2E9C-101B-9397-08002B2CF9AE}" pid="8" name="MSIP_Label_415030db-5b96-4a80-bef5-9bbf300e0d2e_ActionId">
    <vt:lpwstr>427bd4f0-f6fd-407b-a84c-f9efd809faf5</vt:lpwstr>
  </property>
  <property fmtid="{D5CDD505-2E9C-101B-9397-08002B2CF9AE}" pid="9" name="MSIP_Label_415030db-5b96-4a80-bef5-9bbf300e0d2e_ContentBits">
    <vt:lpwstr>0</vt:lpwstr>
  </property>
</Properties>
</file>