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rvo\IUC\02 Inkoop boven EU\15. DICTU - ICT\EA e-herkenning 2024 202401117\2 Aanbestedingsdocument\EA 2024 stukken v1.0\"/>
    </mc:Choice>
  </mc:AlternateContent>
  <xr:revisionPtr revIDLastSave="0" documentId="13_ncr:1_{2F24D619-A3B1-4179-A055-5EAFE99B96D5}" xr6:coauthVersionLast="47" xr6:coauthVersionMax="47" xr10:uidLastSave="{00000000-0000-0000-0000-000000000000}"/>
  <workbookProtection workbookAlgorithmName="SHA-512" workbookHashValue="oW+abP9i5VI5mSfKIecriiLX42kOL7tRicAC47xQ4BbFOgnAgCI1u4+CuY0a2HSa83k55aZh8BXTtd/QSGZrlg==" workbookSaltValue="RO82UA/JeIi779RSdiounA==" workbookSpinCount="100000" lockStructure="1"/>
  <bookViews>
    <workbookView xWindow="-120" yWindow="-120" windowWidth="29040" windowHeight="15840" xr2:uid="{344C0470-22B8-483B-9FF7-B18EFBB23C2F}"/>
  </bookViews>
  <sheets>
    <sheet name="Prijzenblad Perceel 2" sheetId="5" r:id="rId1"/>
    <sheet name="Prijsbeoordeling Perceel 2"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G17" i="5"/>
  <c r="H17" i="5"/>
  <c r="I17" i="5"/>
  <c r="J17" i="5"/>
  <c r="E17" i="5"/>
  <c r="F15" i="5"/>
  <c r="G15" i="5"/>
  <c r="H15" i="5"/>
  <c r="I15" i="5"/>
  <c r="J15" i="5"/>
  <c r="E15" i="5"/>
  <c r="F14" i="5"/>
  <c r="G14" i="5"/>
  <c r="H14" i="5"/>
  <c r="I14" i="5"/>
  <c r="J14" i="5"/>
  <c r="E14" i="5"/>
  <c r="F12" i="5"/>
  <c r="F16" i="5" s="1"/>
  <c r="G12" i="5"/>
  <c r="G16" i="5" s="1"/>
  <c r="H12" i="5"/>
  <c r="H16" i="5" s="1"/>
  <c r="I12" i="5"/>
  <c r="I16" i="5" s="1"/>
  <c r="J12" i="5"/>
  <c r="J16" i="5" s="1"/>
  <c r="E12" i="5"/>
  <c r="L7" i="5"/>
  <c r="L8" i="5"/>
  <c r="M8" i="5"/>
  <c r="N8" i="5"/>
  <c r="O8" i="5"/>
  <c r="L11" i="5"/>
  <c r="M11" i="5"/>
  <c r="N11" i="5"/>
  <c r="O11" i="5"/>
  <c r="P11" i="5"/>
  <c r="Q11" i="5"/>
  <c r="L12" i="5"/>
  <c r="M12" i="5"/>
  <c r="N12" i="5"/>
  <c r="O12" i="5"/>
  <c r="P12" i="5"/>
  <c r="Q12" i="5"/>
  <c r="N13" i="5"/>
  <c r="O13" i="5"/>
  <c r="P13" i="5"/>
  <c r="Q13" i="5"/>
  <c r="L14" i="5"/>
  <c r="M14" i="5"/>
  <c r="N14" i="5"/>
  <c r="O14" i="5"/>
  <c r="P14" i="5"/>
  <c r="Q14" i="5"/>
  <c r="L15" i="5"/>
  <c r="M15" i="5"/>
  <c r="N15" i="5"/>
  <c r="O15" i="5"/>
  <c r="P15" i="5"/>
  <c r="Q15" i="5"/>
  <c r="L16" i="5"/>
  <c r="M16" i="5"/>
  <c r="N16" i="5"/>
  <c r="O16" i="5"/>
  <c r="P16" i="5"/>
  <c r="Q16" i="5"/>
  <c r="L17" i="5"/>
  <c r="M17" i="5"/>
  <c r="N17" i="5"/>
  <c r="O17" i="5"/>
  <c r="P17" i="5"/>
  <c r="Q17" i="5"/>
  <c r="L18" i="5"/>
  <c r="M18" i="5"/>
  <c r="N18" i="5"/>
  <c r="O18" i="5"/>
  <c r="P18" i="5"/>
  <c r="Q18" i="5"/>
  <c r="L19" i="5"/>
  <c r="M19" i="5"/>
  <c r="N19" i="5"/>
  <c r="O19" i="5"/>
  <c r="P19" i="5"/>
  <c r="Q19" i="5"/>
  <c r="L20" i="5"/>
  <c r="M20" i="5"/>
  <c r="N20" i="5"/>
  <c r="O20" i="5"/>
  <c r="P20" i="5"/>
  <c r="Q20" i="5"/>
  <c r="L21" i="5"/>
  <c r="M21" i="5"/>
  <c r="N21" i="5"/>
  <c r="O21" i="5"/>
  <c r="P21" i="5"/>
  <c r="Q21" i="5"/>
  <c r="L22" i="5"/>
  <c r="M22" i="5"/>
  <c r="N22" i="5"/>
  <c r="O22" i="5"/>
  <c r="P22" i="5"/>
  <c r="Q22" i="5"/>
  <c r="L23" i="5"/>
  <c r="M23" i="5"/>
  <c r="N23" i="5"/>
  <c r="O23" i="5"/>
  <c r="P23" i="5"/>
  <c r="Q23" i="5"/>
  <c r="L24" i="5"/>
  <c r="M24" i="5"/>
  <c r="N24" i="5"/>
  <c r="O24" i="5"/>
  <c r="P24" i="5"/>
  <c r="Q24" i="5"/>
  <c r="L25" i="5"/>
  <c r="M25" i="5"/>
  <c r="N25" i="5"/>
  <c r="O25" i="5"/>
  <c r="P25" i="5"/>
  <c r="Q25" i="5"/>
  <c r="L29" i="5"/>
  <c r="M29" i="5"/>
  <c r="N29" i="5"/>
  <c r="O29" i="5"/>
  <c r="P29" i="5"/>
  <c r="Q29" i="5"/>
  <c r="Q6" i="5"/>
  <c r="P6" i="5"/>
  <c r="O6" i="5"/>
  <c r="N6" i="5"/>
  <c r="M6" i="5"/>
  <c r="L6" i="5"/>
  <c r="Q4" i="5"/>
  <c r="P4" i="5"/>
  <c r="O4" i="5"/>
  <c r="N4" i="5"/>
  <c r="M4" i="5"/>
  <c r="L4" i="5"/>
  <c r="Q8" i="5"/>
  <c r="P8" i="5"/>
  <c r="Q7" i="5"/>
  <c r="P7" i="5"/>
  <c r="O7" i="5"/>
  <c r="N7" i="5"/>
  <c r="M7" i="5"/>
  <c r="R6" i="5"/>
  <c r="R7" i="5"/>
  <c r="R8" i="5"/>
  <c r="R11" i="5"/>
  <c r="R12" i="5"/>
  <c r="R14" i="5"/>
  <c r="R15" i="5"/>
  <c r="R16" i="5"/>
  <c r="R17" i="5"/>
  <c r="R18" i="5"/>
  <c r="R19" i="5"/>
  <c r="R20" i="5"/>
  <c r="R21" i="5"/>
  <c r="R22" i="5"/>
  <c r="R23" i="5"/>
  <c r="R24" i="5"/>
  <c r="R25" i="5"/>
  <c r="R29" i="5"/>
  <c r="R4" i="5"/>
  <c r="R9" i="5" l="1"/>
  <c r="M13" i="5"/>
  <c r="L13" i="5"/>
  <c r="R13" i="5" s="1"/>
  <c r="R26" i="5" s="1"/>
  <c r="D31" i="5" s="1"/>
  <c r="D13" i="11" s="1"/>
  <c r="E13" i="11" s="1"/>
</calcChain>
</file>

<file path=xl/sharedStrings.xml><?xml version="1.0" encoding="utf-8"?>
<sst xmlns="http://schemas.openxmlformats.org/spreadsheetml/2006/main" count="97" uniqueCount="81">
  <si>
    <t>Eenheid</t>
  </si>
  <si>
    <t>per uur</t>
  </si>
  <si>
    <t>per stuk</t>
  </si>
  <si>
    <t>per maand</t>
  </si>
  <si>
    <t>2.1</t>
  </si>
  <si>
    <t>2.2</t>
  </si>
  <si>
    <t>2.3</t>
  </si>
  <si>
    <t>3.1</t>
  </si>
  <si>
    <t>3.2</t>
  </si>
  <si>
    <t>Consultancy (zie definitie Aanbestedingsdocument)</t>
  </si>
  <si>
    <t>3.3</t>
  </si>
  <si>
    <r>
      <t xml:space="preserve">Uur tarief senior consultant/projectleider </t>
    </r>
    <r>
      <rPr>
        <sz val="9"/>
        <color rgb="FFFF0000"/>
        <rFont val="Arial"/>
        <family val="2"/>
      </rPr>
      <t>(bedrag per uur is maximaal EUR 150 ex btw, een hogere prijs leidt tot uitsluiting</t>
    </r>
    <r>
      <rPr>
        <sz val="9"/>
        <color theme="1"/>
        <rFont val="Arial"/>
        <family val="2"/>
      </rPr>
      <t>)</t>
    </r>
  </si>
  <si>
    <r>
      <t>Opvoeren van een nieuwe Koppeling in de productie omgeving</t>
    </r>
    <r>
      <rPr>
        <sz val="9"/>
        <rFont val="Arial"/>
        <family val="2"/>
      </rPr>
      <t>:</t>
    </r>
  </si>
  <si>
    <r>
      <t>Verwijderen van een bestaande Koppeling in de productie omgeving</t>
    </r>
    <r>
      <rPr>
        <sz val="9"/>
        <rFont val="Arial"/>
        <family val="2"/>
      </rPr>
      <t>:</t>
    </r>
  </si>
  <si>
    <t>3.4</t>
  </si>
  <si>
    <t>3.5</t>
  </si>
  <si>
    <t>3.6</t>
  </si>
  <si>
    <t>3.7</t>
  </si>
  <si>
    <t>3.8</t>
  </si>
  <si>
    <t>3.9</t>
  </si>
  <si>
    <t>3.10</t>
  </si>
  <si>
    <t>3.11</t>
  </si>
  <si>
    <t>3.12</t>
  </si>
  <si>
    <t>3.13</t>
  </si>
  <si>
    <t>3.14</t>
  </si>
  <si>
    <t>3.15</t>
  </si>
  <si>
    <t>Som subtotaal 3.1 t/m 3.15</t>
  </si>
  <si>
    <t>Uitbreidingen/inkrimpingen:</t>
  </si>
  <si>
    <t>5.1</t>
  </si>
  <si>
    <r>
      <t>Opvoeren van een nieuwe Dienst voor een Koppeling in de productie omgeving</t>
    </r>
    <r>
      <rPr>
        <sz val="9"/>
        <rFont val="Arial"/>
        <family val="2"/>
      </rPr>
      <t>:</t>
    </r>
  </si>
  <si>
    <r>
      <t>Opvoeren van een nieuwe Dienst voor een Koppeling in de pre-productie omgeving</t>
    </r>
    <r>
      <rPr>
        <sz val="9"/>
        <rFont val="Arial"/>
        <family val="2"/>
      </rPr>
      <t>:</t>
    </r>
  </si>
  <si>
    <r>
      <t>Verwijderen van een bestaande Koppeling in de pre-productie omgeving</t>
    </r>
    <r>
      <rPr>
        <sz val="9"/>
        <rFont val="Arial"/>
        <family val="2"/>
      </rPr>
      <t>:</t>
    </r>
  </si>
  <si>
    <t>Totale fictieve inschrijfprijs over maximale looptijd van de Overeenkomst (6 jaar)</t>
  </si>
  <si>
    <t>Naam Inschrijver:</t>
  </si>
  <si>
    <t>per Koppeling per maand</t>
  </si>
  <si>
    <t>Fictief aantal per jaar in JAAR 1</t>
  </si>
  <si>
    <t>Fictief aantal per jaar in JAAR 2</t>
  </si>
  <si>
    <t>Fictief aantal per jaar in JAAR 3</t>
  </si>
  <si>
    <t>Fictief aantal per jaar in JAAR 4</t>
  </si>
  <si>
    <t>Fictief aantal per jaar in JAAR 5</t>
  </si>
  <si>
    <t>Fictief aantal per jaar in JAAR 6</t>
  </si>
  <si>
    <t>Prijs per eenheid ex btw</t>
  </si>
  <si>
    <t xml:space="preserve">Fictieve Vergoeding in jaar 1 </t>
  </si>
  <si>
    <t>Fictieve Vergoeding jaar in 2</t>
  </si>
  <si>
    <t>Fictieve Vergoeding jaar in 3</t>
  </si>
  <si>
    <t>Fictieve Vergoeding jaar 4</t>
  </si>
  <si>
    <t>Fictieve Vergoeding jaar 5</t>
  </si>
  <si>
    <t>Fictieve Vergoeding jaar 6</t>
  </si>
  <si>
    <t>Subtotaal Fictieve Vergoeding 
jaar 1 t/m 6</t>
  </si>
  <si>
    <t>Som subtotaal 2.1 t/m 2.3</t>
  </si>
  <si>
    <r>
      <t>Opvoeren van een nieuwe Koppeling in de pre-productie omgeving</t>
    </r>
    <r>
      <rPr>
        <sz val="9"/>
        <rFont val="Arial"/>
        <family val="2"/>
      </rPr>
      <t>:</t>
    </r>
  </si>
  <si>
    <t>Staffel 1: 1 t/m 100</t>
  </si>
  <si>
    <t>Staffel 2: 101 t/m 300</t>
  </si>
  <si>
    <t>Staffel 3: 301 en meer</t>
  </si>
  <si>
    <t>Inlogmiddel, niveau EH2+</t>
  </si>
  <si>
    <t>Inlogmiddel, niveau EH3</t>
  </si>
  <si>
    <t>Test (lees: pre-productie) account(s), niveau EH2+</t>
  </si>
  <si>
    <t>Test (lees: pre-productie) account(s), niveau EH3</t>
  </si>
  <si>
    <t>Bijlage 2b: Prijzenblad Perceel 2 Secundaire Makelaar</t>
  </si>
  <si>
    <t>NR</t>
  </si>
  <si>
    <t>Let op: alle Prijzen in maximaal 2 decimalen.</t>
  </si>
  <si>
    <r>
      <t>Verwijderen van een bestaande Dienst voor een Koppeling in de productie omgeving</t>
    </r>
    <r>
      <rPr>
        <sz val="9"/>
        <rFont val="Arial"/>
        <family val="2"/>
      </rPr>
      <t>:</t>
    </r>
  </si>
  <si>
    <r>
      <t>Verwijderen van een bestaande Dienst voor een Koppeling in de pre-productie omgeving</t>
    </r>
    <r>
      <rPr>
        <sz val="9"/>
        <rFont val="Arial"/>
        <family val="2"/>
      </rPr>
      <t>:</t>
    </r>
  </si>
  <si>
    <t>Omschrijving (voor begrippen met een hoofletter: zie Begripsbepaling in Aanbestedingsdocument)</t>
  </si>
  <si>
    <t>Staffelprijs per Transactie binnen het eTD stelsel op Productie voor Opdrachtgever via de onderstaande staffels: niet van toepassing in Perceel 2. Maakt in Perceel 2 onderdeel uit van "1. Vaste prijs per maand".</t>
  </si>
  <si>
    <t>Beste waarde / hoogste score</t>
  </si>
  <si>
    <t>Omslagpunt 1</t>
  </si>
  <si>
    <t>Omslagpunt 2</t>
  </si>
  <si>
    <t>Slechtste waarde / laagste score</t>
  </si>
  <si>
    <t>Lijnfunctie</t>
  </si>
  <si>
    <t>Score</t>
  </si>
  <si>
    <t>Waarde</t>
  </si>
  <si>
    <t>Omschrijving</t>
  </si>
  <si>
    <t>Score voor prijs van uw Inschrijving op basis van de waarde van 'Totale fictieve inschrijfprijs over maximale looptijd van de Overeenkomst (6 jaar)'</t>
  </si>
  <si>
    <t>Prijsbeoordeling Perceel 2</t>
  </si>
  <si>
    <r>
      <rPr>
        <b/>
        <sz val="9"/>
        <color theme="1"/>
        <rFont val="Arial"/>
        <family val="2"/>
      </rPr>
      <t>Vaste prijs per maand voor:</t>
    </r>
    <r>
      <rPr>
        <sz val="9"/>
        <color theme="1"/>
        <rFont val="Arial"/>
        <family val="2"/>
      </rPr>
      <t xml:space="preserve">
- het onderhoud van individuele Koppelingen met TVS, waarbij een Koppeling wordt geidentificeerd door een uniek EntityID. Het onderhoud is inclusief het wijzigen van gegevens van de Koppeling op verzoek van Opdrachtgever. Het aantal Koppelingen voor productie en pre-productie mogen bijelkaar worden opgeteld. Via de volgende staffels:</t>
    </r>
  </si>
  <si>
    <t>Test (lees: pre-productie) account(s), niveau EH4 en eventuele opvolgers</t>
  </si>
  <si>
    <t>Inlogmiddel, niveau EH4 en eventuele opvolgers</t>
  </si>
  <si>
    <t xml:space="preserve">      Lijnfunctie</t>
  </si>
  <si>
    <r>
      <rPr>
        <b/>
        <sz val="9"/>
        <color theme="1"/>
        <rFont val="Arial"/>
        <family val="2"/>
      </rPr>
      <t>Vaste prijs per maand voor:</t>
    </r>
    <r>
      <rPr>
        <sz val="9"/>
        <color theme="1"/>
        <rFont val="Arial"/>
        <family val="2"/>
      </rPr>
      <t xml:space="preserve">
- het ontsluiten van het eTD stelsel voor Opdrachtgever en het leveren van onderhoud en beheer op de makelaarsvoorziening op zowel de productie- als de pre-productie omgeving voor de huidige situatie van Opdrachtgever zoals beschreven in paragraaf 2.1 Aanbestedingsdocument.
- alle Transacties van Opdrachtgever binnen het eTD stelsel op zowel productie als pre-productie. Transacties in productie en pre-productie kunnen dus </t>
    </r>
    <r>
      <rPr>
        <u/>
        <sz val="9"/>
        <color theme="1"/>
        <rFont val="Arial"/>
        <family val="2"/>
      </rPr>
      <t>niet</t>
    </r>
    <r>
      <rPr>
        <sz val="9"/>
        <color theme="1"/>
        <rFont val="Arial"/>
        <family val="2"/>
      </rPr>
      <t xml:space="preserve"> in rekening worden gebracht aan Opdrachtgever.</t>
    </r>
  </si>
  <si>
    <t xml:space="preserve">Uitvoeren van een pentest. Dit betreffen de werkzaamheden die een makelaar dient te doen om een door DICTU uitgevoerde pentest te kunnen ondersteunen. Denk hierbij aan kosten die gemoeid met benodigde configuratie (e.g. whitelisting), stand-by en extra belasting.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</si>
</sst>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43" formatCode="_ * #,##0.00_ ;_ * \-#,##0.00_ ;_ * &quot;-&quot;??_ ;_ @_ "/>
    <numFmt numFmtId="164" formatCode="_ * #,##0_ ;_ * \-#,##0_ ;_ * &quot;-&quot;??_ ;_ @_ "/>
    <numFmt numFmtId="165" formatCode="&quot;€&quot;\ #,##0.00000"/>
    <numFmt numFmtId="166" formatCode="&quot;€&quot;\ #,##0.00"/>
    <numFmt numFmtId="167" formatCode="_-* #,##0_-;_-* #,##0\-;_-* &quot;-&quot;??_-;_-@_-"/>
    <numFmt numFmtId="168" formatCode="0.0"/>
    <numFmt numFmtId="169" formatCode="_-* #,##0.00_-;_-* #,##0.00\-;_-* &quot;-&quot;??_-;_-@_-"/>
    <numFmt numFmtId="170" formatCode="0.0%"/>
    <numFmt numFmtId="171" formatCode="_(* #,##0.00_);_(* \(#,##0.00\);_(* &quot;-&quot;??_);_(@_)"/>
    <numFmt numFmtId="172" formatCode="_-&quot;€&quot;\ * #,##0.00_-;_-&quot;€&quot;\ * #,##0.00\-;_-&quot;€&quot;\ * &quot;-&quot;??_-;_-@_-"/>
    <numFmt numFmtId="173" formatCode="0_ ;[Red]\-0\ "/>
  </numFmts>
  <fonts count="24" x14ac:knownFonts="1">
    <font>
      <sz val="11"/>
      <color theme="1"/>
      <name val="Calibri"/>
      <family val="2"/>
      <scheme val="minor"/>
    </font>
    <font>
      <sz val="11"/>
      <color theme="1"/>
      <name val="Calibri"/>
      <family val="2"/>
      <scheme val="minor"/>
    </font>
    <font>
      <sz val="9"/>
      <color rgb="FF000000"/>
      <name val="Arial"/>
      <family val="2"/>
    </font>
    <font>
      <b/>
      <sz val="9"/>
      <color rgb="FF000000"/>
      <name val="Arial"/>
      <family val="2"/>
    </font>
    <font>
      <b/>
      <sz val="9"/>
      <color rgb="FFFFFFFF"/>
      <name val="Arial"/>
      <family val="2"/>
    </font>
    <font>
      <sz val="9"/>
      <color theme="1"/>
      <name val="Arial"/>
      <family val="2"/>
    </font>
    <font>
      <b/>
      <sz val="9"/>
      <color theme="1"/>
      <name val="Arial"/>
      <family val="2"/>
    </font>
    <font>
      <sz val="16"/>
      <color theme="1"/>
      <name val="Arial"/>
      <family val="2"/>
    </font>
    <font>
      <b/>
      <sz val="9"/>
      <color theme="0"/>
      <name val="Arial"/>
      <family val="2"/>
    </font>
    <font>
      <sz val="9"/>
      <name val="Arial"/>
      <family val="2"/>
    </font>
    <font>
      <sz val="9"/>
      <color rgb="FFFF0000"/>
      <name val="Arial"/>
      <family val="2"/>
    </font>
    <font>
      <b/>
      <sz val="9"/>
      <color rgb="FFFF0000"/>
      <name val="Arial"/>
      <family val="2"/>
    </font>
    <font>
      <u/>
      <sz val="9"/>
      <color theme="1"/>
      <name val="Arial"/>
      <family val="2"/>
    </font>
    <font>
      <sz val="11"/>
      <color rgb="FF006100"/>
      <name val="Calibri"/>
      <family val="2"/>
      <scheme val="minor"/>
    </font>
    <font>
      <sz val="11"/>
      <color rgb="FF3F3F76"/>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1"/>
      <color indexed="9"/>
      <name val="Calibri"/>
      <family val="2"/>
      <scheme val="minor"/>
    </font>
    <font>
      <b/>
      <sz val="11"/>
      <name val="Calibri"/>
      <family val="2"/>
      <scheme val="minor"/>
    </font>
    <font>
      <sz val="11"/>
      <color rgb="FFCC9900"/>
      <name val="Calibri"/>
      <family val="2"/>
      <scheme val="minor"/>
    </font>
    <font>
      <i/>
      <sz val="11"/>
      <name val="Calibri"/>
      <family val="2"/>
      <scheme val="minor"/>
    </font>
    <font>
      <b/>
      <sz val="11"/>
      <color rgb="FF3F3F76"/>
      <name val="Calibri"/>
      <family val="2"/>
      <scheme val="minor"/>
    </font>
    <font>
      <sz val="11"/>
      <color indexed="22"/>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rgb="FF92D050"/>
        <bgColor indexed="64"/>
      </patternFill>
    </fill>
    <fill>
      <patternFill patternType="solid">
        <fgColor rgb="FFC6EF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4"/>
      </left>
      <right/>
      <top style="thin">
        <color theme="4"/>
      </top>
      <bottom style="thin">
        <color theme="4"/>
      </bottom>
      <diagonal/>
    </border>
    <border>
      <left/>
      <right style="thin">
        <color theme="4"/>
      </right>
      <top/>
      <bottom/>
      <diagonal/>
    </border>
    <border>
      <left style="thin">
        <color theme="4"/>
      </left>
      <right/>
      <top/>
      <bottom/>
      <diagonal/>
    </border>
    <border>
      <left style="thin">
        <color rgb="FF7F7F7F"/>
      </left>
      <right style="medium">
        <color theme="3" tint="0.39997558519241921"/>
      </right>
      <top style="thin">
        <color rgb="FF7F7F7F"/>
      </top>
      <bottom style="medium">
        <color theme="3" tint="0.39997558519241921"/>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thin">
        <color rgb="FF7F7F7F"/>
      </bottom>
      <diagonal/>
    </border>
    <border>
      <left style="medium">
        <color theme="3" tint="0.39997558519241921"/>
      </left>
      <right style="thin">
        <color rgb="FF7F7F7F"/>
      </right>
      <top style="thin">
        <color rgb="FF7F7F7F"/>
      </top>
      <bottom style="thin">
        <color rgb="FF7F7F7F"/>
      </bottom>
      <diagonal/>
    </border>
    <border>
      <left style="thin">
        <color theme="4"/>
      </left>
      <right/>
      <top style="thin">
        <color rgb="FFB2B2B2"/>
      </top>
      <bottom style="thin">
        <color rgb="FFB2B2B2"/>
      </bottom>
      <diagonal/>
    </border>
    <border>
      <left style="thin">
        <color rgb="FF7F7F7F"/>
      </left>
      <right style="medium">
        <color theme="3" tint="0.39997558519241921"/>
      </right>
      <top style="medium">
        <color theme="3" tint="0.39997558519241921"/>
      </top>
      <bottom style="thin">
        <color rgb="FF7F7F7F"/>
      </bottom>
      <diagonal/>
    </border>
    <border>
      <left style="medium">
        <color theme="3" tint="0.39997558519241921"/>
      </left>
      <right style="thin">
        <color rgb="FF7F7F7F"/>
      </right>
      <top style="medium">
        <color theme="3" tint="0.39997558519241921"/>
      </top>
      <bottom style="thin">
        <color rgb="FF7F7F7F"/>
      </bottom>
      <diagonal/>
    </border>
    <border>
      <left/>
      <right style="thin">
        <color theme="4"/>
      </right>
      <top style="thin">
        <color theme="4"/>
      </top>
      <bottom/>
      <diagonal/>
    </border>
    <border>
      <left/>
      <right/>
      <top style="thin">
        <color theme="4"/>
      </top>
      <bottom/>
      <diagonal/>
    </border>
    <border>
      <left/>
      <right/>
      <top/>
      <bottom style="thin">
        <color theme="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3" fillId="4" borderId="0" applyNumberFormat="0" applyBorder="0" applyAlignment="0" applyProtection="0"/>
    <xf numFmtId="0" fontId="14" fillId="5" borderId="17" applyNumberFormat="0" applyAlignment="0" applyProtection="0"/>
    <xf numFmtId="0" fontId="1" fillId="6" borderId="18" applyNumberFormat="0" applyFont="0" applyAlignment="0" applyProtection="0"/>
    <xf numFmtId="0" fontId="16" fillId="7" borderId="0" applyNumberFormat="0" applyBorder="0" applyAlignment="0" applyProtection="0"/>
    <xf numFmtId="0" fontId="1" fillId="8" borderId="0" applyNumberFormat="0" applyBorder="0" applyAlignment="0" applyProtection="0"/>
    <xf numFmtId="171" fontId="1" fillId="0" borderId="0" applyFont="0" applyFill="0" applyBorder="0" applyAlignment="0" applyProtection="0"/>
  </cellStyleXfs>
  <cellXfs count="128">
    <xf numFmtId="0" fontId="0" fillId="0" borderId="0" xfId="0"/>
    <xf numFmtId="0" fontId="5" fillId="0" borderId="0" xfId="0" applyFont="1"/>
    <xf numFmtId="0" fontId="5" fillId="0" borderId="0" xfId="0" applyFont="1" applyBorder="1"/>
    <xf numFmtId="0" fontId="5" fillId="0" borderId="0" xfId="0" applyFont="1" applyAlignment="1">
      <alignment horizontal="right" vertical="center"/>
    </xf>
    <xf numFmtId="165" fontId="6" fillId="0" borderId="0" xfId="2" applyNumberFormat="1" applyFont="1" applyFill="1" applyBorder="1" applyAlignment="1">
      <alignment horizontal="center"/>
    </xf>
    <xf numFmtId="0" fontId="5" fillId="0" borderId="1" xfId="0" applyFont="1" applyBorder="1"/>
    <xf numFmtId="0" fontId="5" fillId="0" borderId="1" xfId="0" applyFont="1" applyBorder="1" applyAlignment="1">
      <alignment horizontal="center"/>
    </xf>
    <xf numFmtId="165" fontId="5" fillId="0" borderId="1" xfId="2" applyNumberFormat="1" applyFont="1" applyFill="1" applyBorder="1" applyAlignment="1">
      <alignment horizontal="center"/>
    </xf>
    <xf numFmtId="0" fontId="5" fillId="0" borderId="1" xfId="0" applyFont="1" applyBorder="1" applyAlignment="1">
      <alignment wrapText="1"/>
    </xf>
    <xf numFmtId="0" fontId="5" fillId="0" borderId="6" xfId="0" applyFont="1" applyBorder="1"/>
    <xf numFmtId="165" fontId="5" fillId="0" borderId="6" xfId="2" applyNumberFormat="1" applyFont="1" applyFill="1" applyBorder="1" applyAlignment="1">
      <alignment horizontal="center"/>
    </xf>
    <xf numFmtId="165" fontId="5" fillId="0" borderId="8" xfId="2" applyNumberFormat="1" applyFont="1" applyFill="1" applyBorder="1" applyAlignment="1">
      <alignment horizontal="center"/>
    </xf>
    <xf numFmtId="0" fontId="5" fillId="0" borderId="10" xfId="0" applyFont="1" applyBorder="1" applyAlignment="1">
      <alignment horizontal="center"/>
    </xf>
    <xf numFmtId="0" fontId="3" fillId="0" borderId="3" xfId="0" applyFont="1" applyBorder="1" applyAlignment="1">
      <alignment vertical="center"/>
    </xf>
    <xf numFmtId="165" fontId="5" fillId="0" borderId="3" xfId="2" applyNumberFormat="1" applyFont="1" applyFill="1" applyBorder="1" applyAlignment="1">
      <alignment horizontal="center"/>
    </xf>
    <xf numFmtId="0" fontId="2" fillId="0" borderId="6" xfId="0" applyFont="1" applyBorder="1" applyAlignment="1">
      <alignment vertical="center"/>
    </xf>
    <xf numFmtId="0" fontId="6" fillId="0" borderId="8" xfId="0" applyFont="1" applyBorder="1"/>
    <xf numFmtId="0" fontId="5" fillId="0" borderId="3" xfId="0" applyFont="1" applyBorder="1" applyAlignment="1">
      <alignment horizontal="center"/>
    </xf>
    <xf numFmtId="0" fontId="6" fillId="0" borderId="9" xfId="0" applyFont="1" applyBorder="1"/>
    <xf numFmtId="166" fontId="6" fillId="0" borderId="11" xfId="2" applyNumberFormat="1" applyFont="1" applyFill="1" applyBorder="1" applyAlignment="1">
      <alignment horizontal="center"/>
    </xf>
    <xf numFmtId="166" fontId="5" fillId="0" borderId="10" xfId="0" applyNumberFormat="1" applyFont="1" applyBorder="1"/>
    <xf numFmtId="166" fontId="6" fillId="0" borderId="11" xfId="0" applyNumberFormat="1" applyFont="1" applyBorder="1"/>
    <xf numFmtId="166" fontId="5" fillId="0" borderId="1" xfId="0" applyNumberFormat="1" applyFont="1" applyBorder="1"/>
    <xf numFmtId="0" fontId="7" fillId="0" borderId="3" xfId="0" applyFont="1" applyBorder="1" applyAlignment="1">
      <alignment vertical="top"/>
    </xf>
    <xf numFmtId="0" fontId="5" fillId="0" borderId="3" xfId="0" applyFont="1" applyBorder="1"/>
    <xf numFmtId="0" fontId="11" fillId="0" borderId="3" xfId="0" applyFont="1" applyBorder="1"/>
    <xf numFmtId="0" fontId="5" fillId="0" borderId="13" xfId="0" applyFont="1" applyBorder="1"/>
    <xf numFmtId="166" fontId="5" fillId="0" borderId="6" xfId="0" applyNumberFormat="1" applyFont="1" applyBorder="1"/>
    <xf numFmtId="166" fontId="6" fillId="0" borderId="15" xfId="0" applyNumberFormat="1" applyFont="1" applyBorder="1"/>
    <xf numFmtId="3" fontId="5" fillId="0" borderId="8" xfId="0" applyNumberFormat="1" applyFont="1" applyBorder="1" applyAlignment="1">
      <alignment horizontal="center"/>
    </xf>
    <xf numFmtId="166" fontId="5" fillId="0" borderId="8" xfId="0" applyNumberFormat="1" applyFont="1" applyBorder="1"/>
    <xf numFmtId="0" fontId="4" fillId="2" borderId="5" xfId="0" applyFont="1" applyFill="1" applyBorder="1" applyAlignment="1">
      <alignment horizontal="right" vertical="center" wrapText="1"/>
    </xf>
    <xf numFmtId="0" fontId="4" fillId="2" borderId="6" xfId="0" applyFont="1" applyFill="1" applyBorder="1" applyAlignment="1">
      <alignment vertical="center" wrapText="1"/>
    </xf>
    <xf numFmtId="0" fontId="8" fillId="2"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2" borderId="15" xfId="0" applyFont="1" applyFill="1" applyBorder="1" applyAlignment="1">
      <alignment horizontal="center" vertical="center" wrapText="1"/>
    </xf>
    <xf numFmtId="3" fontId="5" fillId="0" borderId="8" xfId="0" applyNumberFormat="1" applyFont="1" applyFill="1" applyBorder="1" applyAlignment="1">
      <alignment horizontal="center"/>
    </xf>
    <xf numFmtId="0" fontId="5" fillId="0" borderId="3" xfId="0" applyFont="1" applyBorder="1" applyAlignment="1">
      <alignment vertical="center" wrapText="1"/>
    </xf>
    <xf numFmtId="166" fontId="5" fillId="0" borderId="3" xfId="0" applyNumberFormat="1" applyFont="1" applyBorder="1"/>
    <xf numFmtId="166" fontId="6" fillId="0" borderId="13" xfId="0" applyNumberFormat="1" applyFont="1" applyBorder="1"/>
    <xf numFmtId="0" fontId="5" fillId="0" borderId="6" xfId="0" applyFont="1" applyBorder="1" applyAlignment="1">
      <alignment wrapText="1"/>
    </xf>
    <xf numFmtId="0" fontId="5" fillId="0" borderId="6" xfId="0" applyFont="1" applyBorder="1" applyAlignment="1">
      <alignment horizontal="center"/>
    </xf>
    <xf numFmtId="3" fontId="5" fillId="0" borderId="6" xfId="0" applyNumberFormat="1" applyFont="1" applyBorder="1" applyAlignment="1">
      <alignment horizontal="center"/>
    </xf>
    <xf numFmtId="166" fontId="6" fillId="0" borderId="15" xfId="0" applyNumberFormat="1" applyFont="1" applyFill="1" applyBorder="1"/>
    <xf numFmtId="166" fontId="6" fillId="0" borderId="16" xfId="0" applyNumberFormat="1" applyFont="1" applyFill="1" applyBorder="1"/>
    <xf numFmtId="166" fontId="5" fillId="0" borderId="3" xfId="0" applyNumberFormat="1" applyFont="1" applyFill="1" applyBorder="1" applyAlignment="1">
      <alignment horizontal="center"/>
    </xf>
    <xf numFmtId="166" fontId="5" fillId="0" borderId="6" xfId="0" applyNumberFormat="1" applyFont="1" applyFill="1" applyBorder="1" applyAlignment="1">
      <alignment horizontal="center"/>
    </xf>
    <xf numFmtId="166" fontId="5" fillId="0" borderId="13" xfId="0" applyNumberFormat="1" applyFont="1" applyBorder="1"/>
    <xf numFmtId="166" fontId="5" fillId="0" borderId="14" xfId="0" applyNumberFormat="1" applyFont="1" applyBorder="1"/>
    <xf numFmtId="0" fontId="9" fillId="0" borderId="6" xfId="0" applyFont="1" applyBorder="1" applyAlignment="1">
      <alignment horizontal="center"/>
    </xf>
    <xf numFmtId="1" fontId="5" fillId="0" borderId="10" xfId="0" applyNumberFormat="1" applyFont="1" applyBorder="1" applyAlignment="1">
      <alignment horizontal="center"/>
    </xf>
    <xf numFmtId="1" fontId="5" fillId="0" borderId="3" xfId="0" applyNumberFormat="1" applyFont="1" applyBorder="1" applyAlignment="1">
      <alignment horizontal="center"/>
    </xf>
    <xf numFmtId="1" fontId="9" fillId="0" borderId="1" xfId="0" applyNumberFormat="1" applyFont="1" applyBorder="1" applyAlignment="1">
      <alignment horizontal="center"/>
    </xf>
    <xf numFmtId="1" fontId="9" fillId="0" borderId="6" xfId="0" applyNumberFormat="1" applyFont="1" applyBorder="1" applyAlignment="1">
      <alignment horizontal="center"/>
    </xf>
    <xf numFmtId="1" fontId="9" fillId="0" borderId="3" xfId="0" applyNumberFormat="1" applyFont="1" applyBorder="1" applyAlignment="1">
      <alignment horizontal="center"/>
    </xf>
    <xf numFmtId="1" fontId="5" fillId="0" borderId="1" xfId="0" applyNumberFormat="1" applyFont="1" applyBorder="1" applyAlignment="1">
      <alignment horizontal="center"/>
    </xf>
    <xf numFmtId="0" fontId="7" fillId="0" borderId="2" xfId="0" applyFont="1" applyBorder="1" applyAlignment="1">
      <alignment horizontal="left" vertical="top"/>
    </xf>
    <xf numFmtId="0" fontId="6" fillId="0" borderId="10" xfId="0" applyFont="1" applyBorder="1"/>
    <xf numFmtId="165" fontId="5" fillId="0" borderId="10" xfId="2" applyNumberFormat="1" applyFont="1" applyFill="1" applyBorder="1" applyAlignment="1">
      <alignment horizontal="center"/>
    </xf>
    <xf numFmtId="3" fontId="5" fillId="0" borderId="10" xfId="0" applyNumberFormat="1" applyFont="1" applyBorder="1" applyAlignment="1">
      <alignment horizontal="center"/>
    </xf>
    <xf numFmtId="3" fontId="5" fillId="0" borderId="10" xfId="0" applyNumberFormat="1" applyFont="1" applyFill="1" applyBorder="1" applyAlignment="1">
      <alignment horizontal="center"/>
    </xf>
    <xf numFmtId="164" fontId="5" fillId="0" borderId="9" xfId="1" applyNumberFormat="1" applyFont="1" applyBorder="1" applyAlignment="1">
      <alignment vertical="center"/>
    </xf>
    <xf numFmtId="164" fontId="5" fillId="0" borderId="2" xfId="1" applyNumberFormat="1" applyFont="1" applyBorder="1" applyAlignment="1">
      <alignment vertical="center"/>
    </xf>
    <xf numFmtId="164" fontId="5" fillId="0" borderId="4" xfId="1" applyNumberFormat="1" applyFont="1" applyBorder="1" applyAlignment="1">
      <alignment vertical="center"/>
    </xf>
    <xf numFmtId="164" fontId="5" fillId="0" borderId="5" xfId="1" applyNumberFormat="1" applyFont="1" applyBorder="1" applyAlignment="1">
      <alignment vertical="center"/>
    </xf>
    <xf numFmtId="164" fontId="5" fillId="0" borderId="7" xfId="1" applyNumberFormat="1" applyFont="1" applyBorder="1" applyAlignment="1">
      <alignment vertical="center"/>
    </xf>
    <xf numFmtId="0" fontId="5" fillId="0" borderId="10" xfId="0" applyFont="1" applyBorder="1" applyAlignment="1">
      <alignment vertical="top" wrapText="1"/>
    </xf>
    <xf numFmtId="0" fontId="0" fillId="9" borderId="0" xfId="0" applyFill="1"/>
    <xf numFmtId="0" fontId="0" fillId="10" borderId="0" xfId="0" applyFill="1"/>
    <xf numFmtId="0" fontId="17" fillId="10" borderId="0" xfId="0" applyFont="1" applyFill="1" applyAlignment="1">
      <alignment horizontal="left"/>
    </xf>
    <xf numFmtId="0" fontId="18" fillId="10" borderId="0" xfId="0" applyFont="1" applyFill="1"/>
    <xf numFmtId="167" fontId="0" fillId="10" borderId="0" xfId="0" applyNumberFormat="1" applyFill="1"/>
    <xf numFmtId="0" fontId="17" fillId="10" borderId="0" xfId="0" applyFont="1" applyFill="1"/>
    <xf numFmtId="168" fontId="17" fillId="10" borderId="0" xfId="0" applyNumberFormat="1" applyFont="1" applyFill="1"/>
    <xf numFmtId="0" fontId="16" fillId="9" borderId="0" xfId="7" applyNumberFormat="1" applyFill="1" applyBorder="1" applyAlignment="1">
      <alignment vertical="center" textRotation="90"/>
    </xf>
    <xf numFmtId="1" fontId="17" fillId="10" borderId="0" xfId="0" applyNumberFormat="1" applyFont="1" applyFill="1"/>
    <xf numFmtId="1" fontId="19" fillId="10" borderId="0" xfId="0" applyNumberFormat="1" applyFont="1" applyFill="1"/>
    <xf numFmtId="0" fontId="19" fillId="10" borderId="0" xfId="0" applyFont="1" applyFill="1"/>
    <xf numFmtId="169" fontId="18" fillId="10" borderId="0" xfId="0" applyNumberFormat="1" applyFont="1" applyFill="1"/>
    <xf numFmtId="170" fontId="18" fillId="10" borderId="0" xfId="0" applyNumberFormat="1" applyFont="1" applyFill="1"/>
    <xf numFmtId="1" fontId="19" fillId="9" borderId="0" xfId="0" applyNumberFormat="1" applyFont="1" applyFill="1"/>
    <xf numFmtId="0" fontId="19" fillId="9" borderId="0" xfId="0" applyFont="1" applyFill="1"/>
    <xf numFmtId="169" fontId="18" fillId="9" borderId="0" xfId="0" applyNumberFormat="1" applyFont="1" applyFill="1"/>
    <xf numFmtId="170" fontId="18" fillId="9" borderId="0" xfId="0" applyNumberFormat="1" applyFont="1" applyFill="1"/>
    <xf numFmtId="0" fontId="0" fillId="9" borderId="0" xfId="0" applyFill="1" applyAlignment="1">
      <alignment horizontal="center"/>
    </xf>
    <xf numFmtId="0" fontId="15" fillId="10" borderId="0" xfId="0" applyFont="1" applyFill="1"/>
    <xf numFmtId="167" fontId="0" fillId="10" borderId="0" xfId="9" applyNumberFormat="1" applyFont="1" applyFill="1" applyBorder="1"/>
    <xf numFmtId="0" fontId="20" fillId="10" borderId="0" xfId="0" applyFont="1" applyFill="1"/>
    <xf numFmtId="0" fontId="21" fillId="10" borderId="0" xfId="0" quotePrefix="1" applyFont="1" applyFill="1" applyAlignment="1">
      <alignment horizontal="left"/>
    </xf>
    <xf numFmtId="44" fontId="21" fillId="10" borderId="0" xfId="0" applyNumberFormat="1" applyFont="1" applyFill="1" applyAlignment="1">
      <alignment horizontal="left"/>
    </xf>
    <xf numFmtId="2" fontId="0" fillId="10" borderId="0" xfId="0" applyNumberFormat="1" applyFill="1"/>
    <xf numFmtId="44" fontId="19" fillId="10" borderId="0" xfId="0" applyNumberFormat="1" applyFont="1" applyFill="1" applyAlignment="1">
      <alignment horizontal="left"/>
    </xf>
    <xf numFmtId="0" fontId="17" fillId="10" borderId="0" xfId="0" quotePrefix="1" applyFont="1" applyFill="1" applyAlignment="1">
      <alignment horizontal="left"/>
    </xf>
    <xf numFmtId="167" fontId="19" fillId="10" borderId="0" xfId="9" applyNumberFormat="1" applyFont="1" applyFill="1"/>
    <xf numFmtId="1" fontId="19" fillId="10" borderId="0" xfId="0" applyNumberFormat="1" applyFont="1" applyFill="1" applyAlignment="1">
      <alignment horizontal="left"/>
    </xf>
    <xf numFmtId="0" fontId="0" fillId="10" borderId="22" xfId="0" applyFill="1" applyBorder="1"/>
    <xf numFmtId="2" fontId="17" fillId="10" borderId="0" xfId="0" applyNumberFormat="1" applyFont="1" applyFill="1" applyAlignment="1">
      <alignment horizontal="left"/>
    </xf>
    <xf numFmtId="172" fontId="22" fillId="11" borderId="24" xfId="5" applyNumberFormat="1" applyFont="1" applyFill="1" applyBorder="1" applyAlignment="1"/>
    <xf numFmtId="1" fontId="17" fillId="10" borderId="0" xfId="0" applyNumberFormat="1" applyFont="1" applyFill="1" applyAlignment="1">
      <alignment horizontal="left"/>
    </xf>
    <xf numFmtId="172" fontId="22" fillId="11" borderId="26" xfId="5" applyNumberFormat="1" applyFont="1" applyFill="1" applyBorder="1" applyAlignment="1"/>
    <xf numFmtId="1" fontId="15" fillId="10" borderId="0" xfId="0" applyNumberFormat="1" applyFont="1" applyFill="1" applyAlignment="1">
      <alignment horizontal="left"/>
    </xf>
    <xf numFmtId="172" fontId="22" fillId="11" borderId="29" xfId="5" applyNumberFormat="1" applyFont="1" applyFill="1" applyBorder="1" applyAlignment="1"/>
    <xf numFmtId="0" fontId="0" fillId="10" borderId="0" xfId="0" applyFill="1" applyAlignment="1">
      <alignment horizontal="center"/>
    </xf>
    <xf numFmtId="0" fontId="16" fillId="7" borderId="30" xfId="7" applyNumberFormat="1" applyBorder="1" applyAlignment="1">
      <alignment horizontal="center"/>
    </xf>
    <xf numFmtId="0" fontId="16" fillId="7" borderId="31" xfId="7" applyNumberFormat="1" applyBorder="1" applyAlignment="1">
      <alignment horizontal="center"/>
    </xf>
    <xf numFmtId="0" fontId="16" fillId="7" borderId="20" xfId="7" applyNumberFormat="1" applyBorder="1" applyAlignment="1">
      <alignment horizontal="center" vertical="top"/>
    </xf>
    <xf numFmtId="0" fontId="23" fillId="10" borderId="0" xfId="0" applyFont="1" applyFill="1" applyAlignment="1">
      <alignment horizontal="center"/>
    </xf>
    <xf numFmtId="0" fontId="23" fillId="10" borderId="0" xfId="0" applyFont="1" applyFill="1"/>
    <xf numFmtId="2" fontId="22" fillId="11" borderId="28" xfId="5" applyNumberFormat="1" applyFont="1" applyFill="1" applyBorder="1"/>
    <xf numFmtId="0" fontId="17" fillId="9" borderId="27" xfId="6" applyNumberFormat="1" applyFont="1" applyFill="1" applyBorder="1" applyAlignment="1">
      <alignment horizontal="left"/>
    </xf>
    <xf numFmtId="2" fontId="22" fillId="11" borderId="25" xfId="5" applyNumberFormat="1" applyFont="1" applyFill="1" applyBorder="1"/>
    <xf numFmtId="2" fontId="22" fillId="11" borderId="23" xfId="5" applyNumberFormat="1" applyFont="1" applyFill="1" applyBorder="1"/>
    <xf numFmtId="173" fontId="13" fillId="4" borderId="22" xfId="4" applyNumberFormat="1" applyBorder="1" applyAlignment="1">
      <alignment horizontal="left"/>
    </xf>
    <xf numFmtId="172" fontId="22" fillId="11" borderId="0" xfId="5" applyNumberFormat="1" applyFont="1" applyFill="1" applyBorder="1" applyAlignment="1"/>
    <xf numFmtId="2" fontId="22" fillId="11" borderId="0" xfId="5" applyNumberFormat="1" applyFont="1" applyFill="1" applyBorder="1"/>
    <xf numFmtId="2" fontId="0" fillId="10" borderId="21" xfId="0" applyNumberFormat="1" applyFill="1" applyBorder="1"/>
    <xf numFmtId="0" fontId="0" fillId="0" borderId="0" xfId="0" applyBorder="1"/>
    <xf numFmtId="168" fontId="0" fillId="8" borderId="20" xfId="8" applyNumberFormat="1" applyFont="1" applyBorder="1" applyAlignment="1">
      <alignment vertical="top" wrapText="1"/>
    </xf>
    <xf numFmtId="172" fontId="22" fillId="11" borderId="19" xfId="6" applyNumberFormat="1" applyFont="1" applyFill="1" applyBorder="1" applyAlignment="1">
      <alignment vertical="top"/>
    </xf>
    <xf numFmtId="2" fontId="22" fillId="11" borderId="28" xfId="5" applyNumberFormat="1" applyFont="1" applyFill="1" applyBorder="1" applyAlignment="1">
      <alignment vertical="top"/>
    </xf>
    <xf numFmtId="0" fontId="19" fillId="10" borderId="0" xfId="0" applyFont="1" applyFill="1" applyAlignment="1">
      <alignment horizontal="center"/>
    </xf>
    <xf numFmtId="0" fontId="16" fillId="7" borderId="31" xfId="7" applyNumberFormat="1" applyBorder="1" applyAlignment="1">
      <alignment horizontal="center" vertical="center" textRotation="90"/>
    </xf>
    <xf numFmtId="0" fontId="16" fillId="7" borderId="0" xfId="7" applyNumberFormat="1" applyBorder="1" applyAlignment="1">
      <alignment horizontal="center" vertical="center" textRotation="90"/>
    </xf>
    <xf numFmtId="0" fontId="16" fillId="7" borderId="32" xfId="7" applyNumberFormat="1" applyBorder="1" applyAlignment="1">
      <alignment horizontal="center" vertical="center" textRotation="90"/>
    </xf>
    <xf numFmtId="166" fontId="5" fillId="3" borderId="10" xfId="0" applyNumberFormat="1" applyFont="1" applyFill="1" applyBorder="1" applyAlignment="1" applyProtection="1">
      <alignment horizontal="center"/>
      <protection locked="0"/>
    </xf>
    <xf numFmtId="166" fontId="5" fillId="3" borderId="1" xfId="0" applyNumberFormat="1" applyFont="1" applyFill="1" applyBorder="1" applyAlignment="1" applyProtection="1">
      <alignment horizontal="center"/>
      <protection locked="0"/>
    </xf>
    <xf numFmtId="3" fontId="5" fillId="3" borderId="6" xfId="0" applyNumberFormat="1" applyFont="1" applyFill="1" applyBorder="1" applyAlignment="1" applyProtection="1">
      <alignment horizontal="center"/>
      <protection locked="0"/>
    </xf>
    <xf numFmtId="0" fontId="5" fillId="3" borderId="12" xfId="0" applyFont="1" applyFill="1" applyBorder="1" applyProtection="1">
      <protection locked="0"/>
    </xf>
  </cellXfs>
  <cellStyles count="10">
    <cellStyle name="20% - Accent3" xfId="8" builtinId="38"/>
    <cellStyle name="Accent1" xfId="7" builtinId="29"/>
    <cellStyle name="Goed" xfId="4" builtinId="26"/>
    <cellStyle name="Invoer" xfId="5" builtinId="20"/>
    <cellStyle name="Komma" xfId="1" builtinId="3"/>
    <cellStyle name="Komma 2" xfId="9" xr:uid="{38A643E2-5AC2-4DF6-8D9A-8B93A997F694}"/>
    <cellStyle name="Normal 22" xfId="3" xr:uid="{2663D2BF-00E0-4CA0-B0F3-6B474D1406A0}"/>
    <cellStyle name="Notitie" xfId="6" builtinId="10"/>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xVal>
            <c:numRef>
              <c:f>'Prijsbeoordeling Perceel 2'!$D$5:$D$11</c:f>
              <c:numCache>
                <c:formatCode>_-"€"\ * #,##0.00_-;_-"€"\ * #,##0.00\-;_-"€"\ * "-"??_-;_-@_-</c:formatCode>
                <c:ptCount val="7"/>
                <c:pt idx="0">
                  <c:v>1300000</c:v>
                </c:pt>
                <c:pt idx="1">
                  <c:v>850000</c:v>
                </c:pt>
                <c:pt idx="2">
                  <c:v>425000</c:v>
                </c:pt>
                <c:pt idx="3">
                  <c:v>200000</c:v>
                </c:pt>
                <c:pt idx="4">
                  <c:v>160000</c:v>
                </c:pt>
                <c:pt idx="5">
                  <c:v>50000</c:v>
                </c:pt>
                <c:pt idx="6">
                  <c:v>0</c:v>
                </c:pt>
              </c:numCache>
            </c:numRef>
          </c:xVal>
          <c:yVal>
            <c:numRef>
              <c:f>'Prijsbeoordeling Perceel 2'!$E$5:$E$11</c:f>
              <c:numCache>
                <c:formatCode>0.00</c:formatCode>
                <c:ptCount val="7"/>
                <c:pt idx="0">
                  <c:v>0</c:v>
                </c:pt>
                <c:pt idx="1">
                  <c:v>1000</c:v>
                </c:pt>
                <c:pt idx="2">
                  <c:v>3000</c:v>
                </c:pt>
                <c:pt idx="3">
                  <c:v>7000</c:v>
                </c:pt>
                <c:pt idx="4">
                  <c:v>7000</c:v>
                </c:pt>
                <c:pt idx="5">
                  <c:v>7000</c:v>
                </c:pt>
                <c:pt idx="6">
                  <c:v>7000</c:v>
                </c:pt>
              </c:numCache>
            </c:numRef>
          </c:yVal>
          <c:smooth val="1"/>
          <c:extLst>
            <c:ext xmlns:c16="http://schemas.microsoft.com/office/drawing/2014/chart" uri="{C3380CC4-5D6E-409C-BE32-E72D297353CC}">
              <c16:uniqueId val="{00000000-2F70-4FCB-A82B-E69BB095FC23}"/>
            </c:ext>
          </c:extLst>
        </c:ser>
        <c:ser>
          <c:idx val="1"/>
          <c:order val="1"/>
          <c:xVal>
            <c:numRef>
              <c:f>'Prijsbeoordeling Perceel 2'!$D$13</c:f>
              <c:numCache>
                <c:formatCode>_-"€"\ * #,##0.00_-;_-"€"\ * #,##0.00\-;_-"€"\ * "-"??_-;_-@_-</c:formatCode>
                <c:ptCount val="1"/>
                <c:pt idx="0">
                  <c:v>0</c:v>
                </c:pt>
              </c:numCache>
            </c:numRef>
          </c:xVal>
          <c:yVal>
            <c:numRef>
              <c:f>'Prijsbeoordeling Perceel 2'!$E$13</c:f>
              <c:numCache>
                <c:formatCode>0.00</c:formatCode>
                <c:ptCount val="1"/>
                <c:pt idx="0">
                  <c:v>7000</c:v>
                </c:pt>
              </c:numCache>
            </c:numRef>
          </c:yVal>
          <c:smooth val="1"/>
          <c:extLst>
            <c:ext xmlns:c16="http://schemas.microsoft.com/office/drawing/2014/chart" uri="{C3380CC4-5D6E-409C-BE32-E72D297353CC}">
              <c16:uniqueId val="{00000001-2F70-4FCB-A82B-E69BB095FC23}"/>
            </c:ext>
          </c:extLst>
        </c:ser>
        <c:dLbls>
          <c:showLegendKey val="0"/>
          <c:showVal val="0"/>
          <c:showCatName val="0"/>
          <c:showSerName val="0"/>
          <c:showPercent val="0"/>
          <c:showBubbleSize val="0"/>
        </c:dLbls>
        <c:axId val="157072384"/>
        <c:axId val="157074560"/>
      </c:scatterChart>
      <c:valAx>
        <c:axId val="157072384"/>
        <c:scaling>
          <c:orientation val="minMax"/>
        </c:scaling>
        <c:delete val="0"/>
        <c:axPos val="b"/>
        <c:majorGridlines/>
        <c:title>
          <c:tx>
            <c:rich>
              <a:bodyPr/>
              <a:lstStyle/>
              <a:p>
                <a:pPr>
                  <a:defRPr sz="1100" b="1"/>
                </a:pPr>
                <a:r>
                  <a:rPr lang="nl-NL" sz="1100" b="1"/>
                  <a:t>Prijs</a:t>
                </a:r>
              </a:p>
            </c:rich>
          </c:tx>
          <c:overlay val="0"/>
        </c:title>
        <c:numFmt formatCode="&quot;€&quot;\ #,##0" sourceLinked="0"/>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57074560"/>
        <c:crossesAt val="0"/>
        <c:crossBetween val="midCat"/>
      </c:valAx>
      <c:valAx>
        <c:axId val="157074560"/>
        <c:scaling>
          <c:orientation val="minMax"/>
          <c:max val="7500"/>
          <c:min val="0"/>
        </c:scaling>
        <c:delete val="0"/>
        <c:axPos val="l"/>
        <c:majorGridlines/>
        <c:title>
          <c:tx>
            <c:rich>
              <a:bodyPr rot="-5400000" vert="horz"/>
              <a:lstStyle/>
              <a:p>
                <a:pPr>
                  <a:defRPr sz="1100" b="1"/>
                </a:pPr>
                <a:r>
                  <a:rPr lang="nl-NL" sz="1100" b="1"/>
                  <a:t>Punten</a:t>
                </a:r>
              </a:p>
            </c:rich>
          </c:tx>
          <c:layout>
            <c:manualLayout>
              <c:xMode val="edge"/>
              <c:yMode val="edge"/>
              <c:x val="1.5439246564767639E-2"/>
              <c:y val="0.73836063504834248"/>
            </c:manualLayout>
          </c:layout>
          <c:overlay val="0"/>
        </c:title>
        <c:numFmt formatCode="#,##0" sourceLinked="0"/>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nl-NL"/>
          </a:p>
        </c:txPr>
        <c:crossAx val="157072384"/>
        <c:crossesAt val="0"/>
        <c:crossBetween val="midCat"/>
      </c:valAx>
    </c:plotArea>
    <c:plotVisOnly val="0"/>
    <c:dispBlanksAs val="gap"/>
    <c:showDLblsOverMax val="0"/>
  </c:chart>
  <c:spPr>
    <a:solidFill>
      <a:schemeClr val="bg1"/>
    </a:solidFill>
    <a:ln w="25400" cap="flat" cmpd="sng" algn="ctr">
      <a:solidFill>
        <a:srgbClr val="0070C0"/>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981075</xdr:colOff>
      <xdr:row>2</xdr:row>
      <xdr:rowOff>161924</xdr:rowOff>
    </xdr:from>
    <xdr:to>
      <xdr:col>10</xdr:col>
      <xdr:colOff>464820</xdr:colOff>
      <xdr:row>14</xdr:row>
      <xdr:rowOff>182879</xdr:rowOff>
    </xdr:to>
    <xdr:graphicFrame macro="">
      <xdr:nvGraphicFramePr>
        <xdr:cNvPr id="2" name="Grafiek 1">
          <a:extLst>
            <a:ext uri="{FF2B5EF4-FFF2-40B4-BE49-F238E27FC236}">
              <a16:creationId xmlns:a16="http://schemas.microsoft.com/office/drawing/2014/main" id="{EFD18288-C619-499C-820E-ABD2EFD00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1874-A77A-4BAF-BF11-092C5866C71F}">
  <dimension ref="B1:R33"/>
  <sheetViews>
    <sheetView tabSelected="1" zoomScaleNormal="100" workbookViewId="0">
      <selection activeCell="C33" sqref="C33"/>
    </sheetView>
  </sheetViews>
  <sheetFormatPr defaultColWidth="9.140625" defaultRowHeight="12" x14ac:dyDescent="0.2"/>
  <cols>
    <col min="1" max="1" width="3.28515625" style="1" customWidth="1"/>
    <col min="2" max="2" width="6.42578125" style="3" customWidth="1"/>
    <col min="3" max="3" width="139.7109375" style="1" customWidth="1"/>
    <col min="4" max="4" width="27.5703125" style="1" customWidth="1"/>
    <col min="5" max="17" width="15.7109375" style="1" customWidth="1"/>
    <col min="18" max="18" width="19.7109375" style="1" customWidth="1"/>
    <col min="19" max="16384" width="9.140625" style="1"/>
  </cols>
  <sheetData>
    <row r="1" spans="2:18" ht="12.75" thickBot="1" x14ac:dyDescent="0.25"/>
    <row r="2" spans="2:18" ht="20.25" x14ac:dyDescent="0.2">
      <c r="B2" s="56" t="s">
        <v>58</v>
      </c>
      <c r="C2" s="23"/>
      <c r="D2" s="24"/>
      <c r="E2" s="24"/>
      <c r="F2" s="24"/>
      <c r="G2" s="24"/>
      <c r="H2" s="24"/>
      <c r="I2" s="24"/>
      <c r="J2" s="24"/>
      <c r="K2" s="25" t="s">
        <v>60</v>
      </c>
      <c r="L2" s="24"/>
      <c r="M2" s="24"/>
      <c r="N2" s="24"/>
      <c r="O2" s="24"/>
      <c r="P2" s="24"/>
      <c r="Q2" s="24"/>
      <c r="R2" s="26"/>
    </row>
    <row r="3" spans="2:18" ht="36.75" thickBot="1" x14ac:dyDescent="0.25">
      <c r="B3" s="31" t="s">
        <v>59</v>
      </c>
      <c r="C3" s="32" t="s">
        <v>63</v>
      </c>
      <c r="D3" s="33" t="s">
        <v>0</v>
      </c>
      <c r="E3" s="33" t="s">
        <v>35</v>
      </c>
      <c r="F3" s="33" t="s">
        <v>36</v>
      </c>
      <c r="G3" s="33" t="s">
        <v>37</v>
      </c>
      <c r="H3" s="33" t="s">
        <v>38</v>
      </c>
      <c r="I3" s="33" t="s">
        <v>39</v>
      </c>
      <c r="J3" s="33" t="s">
        <v>40</v>
      </c>
      <c r="K3" s="34" t="s">
        <v>41</v>
      </c>
      <c r="L3" s="33" t="s">
        <v>42</v>
      </c>
      <c r="M3" s="33" t="s">
        <v>43</v>
      </c>
      <c r="N3" s="33" t="s">
        <v>44</v>
      </c>
      <c r="O3" s="33" t="s">
        <v>45</v>
      </c>
      <c r="P3" s="33" t="s">
        <v>46</v>
      </c>
      <c r="Q3" s="33" t="s">
        <v>47</v>
      </c>
      <c r="R3" s="35" t="s">
        <v>48</v>
      </c>
    </row>
    <row r="4" spans="2:18" ht="60.75" thickBot="1" x14ac:dyDescent="0.25">
      <c r="B4" s="61">
        <v>1</v>
      </c>
      <c r="C4" s="66" t="s">
        <v>79</v>
      </c>
      <c r="D4" s="12" t="s">
        <v>3</v>
      </c>
      <c r="E4" s="50">
        <v>12</v>
      </c>
      <c r="F4" s="50">
        <v>12</v>
      </c>
      <c r="G4" s="50">
        <v>12</v>
      </c>
      <c r="H4" s="50">
        <v>12</v>
      </c>
      <c r="I4" s="50">
        <v>12</v>
      </c>
      <c r="J4" s="50">
        <v>12</v>
      </c>
      <c r="K4" s="124"/>
      <c r="L4" s="20">
        <f>K4*E4</f>
        <v>0</v>
      </c>
      <c r="M4" s="20">
        <f>K4*F4</f>
        <v>0</v>
      </c>
      <c r="N4" s="20">
        <f>K4*G4</f>
        <v>0</v>
      </c>
      <c r="O4" s="20">
        <f>K4*H4</f>
        <v>0</v>
      </c>
      <c r="P4" s="20">
        <f>K4*I4</f>
        <v>0</v>
      </c>
      <c r="Q4" s="20">
        <f>K4*J4</f>
        <v>0</v>
      </c>
      <c r="R4" s="21">
        <f>SUM(L4:Q4)</f>
        <v>0</v>
      </c>
    </row>
    <row r="5" spans="2:18" ht="39" customHeight="1" x14ac:dyDescent="0.2">
      <c r="B5" s="62">
        <v>2</v>
      </c>
      <c r="C5" s="37" t="s">
        <v>75</v>
      </c>
      <c r="D5" s="17"/>
      <c r="E5" s="51"/>
      <c r="F5" s="51"/>
      <c r="G5" s="51"/>
      <c r="H5" s="51"/>
      <c r="I5" s="51"/>
      <c r="J5" s="51"/>
      <c r="K5" s="45"/>
      <c r="L5" s="38"/>
      <c r="M5" s="38"/>
      <c r="N5" s="38"/>
      <c r="O5" s="38"/>
      <c r="P5" s="38"/>
      <c r="Q5" s="38"/>
      <c r="R5" s="47"/>
    </row>
    <row r="6" spans="2:18" x14ac:dyDescent="0.2">
      <c r="B6" s="63" t="s">
        <v>4</v>
      </c>
      <c r="C6" s="8" t="s">
        <v>51</v>
      </c>
      <c r="D6" s="6" t="s">
        <v>34</v>
      </c>
      <c r="E6" s="52">
        <v>90</v>
      </c>
      <c r="F6" s="52">
        <v>100</v>
      </c>
      <c r="G6" s="52">
        <v>100</v>
      </c>
      <c r="H6" s="52">
        <v>100</v>
      </c>
      <c r="I6" s="52">
        <v>100</v>
      </c>
      <c r="J6" s="52">
        <v>100</v>
      </c>
      <c r="K6" s="125"/>
      <c r="L6" s="22">
        <f>K6*E6</f>
        <v>0</v>
      </c>
      <c r="M6" s="22">
        <f>K6*F6</f>
        <v>0</v>
      </c>
      <c r="N6" s="22">
        <f>K6*G6</f>
        <v>0</v>
      </c>
      <c r="O6" s="22">
        <f>K6*H6</f>
        <v>0</v>
      </c>
      <c r="P6" s="22">
        <f>K6*I6</f>
        <v>0</v>
      </c>
      <c r="Q6" s="22">
        <f>K6*J6</f>
        <v>0</v>
      </c>
      <c r="R6" s="48">
        <f t="shared" ref="R6:R29" si="0">SUM(L6:Q6)</f>
        <v>0</v>
      </c>
    </row>
    <row r="7" spans="2:18" x14ac:dyDescent="0.2">
      <c r="B7" s="63" t="s">
        <v>5</v>
      </c>
      <c r="C7" s="8" t="s">
        <v>52</v>
      </c>
      <c r="D7" s="6" t="s">
        <v>34</v>
      </c>
      <c r="E7" s="52">
        <v>0</v>
      </c>
      <c r="F7" s="52">
        <v>100</v>
      </c>
      <c r="G7" s="52">
        <v>200</v>
      </c>
      <c r="H7" s="52">
        <v>200</v>
      </c>
      <c r="I7" s="52">
        <v>200</v>
      </c>
      <c r="J7" s="52">
        <v>200</v>
      </c>
      <c r="K7" s="125"/>
      <c r="L7" s="22">
        <f t="shared" ref="L7:L29" si="1">K7*E7</f>
        <v>0</v>
      </c>
      <c r="M7" s="22">
        <f t="shared" ref="M7:M29" si="2">K7*F7</f>
        <v>0</v>
      </c>
      <c r="N7" s="22">
        <f t="shared" ref="N7:N29" si="3">K7*G7</f>
        <v>0</v>
      </c>
      <c r="O7" s="22">
        <f t="shared" ref="O7:O29" si="4">K7*H7</f>
        <v>0</v>
      </c>
      <c r="P7" s="22">
        <f t="shared" ref="P7:P29" si="5">K7*I7</f>
        <v>0</v>
      </c>
      <c r="Q7" s="22">
        <f t="shared" ref="Q7:Q29" si="6">K7*J7</f>
        <v>0</v>
      </c>
      <c r="R7" s="48">
        <f t="shared" si="0"/>
        <v>0</v>
      </c>
    </row>
    <row r="8" spans="2:18" x14ac:dyDescent="0.2">
      <c r="B8" s="63" t="s">
        <v>6</v>
      </c>
      <c r="C8" s="8" t="s">
        <v>53</v>
      </c>
      <c r="D8" s="6" t="s">
        <v>34</v>
      </c>
      <c r="E8" s="52">
        <v>0</v>
      </c>
      <c r="F8" s="52">
        <v>0</v>
      </c>
      <c r="G8" s="52">
        <v>10</v>
      </c>
      <c r="H8" s="52">
        <v>120</v>
      </c>
      <c r="I8" s="52">
        <v>230</v>
      </c>
      <c r="J8" s="52">
        <v>340</v>
      </c>
      <c r="K8" s="125"/>
      <c r="L8" s="22">
        <f t="shared" si="1"/>
        <v>0</v>
      </c>
      <c r="M8" s="22">
        <f t="shared" si="2"/>
        <v>0</v>
      </c>
      <c r="N8" s="22">
        <f t="shared" si="3"/>
        <v>0</v>
      </c>
      <c r="O8" s="22">
        <f t="shared" si="4"/>
        <v>0</v>
      </c>
      <c r="P8" s="22">
        <f t="shared" si="5"/>
        <v>0</v>
      </c>
      <c r="Q8" s="22">
        <f t="shared" si="6"/>
        <v>0</v>
      </c>
      <c r="R8" s="48">
        <f t="shared" si="0"/>
        <v>0</v>
      </c>
    </row>
    <row r="9" spans="2:18" ht="12.75" thickBot="1" x14ac:dyDescent="0.25">
      <c r="B9" s="64"/>
      <c r="C9" s="40" t="s">
        <v>49</v>
      </c>
      <c r="D9" s="41"/>
      <c r="E9" s="53">
        <v>90</v>
      </c>
      <c r="F9" s="53">
        <v>200</v>
      </c>
      <c r="G9" s="53">
        <v>310</v>
      </c>
      <c r="H9" s="53">
        <v>420</v>
      </c>
      <c r="I9" s="53">
        <v>530</v>
      </c>
      <c r="J9" s="53">
        <v>640</v>
      </c>
      <c r="K9" s="46"/>
      <c r="L9" s="27"/>
      <c r="M9" s="27"/>
      <c r="N9" s="27"/>
      <c r="O9" s="27"/>
      <c r="P9" s="27"/>
      <c r="Q9" s="27"/>
      <c r="R9" s="28">
        <f>SUM(R6:R8)</f>
        <v>0</v>
      </c>
    </row>
    <row r="10" spans="2:18" x14ac:dyDescent="0.2">
      <c r="B10" s="62">
        <v>3</v>
      </c>
      <c r="C10" s="13" t="s">
        <v>27</v>
      </c>
      <c r="D10" s="14"/>
      <c r="E10" s="54"/>
      <c r="F10" s="54"/>
      <c r="G10" s="54"/>
      <c r="H10" s="54"/>
      <c r="I10" s="54"/>
      <c r="J10" s="54"/>
      <c r="K10" s="45"/>
      <c r="L10" s="38"/>
      <c r="M10" s="38"/>
      <c r="N10" s="38"/>
      <c r="O10" s="38"/>
      <c r="P10" s="38"/>
      <c r="Q10" s="38"/>
      <c r="R10" s="39"/>
    </row>
    <row r="11" spans="2:18" x14ac:dyDescent="0.2">
      <c r="B11" s="63" t="s">
        <v>7</v>
      </c>
      <c r="C11" s="8" t="s">
        <v>12</v>
      </c>
      <c r="D11" s="7" t="s">
        <v>2</v>
      </c>
      <c r="E11" s="52">
        <v>30</v>
      </c>
      <c r="F11" s="52">
        <v>50</v>
      </c>
      <c r="G11" s="52">
        <v>50</v>
      </c>
      <c r="H11" s="52">
        <v>50</v>
      </c>
      <c r="I11" s="52">
        <v>50</v>
      </c>
      <c r="J11" s="52">
        <v>50</v>
      </c>
      <c r="K11" s="125"/>
      <c r="L11" s="22">
        <f t="shared" si="1"/>
        <v>0</v>
      </c>
      <c r="M11" s="22">
        <f t="shared" si="2"/>
        <v>0</v>
      </c>
      <c r="N11" s="22">
        <f t="shared" si="3"/>
        <v>0</v>
      </c>
      <c r="O11" s="22">
        <f t="shared" si="4"/>
        <v>0</v>
      </c>
      <c r="P11" s="22">
        <f t="shared" si="5"/>
        <v>0</v>
      </c>
      <c r="Q11" s="22">
        <f t="shared" si="6"/>
        <v>0</v>
      </c>
      <c r="R11" s="48">
        <f t="shared" si="0"/>
        <v>0</v>
      </c>
    </row>
    <row r="12" spans="2:18" x14ac:dyDescent="0.2">
      <c r="B12" s="63" t="s">
        <v>8</v>
      </c>
      <c r="C12" s="8" t="s">
        <v>29</v>
      </c>
      <c r="D12" s="7" t="s">
        <v>2</v>
      </c>
      <c r="E12" s="52">
        <f>E11*1.2</f>
        <v>36</v>
      </c>
      <c r="F12" s="52">
        <f t="shared" ref="F12:J12" si="7">F11*1.2</f>
        <v>60</v>
      </c>
      <c r="G12" s="52">
        <f t="shared" si="7"/>
        <v>60</v>
      </c>
      <c r="H12" s="52">
        <f t="shared" si="7"/>
        <v>60</v>
      </c>
      <c r="I12" s="52">
        <f t="shared" si="7"/>
        <v>60</v>
      </c>
      <c r="J12" s="52">
        <f t="shared" si="7"/>
        <v>60</v>
      </c>
      <c r="K12" s="125"/>
      <c r="L12" s="22">
        <f t="shared" si="1"/>
        <v>0</v>
      </c>
      <c r="M12" s="22">
        <f t="shared" si="2"/>
        <v>0</v>
      </c>
      <c r="N12" s="22">
        <f t="shared" si="3"/>
        <v>0</v>
      </c>
      <c r="O12" s="22">
        <f t="shared" si="4"/>
        <v>0</v>
      </c>
      <c r="P12" s="22">
        <f t="shared" si="5"/>
        <v>0</v>
      </c>
      <c r="Q12" s="22">
        <f t="shared" si="6"/>
        <v>0</v>
      </c>
      <c r="R12" s="48">
        <f t="shared" si="0"/>
        <v>0</v>
      </c>
    </row>
    <row r="13" spans="2:18" x14ac:dyDescent="0.2">
      <c r="B13" s="63" t="s">
        <v>10</v>
      </c>
      <c r="C13" s="8" t="s">
        <v>50</v>
      </c>
      <c r="D13" s="7" t="s">
        <v>2</v>
      </c>
      <c r="E13" s="52">
        <v>60</v>
      </c>
      <c r="F13" s="52">
        <v>60</v>
      </c>
      <c r="G13" s="52">
        <v>60</v>
      </c>
      <c r="H13" s="52">
        <v>60</v>
      </c>
      <c r="I13" s="52">
        <v>60</v>
      </c>
      <c r="J13" s="52">
        <v>60</v>
      </c>
      <c r="K13" s="125"/>
      <c r="L13" s="22">
        <f t="shared" si="1"/>
        <v>0</v>
      </c>
      <c r="M13" s="22">
        <f t="shared" si="2"/>
        <v>0</v>
      </c>
      <c r="N13" s="22">
        <f t="shared" si="3"/>
        <v>0</v>
      </c>
      <c r="O13" s="22">
        <f t="shared" si="4"/>
        <v>0</v>
      </c>
      <c r="P13" s="22">
        <f t="shared" si="5"/>
        <v>0</v>
      </c>
      <c r="Q13" s="22">
        <f t="shared" si="6"/>
        <v>0</v>
      </c>
      <c r="R13" s="48">
        <f t="shared" si="0"/>
        <v>0</v>
      </c>
    </row>
    <row r="14" spans="2:18" x14ac:dyDescent="0.2">
      <c r="B14" s="63" t="s">
        <v>14</v>
      </c>
      <c r="C14" s="8" t="s">
        <v>30</v>
      </c>
      <c r="D14" s="7" t="s">
        <v>2</v>
      </c>
      <c r="E14" s="52">
        <f>E13*1.2</f>
        <v>72</v>
      </c>
      <c r="F14" s="52">
        <f t="shared" ref="F14:J14" si="8">F13*1.2</f>
        <v>72</v>
      </c>
      <c r="G14" s="52">
        <f t="shared" si="8"/>
        <v>72</v>
      </c>
      <c r="H14" s="52">
        <f t="shared" si="8"/>
        <v>72</v>
      </c>
      <c r="I14" s="52">
        <f t="shared" si="8"/>
        <v>72</v>
      </c>
      <c r="J14" s="52">
        <f t="shared" si="8"/>
        <v>72</v>
      </c>
      <c r="K14" s="125"/>
      <c r="L14" s="22">
        <f t="shared" si="1"/>
        <v>0</v>
      </c>
      <c r="M14" s="22">
        <f t="shared" si="2"/>
        <v>0</v>
      </c>
      <c r="N14" s="22">
        <f t="shared" si="3"/>
        <v>0</v>
      </c>
      <c r="O14" s="22">
        <f t="shared" si="4"/>
        <v>0</v>
      </c>
      <c r="P14" s="22">
        <f t="shared" si="5"/>
        <v>0</v>
      </c>
      <c r="Q14" s="22">
        <f t="shared" si="6"/>
        <v>0</v>
      </c>
      <c r="R14" s="48">
        <f t="shared" si="0"/>
        <v>0</v>
      </c>
    </row>
    <row r="15" spans="2:18" x14ac:dyDescent="0.2">
      <c r="B15" s="63" t="s">
        <v>15</v>
      </c>
      <c r="C15" s="8" t="s">
        <v>13</v>
      </c>
      <c r="D15" s="7" t="s">
        <v>2</v>
      </c>
      <c r="E15" s="55">
        <f>E11*0.1</f>
        <v>3</v>
      </c>
      <c r="F15" s="55">
        <f t="shared" ref="F15:J15" si="9">F11*0.1</f>
        <v>5</v>
      </c>
      <c r="G15" s="55">
        <f t="shared" si="9"/>
        <v>5</v>
      </c>
      <c r="H15" s="55">
        <f t="shared" si="9"/>
        <v>5</v>
      </c>
      <c r="I15" s="55">
        <f t="shared" si="9"/>
        <v>5</v>
      </c>
      <c r="J15" s="55">
        <f t="shared" si="9"/>
        <v>5</v>
      </c>
      <c r="K15" s="125"/>
      <c r="L15" s="22">
        <f t="shared" si="1"/>
        <v>0</v>
      </c>
      <c r="M15" s="22">
        <f t="shared" si="2"/>
        <v>0</v>
      </c>
      <c r="N15" s="22">
        <f t="shared" si="3"/>
        <v>0</v>
      </c>
      <c r="O15" s="22">
        <f t="shared" si="4"/>
        <v>0</v>
      </c>
      <c r="P15" s="22">
        <f t="shared" si="5"/>
        <v>0</v>
      </c>
      <c r="Q15" s="22">
        <f t="shared" si="6"/>
        <v>0</v>
      </c>
      <c r="R15" s="48">
        <f t="shared" si="0"/>
        <v>0</v>
      </c>
    </row>
    <row r="16" spans="2:18" x14ac:dyDescent="0.2">
      <c r="B16" s="63" t="s">
        <v>16</v>
      </c>
      <c r="C16" s="8" t="s">
        <v>61</v>
      </c>
      <c r="D16" s="7" t="s">
        <v>2</v>
      </c>
      <c r="E16" s="55">
        <v>4</v>
      </c>
      <c r="F16" s="55">
        <f t="shared" ref="F16:J16" si="10">F12*0.1</f>
        <v>6</v>
      </c>
      <c r="G16" s="55">
        <f t="shared" si="10"/>
        <v>6</v>
      </c>
      <c r="H16" s="55">
        <f t="shared" si="10"/>
        <v>6</v>
      </c>
      <c r="I16" s="55">
        <f t="shared" si="10"/>
        <v>6</v>
      </c>
      <c r="J16" s="55">
        <f t="shared" si="10"/>
        <v>6</v>
      </c>
      <c r="K16" s="125"/>
      <c r="L16" s="22">
        <f t="shared" si="1"/>
        <v>0</v>
      </c>
      <c r="M16" s="22">
        <f t="shared" si="2"/>
        <v>0</v>
      </c>
      <c r="N16" s="22">
        <f t="shared" si="3"/>
        <v>0</v>
      </c>
      <c r="O16" s="22">
        <f t="shared" si="4"/>
        <v>0</v>
      </c>
      <c r="P16" s="22">
        <f t="shared" si="5"/>
        <v>0</v>
      </c>
      <c r="Q16" s="22">
        <f t="shared" si="6"/>
        <v>0</v>
      </c>
      <c r="R16" s="48">
        <f t="shared" si="0"/>
        <v>0</v>
      </c>
    </row>
    <row r="17" spans="2:18" x14ac:dyDescent="0.2">
      <c r="B17" s="63" t="s">
        <v>17</v>
      </c>
      <c r="C17" s="8" t="s">
        <v>31</v>
      </c>
      <c r="D17" s="7" t="s">
        <v>2</v>
      </c>
      <c r="E17" s="55">
        <f>E13*0.1</f>
        <v>6</v>
      </c>
      <c r="F17" s="55">
        <f t="shared" ref="F17:J17" si="11">F13*0.1</f>
        <v>6</v>
      </c>
      <c r="G17" s="55">
        <f t="shared" si="11"/>
        <v>6</v>
      </c>
      <c r="H17" s="55">
        <f t="shared" si="11"/>
        <v>6</v>
      </c>
      <c r="I17" s="55">
        <f t="shared" si="11"/>
        <v>6</v>
      </c>
      <c r="J17" s="55">
        <f t="shared" si="11"/>
        <v>6</v>
      </c>
      <c r="K17" s="125"/>
      <c r="L17" s="22">
        <f t="shared" si="1"/>
        <v>0</v>
      </c>
      <c r="M17" s="22">
        <f t="shared" si="2"/>
        <v>0</v>
      </c>
      <c r="N17" s="22">
        <f t="shared" si="3"/>
        <v>0</v>
      </c>
      <c r="O17" s="22">
        <f t="shared" si="4"/>
        <v>0</v>
      </c>
      <c r="P17" s="22">
        <f t="shared" si="5"/>
        <v>0</v>
      </c>
      <c r="Q17" s="22">
        <f t="shared" si="6"/>
        <v>0</v>
      </c>
      <c r="R17" s="48">
        <f t="shared" si="0"/>
        <v>0</v>
      </c>
    </row>
    <row r="18" spans="2:18" x14ac:dyDescent="0.2">
      <c r="B18" s="63" t="s">
        <v>18</v>
      </c>
      <c r="C18" s="8" t="s">
        <v>62</v>
      </c>
      <c r="D18" s="7" t="s">
        <v>2</v>
      </c>
      <c r="E18" s="55">
        <v>7</v>
      </c>
      <c r="F18" s="55">
        <v>7</v>
      </c>
      <c r="G18" s="55">
        <v>7</v>
      </c>
      <c r="H18" s="55">
        <v>7</v>
      </c>
      <c r="I18" s="55">
        <v>7</v>
      </c>
      <c r="J18" s="55">
        <v>7</v>
      </c>
      <c r="K18" s="125"/>
      <c r="L18" s="22">
        <f t="shared" si="1"/>
        <v>0</v>
      </c>
      <c r="M18" s="22">
        <f t="shared" si="2"/>
        <v>0</v>
      </c>
      <c r="N18" s="22">
        <f t="shared" si="3"/>
        <v>0</v>
      </c>
      <c r="O18" s="22">
        <f t="shared" si="4"/>
        <v>0</v>
      </c>
      <c r="P18" s="22">
        <f t="shared" si="5"/>
        <v>0</v>
      </c>
      <c r="Q18" s="22">
        <f t="shared" si="6"/>
        <v>0</v>
      </c>
      <c r="R18" s="48">
        <f t="shared" si="0"/>
        <v>0</v>
      </c>
    </row>
    <row r="19" spans="2:18" x14ac:dyDescent="0.2">
      <c r="B19" s="63" t="s">
        <v>19</v>
      </c>
      <c r="C19" s="8" t="s">
        <v>54</v>
      </c>
      <c r="D19" s="6" t="s">
        <v>2</v>
      </c>
      <c r="E19" s="52">
        <v>10</v>
      </c>
      <c r="F19" s="52">
        <v>10</v>
      </c>
      <c r="G19" s="52">
        <v>10</v>
      </c>
      <c r="H19" s="52">
        <v>10</v>
      </c>
      <c r="I19" s="52">
        <v>10</v>
      </c>
      <c r="J19" s="52">
        <v>10</v>
      </c>
      <c r="K19" s="125"/>
      <c r="L19" s="22">
        <f t="shared" si="1"/>
        <v>0</v>
      </c>
      <c r="M19" s="22">
        <f t="shared" si="2"/>
        <v>0</v>
      </c>
      <c r="N19" s="22">
        <f t="shared" si="3"/>
        <v>0</v>
      </c>
      <c r="O19" s="22">
        <f t="shared" si="4"/>
        <v>0</v>
      </c>
      <c r="P19" s="22">
        <f t="shared" si="5"/>
        <v>0</v>
      </c>
      <c r="Q19" s="22">
        <f t="shared" si="6"/>
        <v>0</v>
      </c>
      <c r="R19" s="48">
        <f t="shared" si="0"/>
        <v>0</v>
      </c>
    </row>
    <row r="20" spans="2:18" x14ac:dyDescent="0.2">
      <c r="B20" s="63" t="s">
        <v>20</v>
      </c>
      <c r="C20" s="8" t="s">
        <v>55</v>
      </c>
      <c r="D20" s="6" t="s">
        <v>2</v>
      </c>
      <c r="E20" s="52">
        <v>10</v>
      </c>
      <c r="F20" s="52">
        <v>10</v>
      </c>
      <c r="G20" s="52">
        <v>10</v>
      </c>
      <c r="H20" s="52">
        <v>10</v>
      </c>
      <c r="I20" s="52">
        <v>10</v>
      </c>
      <c r="J20" s="52">
        <v>10</v>
      </c>
      <c r="K20" s="125"/>
      <c r="L20" s="22">
        <f t="shared" si="1"/>
        <v>0</v>
      </c>
      <c r="M20" s="22">
        <f t="shared" si="2"/>
        <v>0</v>
      </c>
      <c r="N20" s="22">
        <f t="shared" si="3"/>
        <v>0</v>
      </c>
      <c r="O20" s="22">
        <f t="shared" si="4"/>
        <v>0</v>
      </c>
      <c r="P20" s="22">
        <f t="shared" si="5"/>
        <v>0</v>
      </c>
      <c r="Q20" s="22">
        <f t="shared" si="6"/>
        <v>0</v>
      </c>
      <c r="R20" s="48">
        <f t="shared" si="0"/>
        <v>0</v>
      </c>
    </row>
    <row r="21" spans="2:18" x14ac:dyDescent="0.2">
      <c r="B21" s="63" t="s">
        <v>21</v>
      </c>
      <c r="C21" s="5" t="s">
        <v>77</v>
      </c>
      <c r="D21" s="6" t="s">
        <v>2</v>
      </c>
      <c r="E21" s="52">
        <v>10</v>
      </c>
      <c r="F21" s="52">
        <v>10</v>
      </c>
      <c r="G21" s="52">
        <v>10</v>
      </c>
      <c r="H21" s="52">
        <v>10</v>
      </c>
      <c r="I21" s="52">
        <v>10</v>
      </c>
      <c r="J21" s="52">
        <v>10</v>
      </c>
      <c r="K21" s="125"/>
      <c r="L21" s="22">
        <f t="shared" si="1"/>
        <v>0</v>
      </c>
      <c r="M21" s="22">
        <f t="shared" si="2"/>
        <v>0</v>
      </c>
      <c r="N21" s="22">
        <f t="shared" si="3"/>
        <v>0</v>
      </c>
      <c r="O21" s="22">
        <f t="shared" si="4"/>
        <v>0</v>
      </c>
      <c r="P21" s="22">
        <f t="shared" si="5"/>
        <v>0</v>
      </c>
      <c r="Q21" s="22">
        <f t="shared" si="6"/>
        <v>0</v>
      </c>
      <c r="R21" s="48">
        <f t="shared" si="0"/>
        <v>0</v>
      </c>
    </row>
    <row r="22" spans="2:18" x14ac:dyDescent="0.2">
      <c r="B22" s="63" t="s">
        <v>22</v>
      </c>
      <c r="C22" s="5" t="s">
        <v>56</v>
      </c>
      <c r="D22" s="6" t="s">
        <v>2</v>
      </c>
      <c r="E22" s="52">
        <v>20</v>
      </c>
      <c r="F22" s="52">
        <v>20</v>
      </c>
      <c r="G22" s="52">
        <v>20</v>
      </c>
      <c r="H22" s="52">
        <v>20</v>
      </c>
      <c r="I22" s="52">
        <v>20</v>
      </c>
      <c r="J22" s="52">
        <v>20</v>
      </c>
      <c r="K22" s="125"/>
      <c r="L22" s="22">
        <f t="shared" si="1"/>
        <v>0</v>
      </c>
      <c r="M22" s="22">
        <f t="shared" si="2"/>
        <v>0</v>
      </c>
      <c r="N22" s="22">
        <f t="shared" si="3"/>
        <v>0</v>
      </c>
      <c r="O22" s="22">
        <f t="shared" si="4"/>
        <v>0</v>
      </c>
      <c r="P22" s="22">
        <f t="shared" si="5"/>
        <v>0</v>
      </c>
      <c r="Q22" s="22">
        <f t="shared" si="6"/>
        <v>0</v>
      </c>
      <c r="R22" s="48">
        <f t="shared" si="0"/>
        <v>0</v>
      </c>
    </row>
    <row r="23" spans="2:18" x14ac:dyDescent="0.2">
      <c r="B23" s="63" t="s">
        <v>23</v>
      </c>
      <c r="C23" s="5" t="s">
        <v>57</v>
      </c>
      <c r="D23" s="6" t="s">
        <v>2</v>
      </c>
      <c r="E23" s="52">
        <v>20</v>
      </c>
      <c r="F23" s="52">
        <v>20</v>
      </c>
      <c r="G23" s="52">
        <v>20</v>
      </c>
      <c r="H23" s="52">
        <v>20</v>
      </c>
      <c r="I23" s="52">
        <v>20</v>
      </c>
      <c r="J23" s="52">
        <v>20</v>
      </c>
      <c r="K23" s="125"/>
      <c r="L23" s="22">
        <f t="shared" si="1"/>
        <v>0</v>
      </c>
      <c r="M23" s="22">
        <f t="shared" si="2"/>
        <v>0</v>
      </c>
      <c r="N23" s="22">
        <f t="shared" si="3"/>
        <v>0</v>
      </c>
      <c r="O23" s="22">
        <f t="shared" si="4"/>
        <v>0</v>
      </c>
      <c r="P23" s="22">
        <f t="shared" si="5"/>
        <v>0</v>
      </c>
      <c r="Q23" s="22">
        <f t="shared" si="6"/>
        <v>0</v>
      </c>
      <c r="R23" s="48">
        <f t="shared" si="0"/>
        <v>0</v>
      </c>
    </row>
    <row r="24" spans="2:18" x14ac:dyDescent="0.2">
      <c r="B24" s="63" t="s">
        <v>24</v>
      </c>
      <c r="C24" s="5" t="s">
        <v>76</v>
      </c>
      <c r="D24" s="6" t="s">
        <v>2</v>
      </c>
      <c r="E24" s="52">
        <v>20</v>
      </c>
      <c r="F24" s="52">
        <v>20</v>
      </c>
      <c r="G24" s="52">
        <v>20</v>
      </c>
      <c r="H24" s="52">
        <v>20</v>
      </c>
      <c r="I24" s="52">
        <v>20</v>
      </c>
      <c r="J24" s="52">
        <v>20</v>
      </c>
      <c r="K24" s="125"/>
      <c r="L24" s="22">
        <f t="shared" si="1"/>
        <v>0</v>
      </c>
      <c r="M24" s="22">
        <f t="shared" si="2"/>
        <v>0</v>
      </c>
      <c r="N24" s="22">
        <f t="shared" si="3"/>
        <v>0</v>
      </c>
      <c r="O24" s="22">
        <f t="shared" si="4"/>
        <v>0</v>
      </c>
      <c r="P24" s="22">
        <f t="shared" si="5"/>
        <v>0</v>
      </c>
      <c r="Q24" s="22">
        <f t="shared" si="6"/>
        <v>0</v>
      </c>
      <c r="R24" s="48">
        <f t="shared" si="0"/>
        <v>0</v>
      </c>
    </row>
    <row r="25" spans="2:18" ht="24" x14ac:dyDescent="0.2">
      <c r="B25" s="63" t="s">
        <v>25</v>
      </c>
      <c r="C25" s="8" t="s">
        <v>80</v>
      </c>
      <c r="D25" s="6" t="s">
        <v>2</v>
      </c>
      <c r="E25" s="52">
        <v>1</v>
      </c>
      <c r="F25" s="52">
        <v>2</v>
      </c>
      <c r="G25" s="52">
        <v>2</v>
      </c>
      <c r="H25" s="52">
        <v>2</v>
      </c>
      <c r="I25" s="52">
        <v>2</v>
      </c>
      <c r="J25" s="52">
        <v>2</v>
      </c>
      <c r="K25" s="125"/>
      <c r="L25" s="22">
        <f t="shared" si="1"/>
        <v>0</v>
      </c>
      <c r="M25" s="22">
        <f t="shared" si="2"/>
        <v>0</v>
      </c>
      <c r="N25" s="22">
        <f t="shared" si="3"/>
        <v>0</v>
      </c>
      <c r="O25" s="22">
        <f t="shared" si="4"/>
        <v>0</v>
      </c>
      <c r="P25" s="22">
        <f t="shared" si="5"/>
        <v>0</v>
      </c>
      <c r="Q25" s="22">
        <f t="shared" si="6"/>
        <v>0</v>
      </c>
      <c r="R25" s="48">
        <f t="shared" si="0"/>
        <v>0</v>
      </c>
    </row>
    <row r="26" spans="2:18" ht="12.75" thickBot="1" x14ac:dyDescent="0.25">
      <c r="B26" s="64"/>
      <c r="C26" s="15" t="s">
        <v>26</v>
      </c>
      <c r="D26" s="10"/>
      <c r="E26" s="42"/>
      <c r="F26" s="42"/>
      <c r="G26" s="42"/>
      <c r="H26" s="42"/>
      <c r="I26" s="42"/>
      <c r="J26" s="42"/>
      <c r="K26" s="46"/>
      <c r="L26" s="27"/>
      <c r="M26" s="27"/>
      <c r="N26" s="27"/>
      <c r="O26" s="27"/>
      <c r="P26" s="27"/>
      <c r="Q26" s="27"/>
      <c r="R26" s="43">
        <f>SUM(R11:R25)</f>
        <v>0</v>
      </c>
    </row>
    <row r="27" spans="2:18" ht="12.75" thickBot="1" x14ac:dyDescent="0.25">
      <c r="B27" s="61">
        <v>4</v>
      </c>
      <c r="C27" s="57" t="s">
        <v>64</v>
      </c>
      <c r="D27" s="58"/>
      <c r="E27" s="59"/>
      <c r="F27" s="59"/>
      <c r="G27" s="59"/>
      <c r="H27" s="59"/>
      <c r="I27" s="59"/>
      <c r="J27" s="59"/>
      <c r="K27" s="60"/>
      <c r="L27" s="20"/>
      <c r="M27" s="20"/>
      <c r="N27" s="20"/>
      <c r="O27" s="20"/>
      <c r="P27" s="20"/>
      <c r="Q27" s="20"/>
      <c r="R27" s="21"/>
    </row>
    <row r="28" spans="2:18" x14ac:dyDescent="0.2">
      <c r="B28" s="65">
        <v>5</v>
      </c>
      <c r="C28" s="16" t="s">
        <v>9</v>
      </c>
      <c r="D28" s="11"/>
      <c r="E28" s="29"/>
      <c r="F28" s="29"/>
      <c r="G28" s="29"/>
      <c r="H28" s="29"/>
      <c r="I28" s="29"/>
      <c r="J28" s="29"/>
      <c r="K28" s="36"/>
      <c r="L28" s="30"/>
      <c r="M28" s="30"/>
      <c r="N28" s="30"/>
      <c r="O28" s="30"/>
      <c r="P28" s="30"/>
      <c r="Q28" s="30"/>
      <c r="R28" s="44"/>
    </row>
    <row r="29" spans="2:18" ht="12.75" thickBot="1" x14ac:dyDescent="0.25">
      <c r="B29" s="64" t="s">
        <v>28</v>
      </c>
      <c r="C29" s="9" t="s">
        <v>11</v>
      </c>
      <c r="D29" s="10" t="s">
        <v>1</v>
      </c>
      <c r="E29" s="49">
        <v>25</v>
      </c>
      <c r="F29" s="49">
        <v>25</v>
      </c>
      <c r="G29" s="49">
        <v>25</v>
      </c>
      <c r="H29" s="49">
        <v>25</v>
      </c>
      <c r="I29" s="49">
        <v>25</v>
      </c>
      <c r="J29" s="49">
        <v>25</v>
      </c>
      <c r="K29" s="126"/>
      <c r="L29" s="27">
        <f t="shared" si="1"/>
        <v>0</v>
      </c>
      <c r="M29" s="27">
        <f t="shared" si="2"/>
        <v>0</v>
      </c>
      <c r="N29" s="27">
        <f t="shared" si="3"/>
        <v>0</v>
      </c>
      <c r="O29" s="27">
        <f t="shared" si="4"/>
        <v>0</v>
      </c>
      <c r="P29" s="27">
        <f t="shared" si="5"/>
        <v>0</v>
      </c>
      <c r="Q29" s="27">
        <f t="shared" si="6"/>
        <v>0</v>
      </c>
      <c r="R29" s="28">
        <f t="shared" si="0"/>
        <v>0</v>
      </c>
    </row>
    <row r="30" spans="2:18" ht="12.75" thickBot="1" x14ac:dyDescent="0.25">
      <c r="C30" s="2"/>
      <c r="D30" s="4"/>
    </row>
    <row r="31" spans="2:18" ht="12.75" thickBot="1" x14ac:dyDescent="0.25">
      <c r="C31" s="18" t="s">
        <v>32</v>
      </c>
      <c r="D31" s="19">
        <f>R4+R9+R26+R29</f>
        <v>0</v>
      </c>
    </row>
    <row r="32" spans="2:18" ht="12.75" thickBot="1" x14ac:dyDescent="0.25"/>
    <row r="33" spans="3:3" ht="12.75" thickBot="1" x14ac:dyDescent="0.25">
      <c r="C33" s="127" t="s">
        <v>33</v>
      </c>
    </row>
  </sheetData>
  <sheetProtection algorithmName="SHA-512" hashValue="D+9jJRQnMu8fDVYibFdS+D2uv6pihzmIyWRCIiTlz2Oha78IudTaL5O/ISZiUdO623Oypquc/K4nnkPpWCBXeA==" saltValue="U1LwD6mIisy38RuPU34Urg==" spinCount="100000" sheet="1" objects="1" scenarios="1"/>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6DCC-3848-46CF-8E05-649AF62A7D95}">
  <sheetPr>
    <tabColor theme="4" tint="0.79998168889431442"/>
  </sheetPr>
  <dimension ref="A1:S69"/>
  <sheetViews>
    <sheetView zoomScaleNormal="100" workbookViewId="0">
      <selection activeCell="D13" sqref="D13"/>
    </sheetView>
  </sheetViews>
  <sheetFormatPr defaultColWidth="9.140625" defaultRowHeight="0" customHeight="1" zeroHeight="1" x14ac:dyDescent="0.25"/>
  <cols>
    <col min="1" max="1" width="4.7109375" style="68" customWidth="1"/>
    <col min="2" max="2" width="2.85546875" style="68" customWidth="1"/>
    <col min="3" max="3" width="35.28515625" style="69" customWidth="1"/>
    <col min="4" max="4" width="16" style="68" customWidth="1"/>
    <col min="5" max="5" width="12.85546875" style="68" customWidth="1"/>
    <col min="6" max="6" width="24.140625" style="68" customWidth="1"/>
    <col min="7" max="8" width="14.28515625" style="68" customWidth="1"/>
    <col min="9" max="9" width="2.42578125" style="68" customWidth="1"/>
    <col min="10" max="10" width="14.28515625" style="68" customWidth="1"/>
    <col min="11" max="11" width="16.28515625" style="68" customWidth="1"/>
    <col min="12" max="12" width="2.42578125" style="68" customWidth="1"/>
    <col min="13" max="19" width="16.28515625" style="68" customWidth="1"/>
  </cols>
  <sheetData>
    <row r="1" spans="1:19" ht="15" customHeight="1" x14ac:dyDescent="0.25">
      <c r="C1" s="107"/>
      <c r="D1" s="70"/>
      <c r="E1" s="70"/>
      <c r="F1" s="70"/>
    </row>
    <row r="2" spans="1:19" ht="15" customHeight="1" x14ac:dyDescent="0.25">
      <c r="A2" s="116"/>
      <c r="C2" s="77" t="s">
        <v>74</v>
      </c>
      <c r="D2" s="70"/>
      <c r="E2" s="70"/>
      <c r="F2" s="120" t="s">
        <v>78</v>
      </c>
      <c r="G2" s="120"/>
      <c r="H2" s="120"/>
      <c r="I2" s="120"/>
      <c r="J2" s="120"/>
      <c r="K2" s="120"/>
      <c r="M2"/>
      <c r="N2"/>
      <c r="O2"/>
      <c r="P2"/>
      <c r="Q2"/>
      <c r="R2"/>
      <c r="S2"/>
    </row>
    <row r="3" spans="1:19" ht="15" customHeight="1" x14ac:dyDescent="0.25">
      <c r="C3" s="107"/>
      <c r="D3" s="70"/>
    </row>
    <row r="4" spans="1:19" ht="15.75" thickBot="1" x14ac:dyDescent="0.3">
      <c r="B4" s="106"/>
      <c r="C4" s="105" t="s">
        <v>72</v>
      </c>
      <c r="D4" s="104" t="s">
        <v>71</v>
      </c>
      <c r="E4" s="103" t="s">
        <v>70</v>
      </c>
      <c r="L4" s="102"/>
    </row>
    <row r="5" spans="1:19" ht="15" customHeight="1" x14ac:dyDescent="0.25">
      <c r="A5" s="77"/>
      <c r="B5" s="121" t="s">
        <v>69</v>
      </c>
      <c r="C5" s="109" t="s">
        <v>68</v>
      </c>
      <c r="D5" s="101">
        <v>1300000</v>
      </c>
      <c r="E5" s="108">
        <v>0</v>
      </c>
      <c r="F5" s="75"/>
      <c r="G5" s="77"/>
      <c r="H5" s="79"/>
      <c r="I5" s="78"/>
      <c r="J5" s="77"/>
      <c r="K5" s="77"/>
      <c r="L5" s="77"/>
      <c r="M5" s="77"/>
      <c r="N5" s="77"/>
      <c r="O5" s="77"/>
      <c r="P5" s="77"/>
      <c r="Q5" s="77"/>
      <c r="R5" s="77"/>
      <c r="S5" s="77"/>
    </row>
    <row r="6" spans="1:19" ht="15" x14ac:dyDescent="0.25">
      <c r="A6" s="77"/>
      <c r="B6" s="122"/>
      <c r="C6" s="109" t="s">
        <v>67</v>
      </c>
      <c r="D6" s="99">
        <v>850000</v>
      </c>
      <c r="E6" s="110">
        <v>1000</v>
      </c>
      <c r="F6" s="100"/>
      <c r="G6" s="77"/>
      <c r="H6" s="79"/>
      <c r="I6" s="78"/>
      <c r="J6" s="77"/>
      <c r="K6" s="77"/>
      <c r="L6" s="77"/>
      <c r="M6" s="77"/>
      <c r="N6" s="77"/>
      <c r="O6" s="77"/>
      <c r="P6" s="77"/>
      <c r="Q6" s="77"/>
      <c r="R6" s="77"/>
      <c r="S6" s="77"/>
    </row>
    <row r="7" spans="1:19" ht="15" x14ac:dyDescent="0.25">
      <c r="A7" s="77"/>
      <c r="B7" s="122"/>
      <c r="C7" s="109" t="s">
        <v>66</v>
      </c>
      <c r="D7" s="99">
        <v>425000</v>
      </c>
      <c r="E7" s="110">
        <v>3000</v>
      </c>
      <c r="F7" s="98"/>
      <c r="G7" s="77"/>
      <c r="H7" s="79"/>
      <c r="I7" s="78"/>
      <c r="J7" s="77"/>
      <c r="K7" s="77"/>
      <c r="L7" s="77"/>
      <c r="M7" s="77"/>
      <c r="N7" s="77"/>
      <c r="O7" s="77"/>
      <c r="P7" s="77"/>
      <c r="Q7" s="77"/>
      <c r="R7" s="77"/>
      <c r="S7" s="77"/>
    </row>
    <row r="8" spans="1:19" ht="15.75" thickBot="1" x14ac:dyDescent="0.3">
      <c r="A8" s="77"/>
      <c r="B8" s="122"/>
      <c r="C8" s="109" t="s">
        <v>65</v>
      </c>
      <c r="D8" s="97">
        <v>200000</v>
      </c>
      <c r="E8" s="111">
        <v>7000</v>
      </c>
      <c r="F8" s="96"/>
      <c r="G8" s="77"/>
      <c r="H8" s="79"/>
      <c r="I8" s="78"/>
      <c r="J8" s="77"/>
      <c r="K8" s="77"/>
      <c r="L8" s="77"/>
      <c r="M8" s="77"/>
      <c r="N8" s="77"/>
      <c r="O8" s="77"/>
      <c r="P8" s="77"/>
      <c r="Q8" s="77"/>
      <c r="R8" s="77"/>
      <c r="S8" s="77"/>
    </row>
    <row r="9" spans="1:19" ht="15" hidden="1" x14ac:dyDescent="0.25">
      <c r="A9" s="77"/>
      <c r="B9" s="122"/>
      <c r="C9" s="112"/>
      <c r="D9" s="113">
        <v>160000</v>
      </c>
      <c r="E9" s="114">
        <v>7000</v>
      </c>
      <c r="F9" s="96"/>
      <c r="G9" s="77"/>
      <c r="H9" s="79"/>
      <c r="I9" s="78"/>
      <c r="J9" s="77"/>
      <c r="K9" s="77"/>
      <c r="L9" s="77"/>
      <c r="M9" s="77"/>
      <c r="N9" s="77"/>
      <c r="O9" s="77"/>
      <c r="P9" s="77"/>
      <c r="Q9" s="77"/>
      <c r="R9" s="77"/>
      <c r="S9" s="77"/>
    </row>
    <row r="10" spans="1:19" ht="15" hidden="1" x14ac:dyDescent="0.25">
      <c r="A10" s="77"/>
      <c r="B10" s="122"/>
      <c r="C10" s="112"/>
      <c r="D10" s="113">
        <v>50000</v>
      </c>
      <c r="E10" s="114">
        <v>7000</v>
      </c>
      <c r="F10" s="96"/>
      <c r="G10" s="77"/>
      <c r="H10" s="79"/>
      <c r="I10" s="78"/>
      <c r="J10" s="77"/>
      <c r="K10" s="77"/>
      <c r="L10" s="77"/>
      <c r="M10" s="77"/>
      <c r="N10" s="77"/>
      <c r="O10" s="77"/>
      <c r="P10" s="77"/>
      <c r="Q10" s="77"/>
      <c r="R10" s="77"/>
      <c r="S10" s="77"/>
    </row>
    <row r="11" spans="1:19" ht="15" hidden="1" x14ac:dyDescent="0.25">
      <c r="A11" s="77"/>
      <c r="B11" s="122"/>
      <c r="C11" s="112"/>
      <c r="D11" s="113">
        <v>0</v>
      </c>
      <c r="E11" s="114">
        <v>7000</v>
      </c>
      <c r="F11" s="96"/>
      <c r="G11" s="77"/>
      <c r="H11" s="79"/>
      <c r="I11" s="78"/>
      <c r="J11" s="77"/>
      <c r="K11" s="77"/>
      <c r="L11" s="77"/>
      <c r="M11" s="77"/>
      <c r="N11" s="77"/>
      <c r="O11" s="77"/>
      <c r="P11" s="77"/>
      <c r="Q11" s="77"/>
      <c r="R11" s="77"/>
      <c r="S11" s="77"/>
    </row>
    <row r="12" spans="1:19" ht="15.75" thickBot="1" x14ac:dyDescent="0.3">
      <c r="A12" s="77"/>
      <c r="B12" s="123"/>
      <c r="C12" s="95"/>
      <c r="E12" s="115"/>
      <c r="F12" s="75"/>
      <c r="G12" s="77"/>
      <c r="H12" s="77"/>
      <c r="I12" s="77"/>
      <c r="J12" s="77"/>
      <c r="K12" s="77"/>
      <c r="L12" s="77"/>
      <c r="M12" s="77"/>
      <c r="N12" s="77"/>
      <c r="O12" s="77"/>
      <c r="P12" s="77"/>
      <c r="Q12" s="77"/>
      <c r="R12" s="77"/>
      <c r="S12" s="77"/>
    </row>
    <row r="13" spans="1:19" ht="75.75" thickBot="1" x14ac:dyDescent="0.3">
      <c r="A13" s="77"/>
      <c r="C13" s="117" t="s">
        <v>73</v>
      </c>
      <c r="D13" s="118">
        <f>'Prijzenblad Perceel 2'!D31</f>
        <v>0</v>
      </c>
      <c r="E13" s="119">
        <f>IF(D13="","",IF(D13&gt;D5:D5,"0",IF(D13&gt;D6,(E6-E5)/(D6-D5)*(D13-D5),IF(D13&gt;D7,(E7-E6)/(D7-D6)*(D13-D6)+E6,IF(D13&gt;=D8,(E8-E7)/(D8-D7)*(D13-D7)+E7,IF(D13&lt;=D8,7000,0))))))</f>
        <v>7000</v>
      </c>
      <c r="F13" s="94"/>
      <c r="G13" s="77"/>
      <c r="H13" s="77"/>
      <c r="I13" s="77"/>
      <c r="J13" s="77"/>
      <c r="K13" s="77"/>
      <c r="L13" s="77"/>
      <c r="M13" s="77"/>
      <c r="N13" s="77"/>
      <c r="O13" s="77"/>
      <c r="P13" s="77"/>
      <c r="Q13" s="77"/>
      <c r="R13" s="77"/>
      <c r="S13" s="77"/>
    </row>
    <row r="14" spans="1:19" ht="15" x14ac:dyDescent="0.25">
      <c r="A14" s="77"/>
      <c r="B14" s="69"/>
      <c r="F14" s="76"/>
      <c r="G14" s="77"/>
      <c r="H14" s="77"/>
      <c r="I14" s="77"/>
      <c r="J14" s="77"/>
      <c r="K14" s="77"/>
      <c r="L14" s="77"/>
      <c r="M14" s="77"/>
      <c r="N14" s="77"/>
      <c r="O14" s="77"/>
      <c r="P14" s="77"/>
      <c r="Q14" s="77"/>
      <c r="R14" s="77"/>
      <c r="S14" s="77"/>
    </row>
    <row r="15" spans="1:19" ht="15" x14ac:dyDescent="0.25">
      <c r="A15" s="93"/>
      <c r="F15" s="76"/>
      <c r="G15" s="77"/>
      <c r="H15" s="77"/>
      <c r="I15" s="77"/>
      <c r="J15" s="77"/>
      <c r="K15" s="93"/>
      <c r="L15" s="77"/>
      <c r="M15" s="93"/>
      <c r="N15" s="93"/>
      <c r="O15" s="93"/>
      <c r="P15" s="93"/>
      <c r="Q15" s="93"/>
      <c r="R15" s="93"/>
      <c r="S15" s="93"/>
    </row>
    <row r="16" spans="1:19" ht="15" x14ac:dyDescent="0.25">
      <c r="A16"/>
      <c r="F16" s="76"/>
      <c r="G16" s="77"/>
      <c r="H16" s="77"/>
      <c r="I16" s="77"/>
      <c r="J16" s="77"/>
      <c r="K16"/>
      <c r="L16" s="77"/>
      <c r="M16"/>
      <c r="N16"/>
      <c r="O16"/>
      <c r="P16"/>
      <c r="Q16"/>
      <c r="R16"/>
      <c r="S16"/>
    </row>
    <row r="17" spans="1:19" ht="15" x14ac:dyDescent="0.25">
      <c r="A17" s="72"/>
      <c r="B17" s="69"/>
      <c r="F17" s="75"/>
      <c r="G17" s="72"/>
      <c r="H17" s="69"/>
      <c r="I17" s="72"/>
      <c r="J17" s="72"/>
      <c r="K17" s="72"/>
      <c r="L17" s="72"/>
      <c r="M17" s="72"/>
      <c r="N17" s="72"/>
      <c r="O17" s="72"/>
      <c r="P17" s="72"/>
      <c r="Q17" s="72"/>
      <c r="R17" s="72"/>
      <c r="S17" s="72"/>
    </row>
    <row r="18" spans="1:19" ht="15" customHeight="1" x14ac:dyDescent="0.25">
      <c r="A18" s="72"/>
      <c r="C18" s="68"/>
      <c r="D18" s="70"/>
      <c r="F18" s="73"/>
      <c r="G18" s="72"/>
      <c r="H18" s="72"/>
      <c r="I18" s="72"/>
      <c r="J18" s="72"/>
      <c r="K18" s="72"/>
      <c r="L18" s="72"/>
      <c r="M18" s="72"/>
      <c r="N18" s="72"/>
      <c r="O18" s="72"/>
      <c r="P18" s="72"/>
      <c r="Q18" s="72"/>
      <c r="R18" s="72"/>
      <c r="S18" s="72"/>
    </row>
    <row r="19" spans="1:19" ht="15" x14ac:dyDescent="0.25">
      <c r="A19" s="72"/>
      <c r="F19" s="73"/>
      <c r="G19" s="72"/>
      <c r="H19" s="72"/>
      <c r="I19" s="72"/>
      <c r="J19" s="72"/>
      <c r="K19" s="72"/>
      <c r="L19" s="72"/>
      <c r="M19" s="72"/>
      <c r="N19" s="72"/>
      <c r="O19" s="72"/>
      <c r="P19" s="72"/>
      <c r="Q19" s="72"/>
      <c r="R19" s="72"/>
      <c r="S19" s="72"/>
    </row>
    <row r="20" spans="1:19" ht="15" x14ac:dyDescent="0.25">
      <c r="A20" s="86"/>
      <c r="F20" s="70"/>
      <c r="K20" s="86"/>
      <c r="M20" s="86"/>
      <c r="N20" s="86"/>
      <c r="O20" s="86"/>
      <c r="P20" s="86"/>
      <c r="Q20" s="86"/>
      <c r="R20" s="86"/>
      <c r="S20" s="86"/>
    </row>
    <row r="21" spans="1:19" ht="15" x14ac:dyDescent="0.25">
      <c r="A21" s="86"/>
      <c r="C21" s="92"/>
      <c r="D21" s="70"/>
      <c r="E21" s="70"/>
      <c r="F21" s="70"/>
      <c r="K21" s="86"/>
      <c r="M21" s="86"/>
      <c r="N21" s="86"/>
      <c r="O21" s="86"/>
      <c r="P21" s="86"/>
      <c r="Q21" s="86"/>
      <c r="R21" s="86"/>
      <c r="S21" s="86"/>
    </row>
    <row r="22" spans="1:19" ht="15" x14ac:dyDescent="0.25">
      <c r="A22" s="86"/>
      <c r="C22" s="91"/>
      <c r="D22" s="70"/>
      <c r="E22" s="70"/>
      <c r="F22" s="70"/>
      <c r="G22" s="90"/>
      <c r="K22" s="86"/>
      <c r="M22" s="86"/>
      <c r="N22" s="86"/>
      <c r="O22" s="86"/>
      <c r="P22" s="86"/>
      <c r="Q22" s="86"/>
      <c r="R22" s="86"/>
      <c r="S22" s="86"/>
    </row>
    <row r="23" spans="1:19" ht="15" x14ac:dyDescent="0.25">
      <c r="A23" s="86"/>
      <c r="C23" s="89"/>
      <c r="D23" s="70"/>
      <c r="E23" s="70"/>
      <c r="F23" s="87"/>
      <c r="K23" s="86"/>
      <c r="M23" s="86"/>
      <c r="N23" s="86"/>
      <c r="O23" s="86"/>
      <c r="P23" s="86"/>
      <c r="Q23" s="86"/>
      <c r="R23" s="86"/>
      <c r="S23" s="86"/>
    </row>
    <row r="24" spans="1:19" ht="15" x14ac:dyDescent="0.25">
      <c r="A24" s="86"/>
      <c r="C24" s="88"/>
      <c r="D24" s="70"/>
      <c r="E24"/>
      <c r="F24" s="70"/>
      <c r="K24" s="86"/>
      <c r="M24" s="86"/>
      <c r="N24" s="86"/>
      <c r="O24" s="86"/>
      <c r="P24" s="86"/>
      <c r="Q24" s="86"/>
      <c r="R24" s="86"/>
      <c r="S24" s="86"/>
    </row>
    <row r="25" spans="1:19" ht="15" hidden="1" x14ac:dyDescent="0.25">
      <c r="A25" s="86"/>
      <c r="C25" s="89"/>
      <c r="D25" s="70"/>
      <c r="E25" s="70"/>
      <c r="F25" s="70"/>
      <c r="K25" s="86"/>
      <c r="M25" s="86"/>
      <c r="N25" s="86"/>
      <c r="O25" s="86"/>
      <c r="P25" s="86"/>
      <c r="Q25" s="86"/>
      <c r="R25" s="86"/>
      <c r="S25" s="86"/>
    </row>
    <row r="26" spans="1:19" ht="15" hidden="1" x14ac:dyDescent="0.25">
      <c r="A26" s="86"/>
      <c r="C26" s="88"/>
      <c r="D26" s="70"/>
      <c r="E26"/>
      <c r="F26" s="87"/>
      <c r="K26" s="86"/>
      <c r="M26" s="86"/>
      <c r="N26" s="86"/>
      <c r="O26" s="86"/>
      <c r="P26" s="86"/>
      <c r="Q26" s="86"/>
      <c r="R26" s="86"/>
      <c r="S26" s="86"/>
    </row>
    <row r="27" spans="1:19" ht="15" hidden="1" x14ac:dyDescent="0.25">
      <c r="A27" s="67"/>
      <c r="B27" s="69"/>
      <c r="C27" s="85"/>
      <c r="F27"/>
      <c r="G27" s="67"/>
      <c r="H27" s="67"/>
      <c r="I27" s="67"/>
      <c r="J27" s="67"/>
      <c r="K27" s="67"/>
      <c r="L27" s="84"/>
      <c r="M27" s="67"/>
      <c r="N27" s="67"/>
      <c r="O27" s="67"/>
      <c r="P27" s="67"/>
      <c r="Q27" s="67"/>
      <c r="R27" s="67"/>
      <c r="S27" s="67"/>
    </row>
    <row r="28" spans="1:19" ht="15" hidden="1" customHeight="1" x14ac:dyDescent="0.25">
      <c r="A28" s="80"/>
      <c r="B28" s="69"/>
      <c r="C28" s="68"/>
      <c r="F28" s="75"/>
      <c r="G28" s="81"/>
      <c r="H28" s="83"/>
      <c r="I28" s="82"/>
      <c r="J28" s="81"/>
      <c r="K28" s="80"/>
      <c r="L28" s="80"/>
      <c r="M28" s="80"/>
      <c r="N28" s="80"/>
      <c r="O28" s="80"/>
      <c r="P28" s="80"/>
      <c r="Q28" s="80"/>
      <c r="R28" s="80"/>
      <c r="S28" s="80"/>
    </row>
    <row r="29" spans="1:19" ht="15" hidden="1" x14ac:dyDescent="0.25">
      <c r="A29" s="80"/>
      <c r="F29" s="75"/>
      <c r="G29" s="81"/>
      <c r="H29" s="83"/>
      <c r="I29" s="82"/>
      <c r="J29" s="81"/>
      <c r="K29" s="80"/>
      <c r="L29" s="80"/>
      <c r="M29" s="80"/>
      <c r="N29" s="80"/>
      <c r="O29" s="80"/>
      <c r="P29" s="80"/>
      <c r="Q29" s="80"/>
      <c r="R29" s="80"/>
      <c r="S29" s="80"/>
    </row>
    <row r="30" spans="1:19" ht="15" hidden="1" x14ac:dyDescent="0.25">
      <c r="A30" s="76"/>
      <c r="C30" s="70"/>
      <c r="D30" s="70"/>
      <c r="E30" s="70"/>
      <c r="F30" s="75"/>
      <c r="G30" s="77"/>
      <c r="H30" s="79"/>
      <c r="I30" s="78"/>
      <c r="J30" s="77"/>
      <c r="K30" s="76"/>
      <c r="L30" s="76"/>
      <c r="M30" s="76"/>
      <c r="N30" s="76"/>
      <c r="O30" s="76"/>
      <c r="P30" s="76"/>
      <c r="Q30" s="76"/>
      <c r="R30" s="76"/>
      <c r="S30" s="76"/>
    </row>
    <row r="31" spans="1:19" ht="15" hidden="1" x14ac:dyDescent="0.25">
      <c r="A31" s="75"/>
      <c r="C31" s="70"/>
      <c r="D31" s="70"/>
      <c r="E31" s="70"/>
      <c r="F31" s="73"/>
      <c r="G31" s="72"/>
      <c r="H31" s="72"/>
      <c r="I31" s="72"/>
      <c r="J31" s="72"/>
      <c r="K31" s="75"/>
      <c r="L31" s="72"/>
      <c r="M31" s="75"/>
      <c r="N31" s="75"/>
      <c r="O31" s="75"/>
      <c r="P31" s="75"/>
      <c r="Q31" s="75"/>
      <c r="R31" s="75"/>
      <c r="S31" s="75"/>
    </row>
    <row r="32" spans="1:19" ht="15" hidden="1" x14ac:dyDescent="0.25">
      <c r="A32" s="72"/>
      <c r="C32" s="70"/>
      <c r="D32" s="70"/>
      <c r="E32" s="70"/>
      <c r="F32" s="73"/>
      <c r="G32" s="72"/>
      <c r="H32" s="72"/>
      <c r="I32" s="72"/>
      <c r="J32" s="72"/>
      <c r="K32" s="72"/>
      <c r="L32" s="72"/>
      <c r="M32" s="72"/>
      <c r="N32" s="72"/>
      <c r="O32" s="72"/>
      <c r="P32" s="72"/>
      <c r="Q32" s="72"/>
      <c r="R32" s="72"/>
      <c r="S32" s="72"/>
    </row>
    <row r="33" spans="1:19" ht="15" hidden="1" x14ac:dyDescent="0.25">
      <c r="A33" s="72"/>
      <c r="B33" s="74"/>
      <c r="C33" s="70"/>
      <c r="D33" s="70"/>
      <c r="E33" s="70"/>
      <c r="F33" s="73"/>
      <c r="G33" s="72"/>
      <c r="H33" s="72"/>
      <c r="I33" s="72"/>
      <c r="J33" s="72"/>
      <c r="K33" s="72"/>
      <c r="L33" s="72"/>
      <c r="M33" s="72"/>
      <c r="N33" s="72"/>
      <c r="O33" s="72"/>
      <c r="P33" s="72"/>
      <c r="Q33" s="72"/>
      <c r="R33" s="72"/>
      <c r="S33" s="72"/>
    </row>
    <row r="34" spans="1:19" ht="15" hidden="1" x14ac:dyDescent="0.25">
      <c r="B34" s="72"/>
      <c r="C34" s="70"/>
      <c r="D34" s="70"/>
      <c r="E34" s="70"/>
      <c r="G34" s="71"/>
    </row>
    <row r="35" spans="1:19" ht="15" hidden="1" x14ac:dyDescent="0.25">
      <c r="C35" s="70"/>
      <c r="D35" s="70"/>
      <c r="E35" s="70"/>
    </row>
    <row r="36" spans="1:19" ht="15" hidden="1" x14ac:dyDescent="0.25">
      <c r="A36"/>
      <c r="B36"/>
      <c r="C36" s="70"/>
      <c r="D36" s="70"/>
      <c r="E36" s="70"/>
      <c r="F36"/>
      <c r="G36"/>
      <c r="H36"/>
      <c r="I36"/>
      <c r="J36"/>
      <c r="K36"/>
      <c r="L36"/>
      <c r="M36"/>
      <c r="N36"/>
      <c r="O36"/>
      <c r="P36"/>
      <c r="Q36"/>
      <c r="R36"/>
      <c r="S36"/>
    </row>
    <row r="37" spans="1:19" ht="15" hidden="1" x14ac:dyDescent="0.25">
      <c r="A37"/>
      <c r="B37"/>
      <c r="F37"/>
      <c r="G37"/>
      <c r="H37"/>
      <c r="I37"/>
      <c r="J37"/>
      <c r="K37"/>
      <c r="L37"/>
      <c r="M37"/>
      <c r="N37"/>
      <c r="O37"/>
      <c r="P37"/>
      <c r="Q37"/>
      <c r="R37"/>
      <c r="S37"/>
    </row>
    <row r="38" spans="1:19" ht="15" hidden="1" x14ac:dyDescent="0.25">
      <c r="A38"/>
      <c r="B38"/>
      <c r="F38"/>
      <c r="G38"/>
      <c r="H38"/>
      <c r="I38"/>
      <c r="J38"/>
      <c r="K38"/>
      <c r="L38"/>
      <c r="M38"/>
      <c r="N38"/>
      <c r="O38"/>
      <c r="P38"/>
      <c r="Q38"/>
      <c r="R38"/>
      <c r="S38"/>
    </row>
    <row r="39" spans="1:19" ht="15" hidden="1" x14ac:dyDescent="0.25">
      <c r="A39"/>
      <c r="B39"/>
      <c r="F39"/>
      <c r="G39"/>
      <c r="H39"/>
      <c r="I39"/>
      <c r="J39"/>
      <c r="K39"/>
      <c r="L39"/>
      <c r="M39"/>
      <c r="N39"/>
      <c r="O39"/>
      <c r="P39"/>
      <c r="Q39"/>
      <c r="R39"/>
      <c r="S39"/>
    </row>
    <row r="40" spans="1:19" ht="15" hidden="1" x14ac:dyDescent="0.25">
      <c r="A40"/>
      <c r="B40"/>
      <c r="F40"/>
      <c r="G40"/>
      <c r="H40"/>
      <c r="I40"/>
      <c r="J40"/>
      <c r="K40"/>
      <c r="L40"/>
      <c r="M40"/>
      <c r="N40"/>
      <c r="O40"/>
      <c r="P40"/>
      <c r="Q40"/>
      <c r="R40"/>
      <c r="S40"/>
    </row>
    <row r="41" spans="1:19" ht="15" hidden="1" x14ac:dyDescent="0.25">
      <c r="A41"/>
      <c r="B41"/>
      <c r="F41"/>
      <c r="G41"/>
      <c r="H41"/>
      <c r="I41"/>
      <c r="J41"/>
      <c r="K41"/>
      <c r="L41"/>
      <c r="M41"/>
      <c r="N41"/>
      <c r="O41"/>
      <c r="P41"/>
      <c r="Q41"/>
      <c r="R41"/>
      <c r="S41"/>
    </row>
    <row r="42" spans="1:19" ht="15" hidden="1" x14ac:dyDescent="0.25">
      <c r="A42"/>
      <c r="B42"/>
      <c r="F42"/>
      <c r="G42"/>
      <c r="H42"/>
      <c r="I42"/>
      <c r="J42"/>
      <c r="K42"/>
      <c r="L42"/>
      <c r="M42"/>
      <c r="N42"/>
      <c r="O42"/>
      <c r="P42"/>
      <c r="Q42"/>
      <c r="R42"/>
      <c r="S42"/>
    </row>
    <row r="43" spans="1:19" ht="15" hidden="1" x14ac:dyDescent="0.25">
      <c r="A43"/>
      <c r="B43"/>
      <c r="F43"/>
      <c r="G43"/>
      <c r="H43"/>
      <c r="I43"/>
      <c r="J43"/>
      <c r="K43"/>
      <c r="L43"/>
      <c r="M43"/>
      <c r="N43"/>
      <c r="O43"/>
      <c r="P43"/>
      <c r="Q43"/>
      <c r="R43"/>
      <c r="S43"/>
    </row>
    <row r="44" spans="1:19" ht="15" hidden="1" x14ac:dyDescent="0.25">
      <c r="A44"/>
      <c r="B44"/>
      <c r="F44"/>
      <c r="G44"/>
      <c r="H44"/>
      <c r="I44"/>
      <c r="J44"/>
      <c r="K44"/>
      <c r="L44"/>
      <c r="M44"/>
      <c r="N44"/>
      <c r="O44"/>
      <c r="P44"/>
      <c r="Q44"/>
      <c r="R44"/>
      <c r="S44"/>
    </row>
    <row r="45" spans="1:19" ht="15" hidden="1" x14ac:dyDescent="0.25">
      <c r="A45"/>
      <c r="B45"/>
      <c r="F45"/>
      <c r="G45"/>
      <c r="H45"/>
      <c r="I45"/>
      <c r="J45"/>
      <c r="K45"/>
      <c r="L45"/>
      <c r="M45"/>
      <c r="N45"/>
      <c r="O45"/>
      <c r="P45"/>
      <c r="Q45"/>
      <c r="R45"/>
      <c r="S45"/>
    </row>
    <row r="46" spans="1:19" ht="15" hidden="1" x14ac:dyDescent="0.25">
      <c r="A46"/>
      <c r="B46"/>
      <c r="F46"/>
      <c r="G46"/>
      <c r="H46"/>
      <c r="I46"/>
      <c r="J46"/>
      <c r="K46"/>
      <c r="L46"/>
      <c r="M46"/>
      <c r="N46"/>
      <c r="O46"/>
      <c r="P46"/>
      <c r="Q46"/>
      <c r="R46"/>
      <c r="S46"/>
    </row>
    <row r="47" spans="1:19" ht="15" hidden="1" x14ac:dyDescent="0.25">
      <c r="A47"/>
      <c r="B47"/>
      <c r="F47"/>
      <c r="G47"/>
      <c r="H47"/>
      <c r="I47"/>
      <c r="J47"/>
      <c r="K47"/>
      <c r="L47"/>
      <c r="M47"/>
      <c r="N47"/>
      <c r="O47"/>
      <c r="P47"/>
      <c r="Q47"/>
      <c r="R47"/>
      <c r="S47"/>
    </row>
    <row r="48" spans="1:19" ht="15" hidden="1" x14ac:dyDescent="0.25">
      <c r="A48"/>
      <c r="B48"/>
      <c r="F48"/>
      <c r="G48"/>
      <c r="H48"/>
      <c r="I48"/>
      <c r="J48"/>
      <c r="K48"/>
      <c r="L48"/>
      <c r="M48"/>
      <c r="N48"/>
      <c r="O48"/>
      <c r="P48"/>
      <c r="Q48"/>
      <c r="R48"/>
      <c r="S48"/>
    </row>
    <row r="49" spans="3:5" customFormat="1" ht="15" hidden="1" x14ac:dyDescent="0.25">
      <c r="C49" s="69"/>
      <c r="D49" s="68"/>
      <c r="E49" s="68"/>
    </row>
    <row r="50" spans="3:5" customFormat="1" ht="15" hidden="1" x14ac:dyDescent="0.25">
      <c r="C50" s="69"/>
      <c r="D50" s="68"/>
      <c r="E50" s="68"/>
    </row>
    <row r="51" spans="3:5" customFormat="1" ht="15" hidden="1" x14ac:dyDescent="0.25">
      <c r="C51" s="69"/>
      <c r="D51" s="68"/>
      <c r="E51" s="68"/>
    </row>
    <row r="52" spans="3:5" customFormat="1" ht="15" hidden="1" x14ac:dyDescent="0.25"/>
    <row r="53" spans="3:5" customFormat="1" ht="15" hidden="1" x14ac:dyDescent="0.25"/>
    <row r="54" spans="3:5" customFormat="1" ht="15" hidden="1" x14ac:dyDescent="0.25"/>
    <row r="55" spans="3:5" customFormat="1" ht="15" hidden="1" x14ac:dyDescent="0.25"/>
    <row r="56" spans="3:5" customFormat="1" ht="15" hidden="1" x14ac:dyDescent="0.25"/>
    <row r="57" spans="3:5" customFormat="1" ht="15" hidden="1" x14ac:dyDescent="0.25"/>
    <row r="58" spans="3:5" customFormat="1" ht="15" hidden="1" x14ac:dyDescent="0.25"/>
    <row r="59" spans="3:5" customFormat="1" ht="15" hidden="1" x14ac:dyDescent="0.25"/>
    <row r="60" spans="3:5" customFormat="1" ht="15" hidden="1" x14ac:dyDescent="0.25"/>
    <row r="61" spans="3:5" customFormat="1" ht="15" hidden="1" x14ac:dyDescent="0.25"/>
    <row r="62" spans="3:5" customFormat="1" ht="15" hidden="1" x14ac:dyDescent="0.25"/>
    <row r="63" spans="3:5" customFormat="1" ht="15" hidden="1" x14ac:dyDescent="0.25"/>
    <row r="64" spans="3:5" customFormat="1" ht="15" hidden="1" x14ac:dyDescent="0.25"/>
    <row r="65" customFormat="1" ht="15" hidden="1" x14ac:dyDescent="0.25"/>
    <row r="66" customFormat="1" ht="15" hidden="1" x14ac:dyDescent="0.25"/>
    <row r="67" customFormat="1" ht="15" hidden="1" x14ac:dyDescent="0.25"/>
    <row r="68" customFormat="1" ht="15" hidden="1" x14ac:dyDescent="0.25"/>
    <row r="69" customFormat="1" ht="15" hidden="1" x14ac:dyDescent="0.25"/>
  </sheetData>
  <sheetProtection algorithmName="SHA-512" hashValue="t0eq8MQyf0vbgBH1H13pm9wZZgAPVi08G9ivH/0KkRVAmOuaRVy3G/vV3/M0qioR+DoUUPYQn5vtjvUk7gaTjg==" saltValue="PxD5cAdYkC1qDDmilkhBWQ==" spinCount="100000" sheet="1" objects="1" scenarios="1"/>
  <mergeCells count="2">
    <mergeCell ref="F2:K2"/>
    <mergeCell ref="B5:B12"/>
  </mergeCells>
  <pageMargins left="0.7" right="0.7" top="0.75" bottom="0.75" header="0.3" footer="0.3"/>
  <pageSetup paperSize="9" orientation="portrait" r:id="rId1"/>
  <headerFooter>
    <oddFooter>&amp;L_x000D_&amp;1#&amp;"Calibri"&amp;10&amp;K000000 Intern gebruik</oddFooter>
  </headerFooter>
  <drawing r:id="rId2"/>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Perceel 2</vt:lpstr>
      <vt:lpstr>Prijsbeoordeling 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abbenhuis</dc:creator>
  <cp:lastModifiedBy>Abbenhuis, R.A.W. (Ramon)</cp:lastModifiedBy>
  <cp:lastPrinted>2020-03-09T18:16:37Z</cp:lastPrinted>
  <dcterms:created xsi:type="dcterms:W3CDTF">2020-03-07T11:49:16Z</dcterms:created>
  <dcterms:modified xsi:type="dcterms:W3CDTF">2024-05-17T07:19:06Z</dcterms:modified>
</cp:coreProperties>
</file>