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lumconline.sharepoint.com/sites/InkoopNECHMalissaLisa/EA Ultrachirurgie appratuur/Nota van Inlichtingen/"/>
    </mc:Choice>
  </mc:AlternateContent>
  <xr:revisionPtr revIDLastSave="43" documentId="8_{131B9383-AEFB-4253-9F15-BFB485439DC8}" xr6:coauthVersionLast="47" xr6:coauthVersionMax="47" xr10:uidLastSave="{FA657DDB-570D-4716-8073-8B5D01E1956D}"/>
  <bookViews>
    <workbookView xWindow="-120" yWindow="-120" windowWidth="29040" windowHeight="15840" xr2:uid="{435EC488-607D-496A-824D-A6125A7537B1}"/>
  </bookViews>
  <sheets>
    <sheet name="Ultrasone Aspiratiesystemen" sheetId="1" r:id="rId1"/>
    <sheet name="Assortiment verbruiksartikelen" sheetId="6" r:id="rId2"/>
    <sheet name="Opties ter info" sheetId="7" r:id="rId3"/>
    <sheet name="Correctief onderhoud" sheetId="8" r:id="rId4"/>
    <sheet name="Sheet1" sheetId="3" state="hidden" r:id="rId5"/>
  </sheets>
  <definedNames>
    <definedName name="_xlnm._FilterDatabase" localSheetId="1" hidden="1">'Assortiment verbruiksartikelen'!$B$2:$P$8</definedName>
    <definedName name="MaxPnt" localSheetId="4">Sheet1!$B$18</definedName>
    <definedName name="PrIn" localSheetId="4">Sheet1!$B$21</definedName>
    <definedName name="PrKn" localSheetId="4">Sheet1!$B$15</definedName>
    <definedName name="PrMax" localSheetId="4">Sheet1!$B$17</definedName>
    <definedName name="PuKn" localSheetId="4">Sheet1!$B$16</definedName>
  </definedNames>
  <calcPr calcId="191028"/>
  <customWorkbookViews>
    <customWorkbookView name="Aker, L.S. (FB-INKOOP) - Persoonlijke weergave" guid="{064EEDA4-0639-4D04-A8BE-95B45157F530}" mergeInterval="0" personalView="1" maximized="1" xWindow="-11" yWindow="-11" windowWidth="1942" windowHeight="1042" activeSheetId="1"/>
    <customWorkbookView name="lsaker - Personal View" guid="{71545B98-9D93-4284-B75D-8A2481EE1401}" mergeInterval="0" personalView="1" maximized="1" xWindow="-5" yWindow="-5" windowWidth="1930" windowHeight="102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I42" i="1" s="1"/>
  <c r="H23" i="1"/>
  <c r="F5" i="6"/>
  <c r="F6" i="6"/>
  <c r="F4" i="6"/>
  <c r="O5" i="6" l="1"/>
  <c r="P5" i="6"/>
  <c r="F73" i="1"/>
  <c r="G65" i="1"/>
  <c r="F51" i="1"/>
  <c r="F52" i="1" s="1"/>
  <c r="O9" i="6"/>
  <c r="F9" i="6"/>
  <c r="P9" i="6" l="1"/>
  <c r="F7" i="6"/>
  <c r="F3" i="6"/>
  <c r="O3" i="6"/>
  <c r="P3" i="6" l="1"/>
  <c r="I23" i="1"/>
  <c r="F71" i="1" l="1"/>
  <c r="F8" i="6"/>
  <c r="F59" i="1"/>
  <c r="I24" i="1" l="1"/>
  <c r="F69" i="1" s="1"/>
  <c r="O4" i="6" l="1"/>
  <c r="P4" i="6" s="1"/>
  <c r="O6" i="6"/>
  <c r="P6" i="6" s="1"/>
  <c r="O7" i="6"/>
  <c r="P7" i="6" s="1"/>
  <c r="O8" i="6"/>
  <c r="P8" i="6" s="1"/>
  <c r="P10" i="6" l="1"/>
  <c r="D33" i="1" s="1"/>
  <c r="D34" i="1" s="1"/>
  <c r="F70" i="1" s="1"/>
  <c r="C69" i="1"/>
  <c r="A36" i="3"/>
  <c r="M16" i="3" s="1"/>
  <c r="C32" i="3"/>
  <c r="B32" i="3"/>
  <c r="C31" i="3"/>
  <c r="B31" i="3"/>
  <c r="C29" i="3"/>
  <c r="B29" i="3"/>
  <c r="C28" i="3"/>
  <c r="B28" i="3"/>
  <c r="M19" i="3"/>
  <c r="L19" i="3"/>
  <c r="N18" i="3"/>
  <c r="M18" i="3"/>
  <c r="J16" i="3"/>
  <c r="I16" i="3"/>
  <c r="M15" i="3"/>
  <c r="K15" i="3"/>
  <c r="J15" i="3"/>
  <c r="F72" i="1"/>
  <c r="F74" i="1" l="1"/>
</calcChain>
</file>

<file path=xl/sharedStrings.xml><?xml version="1.0" encoding="utf-8"?>
<sst xmlns="http://schemas.openxmlformats.org/spreadsheetml/2006/main" count="174" uniqueCount="144">
  <si>
    <t>Prijzenblad Ultrasone Aspiratiesystemen</t>
  </si>
  <si>
    <t>Instructie:</t>
  </si>
  <si>
    <t>Kosten niet opgenomen in dit Prijzenblad kunnen achteraf (in de contractuele fase) niet gefactureerd worden.</t>
  </si>
  <si>
    <t xml:space="preserve">Voor ieder uitgevraagd product dient u hetzelfde of een gelijkwaardig alternatief aan te bieden, ter beoordeling van het LUMC. </t>
  </si>
  <si>
    <t>A.</t>
  </si>
  <si>
    <t>Product</t>
  </si>
  <si>
    <t>Aantal</t>
  </si>
  <si>
    <t>BTW%</t>
  </si>
  <si>
    <t>Kortingspercentage LUMC</t>
  </si>
  <si>
    <t>Prijs/stuk LUMC</t>
  </si>
  <si>
    <t>Totaalprijs LUMC ex BTW</t>
  </si>
  <si>
    <t>Handstukken</t>
  </si>
  <si>
    <t>Totaalprijs</t>
  </si>
  <si>
    <t>B.</t>
  </si>
  <si>
    <t>Totaalprijs disposables 1 jaar</t>
  </si>
  <si>
    <t>C.</t>
  </si>
  <si>
    <t>Aantal nodig in 6 jaar</t>
  </si>
  <si>
    <t>Onderhoud preventief</t>
  </si>
  <si>
    <t>Prijs ex BTW totaal/jaar</t>
  </si>
  <si>
    <t>D.</t>
  </si>
  <si>
    <t>Alle kosten in € ex BTW voor alle stuks vervanging van dit onderdeel</t>
  </si>
  <si>
    <t>30 euro transport, 
50 euro arbeid, 
20 euro materiaal</t>
  </si>
  <si>
    <t>Inschrijfprijs  EXCL BTW</t>
  </si>
  <si>
    <t>Officiële organisatienaam</t>
  </si>
  <si>
    <t>Plaats</t>
  </si>
  <si>
    <t>Datum</t>
  </si>
  <si>
    <t>Naam tekeningsbevoegde functionaris</t>
  </si>
  <si>
    <t>Functie tekeningsbevoegde functionaris</t>
  </si>
  <si>
    <t>Handtekening</t>
  </si>
  <si>
    <t>Omschrijving Artikel</t>
  </si>
  <si>
    <t>Huidige verpakkingseenheid (stuks per doos)</t>
  </si>
  <si>
    <t>Indien van toepassing: nieuwe verpakkingseenheid</t>
  </si>
  <si>
    <t>Afname in nieuwe verpakkingseenheid</t>
  </si>
  <si>
    <t>Artikelnaam</t>
  </si>
  <si>
    <t>Artikelnummer</t>
  </si>
  <si>
    <t>Listprijs/stuk excl. BTW</t>
  </si>
  <si>
    <t>Listprijs/
verpakkingseenheid</t>
  </si>
  <si>
    <t>BTW percentage (%)</t>
  </si>
  <si>
    <t>LUMC korting op  listprijs/stuk excl. BTW (%)</t>
  </si>
  <si>
    <t>LUMC prijs/stuk excl. BTW o.b.v.  korting</t>
  </si>
  <si>
    <t>Totaal excl. BTW (afname 2022*LUMC prijs/Stuk)</t>
  </si>
  <si>
    <t>Naam</t>
  </si>
  <si>
    <t>Gegevens perceel</t>
  </si>
  <si>
    <t>x</t>
  </si>
  <si>
    <t>y</t>
  </si>
  <si>
    <t>Prijsknippunt</t>
  </si>
  <si>
    <t>euro</t>
  </si>
  <si>
    <t>PrKn</t>
  </si>
  <si>
    <t>Puntenknippunt</t>
  </si>
  <si>
    <t>punten</t>
  </si>
  <si>
    <t>PuKn</t>
  </si>
  <si>
    <t>Maximale prijs</t>
  </si>
  <si>
    <t>PrMax</t>
  </si>
  <si>
    <t>Maximum pnt</t>
  </si>
  <si>
    <t>Gegevens inschrijver</t>
  </si>
  <si>
    <t>Inschrijvingsprijs</t>
  </si>
  <si>
    <t>Berekende gegevens grafiek</t>
  </si>
  <si>
    <r>
      <t>Grafiekformule: Punten =</t>
    </r>
    <r>
      <rPr>
        <i/>
        <sz val="11"/>
        <color theme="1"/>
        <rFont val="Calibri"/>
        <family val="2"/>
        <scheme val="minor"/>
      </rPr>
      <t xml:space="preserve"> </t>
    </r>
    <r>
      <rPr>
        <b/>
        <i/>
        <sz val="11"/>
        <color rgb="FFFF0000"/>
        <rFont val="Calibri"/>
        <family val="2"/>
        <scheme val="minor"/>
      </rPr>
      <t>A</t>
    </r>
    <r>
      <rPr>
        <sz val="11"/>
        <color theme="1"/>
        <rFont val="Calibri"/>
        <family val="2"/>
        <scheme val="minor"/>
      </rPr>
      <t xml:space="preserve"> x Inschrijvingsprijs + </t>
    </r>
    <r>
      <rPr>
        <b/>
        <i/>
        <sz val="11"/>
        <color rgb="FFFF0000"/>
        <rFont val="Calibri"/>
        <family val="2"/>
        <scheme val="minor"/>
      </rPr>
      <t>B</t>
    </r>
  </si>
  <si>
    <t>A</t>
  </si>
  <si>
    <t>B</t>
  </si>
  <si>
    <t>Deel 1</t>
  </si>
  <si>
    <t>Deel 2</t>
  </si>
  <si>
    <t>Score</t>
  </si>
  <si>
    <t>Opties ter info</t>
  </si>
  <si>
    <r>
      <t xml:space="preserve">Onderstaande geeft de alle opties weer, die niet onderdeel zijn van het gestelde in het Programma van Eisen en Wensen maar mogelijk door LUMC additioneel kunnen worden afgenomen. Denk hierbij aan bepaalde accessoires, software upgrades, etc. Geef aan of het een product (eenmalig/reusable/disposable) of dienst (bijv. licentie) betreft. Op basis daarvan vul je </t>
    </r>
    <r>
      <rPr>
        <b/>
        <sz val="8.5"/>
        <color theme="1"/>
        <rFont val="Verdana"/>
        <family val="2"/>
      </rPr>
      <t>of</t>
    </r>
    <r>
      <rPr>
        <sz val="8.5"/>
        <color theme="1"/>
        <rFont val="Verdana"/>
        <family val="2"/>
      </rPr>
      <t xml:space="preserve"> kolom F tm H </t>
    </r>
    <r>
      <rPr>
        <b/>
        <sz val="8.5"/>
        <color theme="1"/>
        <rFont val="Verdana"/>
        <family val="2"/>
      </rPr>
      <t>of</t>
    </r>
    <r>
      <rPr>
        <sz val="8.5"/>
        <color theme="1"/>
        <rFont val="Verdana"/>
        <family val="2"/>
      </rPr>
      <t xml:space="preserve"> kolom I tm K in.</t>
    </r>
  </si>
  <si>
    <t>artikelnaam</t>
  </si>
  <si>
    <t>omschrijving product/dienst</t>
  </si>
  <si>
    <t>LUMC korting in %</t>
  </si>
  <si>
    <t>LUMC prijs/stuk</t>
  </si>
  <si>
    <t>LUMC prijs/jaar</t>
  </si>
  <si>
    <t>Prijzenblad Anesthesie werkkarren</t>
  </si>
  <si>
    <r>
      <t xml:space="preserve">Inschrijver dient in de blauwe cel: B21 zijn prijs voor één kar in te dienen. Na het invullen van de prijs in de blauwe cel: B21, wordt automatisch het aantal punten wat inschrijver ontvangt voor G1.2 weergegeven in de groene cellen onder het kopje score (regel 35). Het aantal punten wordt vervolgens gewogen. Uw inschrijfprijs per kar dient gebaseerd te zijn op de gespecificeerde werkkar en op een afname aantal van 25 stuks. 
Bij de inschrijfprijs zitten alle kosten voor de kar inbegrepen. Inschrijver mag geen extra kosten in rekening brengen. Inschrijver is zelf verantwoordelijk voor het indienen van de juistheid van zijn inschrijfprijs. De prijs is </t>
    </r>
    <r>
      <rPr>
        <b/>
        <sz val="11"/>
        <color theme="1"/>
        <rFont val="Calibri"/>
        <family val="2"/>
        <scheme val="minor"/>
      </rPr>
      <t>exclusief BTW</t>
    </r>
    <r>
      <rPr>
        <sz val="11"/>
        <color theme="1"/>
        <rFont val="Calibri"/>
        <family val="2"/>
        <scheme val="minor"/>
      </rPr>
      <t xml:space="preserve">. Bij het niet correct invullen van de prijs, wordt de Inschrijving terzijde gelegd. 
Tevens dient Inschrijver in de blauwe cel: B22 het BTW percentage van de kar te vermelden.
</t>
    </r>
  </si>
  <si>
    <t>Rekenbladsub gunningscriterium prijs</t>
  </si>
  <si>
    <t>excl. BTW</t>
  </si>
  <si>
    <t>BTW-percentage</t>
  </si>
  <si>
    <t>%</t>
  </si>
  <si>
    <t>Naam Inschrijver</t>
  </si>
  <si>
    <t>Naam ondertekenaar</t>
  </si>
  <si>
    <t>Functie</t>
  </si>
  <si>
    <t>U dient de prijs in te dienen gebaseerd op de omschrijving (per x stuks, per x jaar etc), en eventueel apart in verpakkingseenheid indien gevraagd.</t>
  </si>
  <si>
    <t>Systeem</t>
  </si>
  <si>
    <t>ex. btw</t>
  </si>
  <si>
    <t>MANIFOLD TUBING BLAUW TBV 36KHZ CUSA EXCEL C3601 DS 6 STK</t>
  </si>
  <si>
    <t>MICROTIP PLUS CUSA 19.27CMX0.57MM  C4615S  DS 4 STK</t>
  </si>
  <si>
    <t>MICROTIP AND FLUE CUSA 12.15CMX1.57MM C4611S DS 4STK</t>
  </si>
  <si>
    <t>TIP EXTENDED MICRO CURVED CUSA EXCEL  C4611ELT  STK</t>
  </si>
  <si>
    <t>TIP EXTENDED STANDARD CUSA EXCEL  C4614ELT  STK</t>
  </si>
  <si>
    <t>TORQUE WRENCH TBV 23KHZ CUSA EXCEL C5602 DS 6STK</t>
  </si>
  <si>
    <t>Disposables</t>
  </si>
  <si>
    <t>Prijslijst/stuk ex BTW</t>
  </si>
  <si>
    <t>Dienst</t>
  </si>
  <si>
    <t>Kosten bestaan uit:</t>
  </si>
  <si>
    <t>Voorbeeld: kabel</t>
  </si>
  <si>
    <t>E.</t>
  </si>
  <si>
    <t>Totaalprijs disposables obv
 6 jaar</t>
  </si>
  <si>
    <t>In dit tabblad dient u de aanvullende opties te weergeven, die niet zijn uitgevraagd in de aanbesteding, maar extra kunnen worden afgenomen. Deze opties worden niet meegenomen in de bepaling van de Inschrijfprijs Ultrasone Aspiratiesystemen.</t>
  </si>
  <si>
    <t>U dient de prijs per stuk in te dienen, en apart de prijs per verpakkingseenheid indien gevraagd.</t>
  </si>
  <si>
    <t>Prijs van product per stuk</t>
  </si>
  <si>
    <t>Prijs per jaar</t>
  </si>
  <si>
    <t>TOTAAL</t>
  </si>
  <si>
    <t>Plafondprijs voor twee systemen</t>
  </si>
  <si>
    <t>Plafondprijs per jaar</t>
  </si>
  <si>
    <t xml:space="preserve">Het is niet toegestaan om wijzigingen in dit Format Prijzenblad door te voeren. </t>
  </si>
  <si>
    <t>Wensen + overig</t>
  </si>
  <si>
    <t>Prijs obv 1 systeem (console inclusief alle onderdelen, handstuk en toebehoren)</t>
  </si>
  <si>
    <t>Afname verwacht in huidige verpakkingseenheid</t>
  </si>
  <si>
    <t>Verwacht gebruik in aantallen *</t>
  </si>
  <si>
    <t>Indien meermaals gebruiken, hoe vaak</t>
  </si>
  <si>
    <t xml:space="preserve">U dient alle geel gearceerde cellen in te vullen. </t>
  </si>
  <si>
    <t>Uurtarieven Leverancier (excl. BTW)</t>
  </si>
  <si>
    <t>Uurtarief tijdens werkuren</t>
  </si>
  <si>
    <t>Buiten normale werkuren</t>
  </si>
  <si>
    <t>Buiten normale werkdagen of zaterdag</t>
  </si>
  <si>
    <t>Buiten normale werkdagen of zon- en feestdagen</t>
  </si>
  <si>
    <t>Standaard Voorrijkosten</t>
  </si>
  <si>
    <t>* Aan de genoemde aantallen in dit tabblad kunnen geen rechten worden ontleend.</t>
  </si>
  <si>
    <t>CUSA CLARITY 36kHz CURVED EXT STD TIP (5-PACK) C74145</t>
  </si>
  <si>
    <t xml:space="preserve">In dit tabblad dient u uw tarieven voor correctief onderhoud te weergeven. Dit wordt nader vastgelegd in de SSO. </t>
  </si>
  <si>
    <t xml:space="preserve">Plafondprijs </t>
  </si>
  <si>
    <t>Uw uurtarief</t>
  </si>
  <si>
    <t>Uurtarieven correctief onderhoud</t>
  </si>
  <si>
    <t xml:space="preserve">In het geval van een plafondprijs mag u deze niet overschrijden. </t>
  </si>
  <si>
    <t xml:space="preserve">De aangeboden verbruiksartikelen voor de groen gemarkeerde cellen worden getest in de gebruikerstest. </t>
  </si>
  <si>
    <t>Verbruiksartikelen</t>
  </si>
  <si>
    <t>Onderstaande geeft de totale kosten van het verwachte verbruik aan verbruiksartikelen gedurende de initiële looptjd van 6 jaar, gebaseerd op het verbruik van 2023, zie tab 2 assortiment verbruiksartikelen. Onder disposables verstaan wij alle producten (niet-onderdelen) die tijdens de contractduur meermaals vervangen moeten worden, bijvoorbeeld maar niet aansluitend: tips, tubes en slangen. Deze totaalprijs wordt uitomatisch berekend na het invullen van tab 2.  Daarnaast dient u per product-categorie een vast kortingspercentage aan te bieden op deze productcategorieën, zodat eventuele extra producten tegen dezelfde korting op de prijslijst kunnen worden aangeschaft.</t>
  </si>
  <si>
    <t>Alle prijsinformatie dient te worden ingevuld in dit Prijzenblad. Iedere andere/nieuwe prijsinformatie wordt niet meegenomen in de bepaling van de Inschrijfprijs Ultrasone Aspiratiesystemen.</t>
  </si>
  <si>
    <t xml:space="preserve">Alle prijzen zijn integraal, gebaseerd op de gegevens uit het Beschrijvend document inclusief het Programma van Eisen en Wensen, en eventuele alle andere mogelijke bijkomende kosten. </t>
  </si>
  <si>
    <t>Per onderwerp dient u de kosten weer te geven inclusief de onderbouwing en eventueel de overige gevraagde gegevens. U dient alle geel gearceerde cellen in te vullen en de grijze cellen worden automatisch berekend. 
De totaalprijs Ultrasone Aspiratiesystemen (blauw) wordt meegenomen als prijs in P1.</t>
  </si>
  <si>
    <t>Dit prijzenblad berekent de TCO prijs voor het gebruik van twee ultrasone aspiratiesystemen inclusief handstukken, disposables en onderhoud gedurende de initiële looptijd van 6 jaar. 
Bij een eventuele verlenging blijven dezelfde prijzen van toepassing.</t>
  </si>
  <si>
    <t>Alle prijzen en tarieven dienen gesteld te zijn in op basis van het prijspeil 2024, in euro’s en zijn exclusief BTW. Alle kortingen zijn in procenten. 
Indien er gedurende de initiële looptijd van de overeenkomst extra producten van dezelfde productcategorie worden aangeschaft, dient hiervoor hetzelfde kortingspercentage op de prijslijst te gelden.</t>
  </si>
  <si>
    <t>Prijs/stuk LUMC ex BTW</t>
  </si>
  <si>
    <t xml:space="preserve">Onderstaande geeft de totale kosten van het verwachte verbruik aan handstukken. Dit zijn handstukken ter vervanging van de bij levering geleverde handstukken in onderdeel A., gedurende de initiële looptjd van 6 jaar. U dient hierbij alle opties en accessoires en benodigdheden zoals uitgevraagd in het Programma van Eisen én Wensen en benodigd voor normaal gebruik mee te nemen. Het is aan de Inschrijver om een reële inschatting te geven van het verwachte aantal handstukken. Als het verbruik in de praktijk onverwachts meer dan 20% afwijkt van forecast, lees: er meer handstukken nodig zijn bij normaal gebruik dan eerste instatie is ingeschat in dit Prijzenblad, terwijl daar geen objectieve onderliggende redenen aan ten grondslag liggen, dient Inschrijver kosteloos de aanvullend benodigde handstukken te leveren gedurende de resterende contactperiode.
</t>
  </si>
  <si>
    <t xml:space="preserve">Onderstaande geeft de totale kosten van het preventief onderhoud gedurende de looptijd van 6 jaar. </t>
  </si>
  <si>
    <t xml:space="preserve">Preventief onderhoud/jaar </t>
  </si>
  <si>
    <t>Totaalprijs preventief onderhoud zes jaar</t>
  </si>
  <si>
    <r>
      <t xml:space="preserve">Onderstaande geeft </t>
    </r>
    <r>
      <rPr>
        <sz val="8.5"/>
        <rFont val="Verdana"/>
        <family val="2"/>
      </rPr>
      <t xml:space="preserve">de totale kosten van 2 systemen (console incl. één handstuk en toebehoren) op basis van alle eisen en wensen waar ''ja'' op is geantwoord. </t>
    </r>
  </si>
  <si>
    <t>Aantal nodig voor 1 console in 6j</t>
  </si>
  <si>
    <t>Aantal nodig voor 2 consoles in 6 j</t>
  </si>
  <si>
    <t>Overig</t>
  </si>
  <si>
    <t>Totaalprijs overig (onderhoud) over 6 jaar.</t>
  </si>
  <si>
    <t xml:space="preserve">Onderstaande geeft de alle additionele kosten weer, d.w.z. dat het wel eenmalig in rekening zal worden gebracht bij LUMC, tenzij anders is aangegeven, maar niet onderdeel is van bovenstaande onderdelen. Bij overige zaken kun je denken aan onderdelen die gedurende de levensduur vervangen moeten worden.  Bijvoorbeeld: elke 2 jaar dient de kabel vervangen te worden. Zie het voorbeeld (schuingedrukte tekst) hoe u dit dient in te vullen. Bij de kosten neemt u alle kosten op die het LUMC buiten het onderhoudscontract dient te betalen voor de vervanging van in dit geval de kabel, dus naast de onderdelen van 4 kabels ook alle kosten voor arbeidsloon en transport etc. In het geval de kosten niet zijn opgegeven kunnen deze niet in rekening worden gebracht. </t>
  </si>
  <si>
    <t xml:space="preserve">Hiervoor gelden alle instructies, zoals aangegeven in tabblad 1 en het Beschrijvend document. </t>
  </si>
  <si>
    <t xml:space="preserve">Hiervoor gelden alle instructies, zoals beschreven in tabblad A en het Beschrijvend document. </t>
  </si>
  <si>
    <t>Alle genoemde aantallen in dit prijzenblad zijn op basis van gegevens 2023, deze aantallen zijn indicatief en hier kunnen geen rechten aan worden ontleend.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</si>
</sst>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_-&quot;€&quot;\ * #,##0.00\-;_-&quot;€&quot;\ * &quot;-&quot;??_-;_-@_-"/>
    <numFmt numFmtId="164" formatCode="_ &quot;€&quot;\ * #,##0.00_ ;_ &quot;€&quot;\ * \-#,##0.00_ ;_ &quot;€&quot;\ * &quot;-&quot;??_ ;_ @_ "/>
    <numFmt numFmtId="165" formatCode="0.00000"/>
    <numFmt numFmtId="166" formatCode="0.000"/>
    <numFmt numFmtId="167" formatCode="_ [$€-413]\ * #,##0.00_ ;_ [$€-413]\ * \-#,##0.00_ ;_ [$€-413]\ * &quot;-&quot;??_ ;_ @_ "/>
    <numFmt numFmtId="168" formatCode="&quot;€&quot;\ #,##0.00_-"/>
  </numFmts>
  <fonts count="24" x14ac:knownFonts="1">
    <font>
      <sz val="11"/>
      <color theme="1"/>
      <name val="Calibri"/>
      <family val="2"/>
      <scheme val="minor"/>
    </font>
    <font>
      <sz val="11"/>
      <color theme="1"/>
      <name val="Calibri"/>
      <family val="2"/>
      <scheme val="minor"/>
    </font>
    <font>
      <sz val="8.5"/>
      <color theme="1"/>
      <name val="Verdana"/>
      <family val="2"/>
    </font>
    <font>
      <b/>
      <sz val="12"/>
      <color theme="1"/>
      <name val="Verdana"/>
      <family val="2"/>
    </font>
    <font>
      <b/>
      <sz val="8.5"/>
      <color theme="1"/>
      <name val="Verdana"/>
      <family val="2"/>
    </font>
    <font>
      <i/>
      <sz val="8.5"/>
      <color theme="1"/>
      <name val="Verdana"/>
      <family val="2"/>
    </font>
    <font>
      <sz val="8.5"/>
      <color rgb="FFFF0000"/>
      <name val="Verdana"/>
      <family val="2"/>
    </font>
    <font>
      <sz val="8.5"/>
      <name val="Verdana"/>
      <family val="2"/>
    </font>
    <font>
      <sz val="10"/>
      <color theme="1"/>
      <name val="Corbel"/>
      <family val="2"/>
    </font>
    <font>
      <sz val="11"/>
      <color rgb="FFFF0000"/>
      <name val="Calibri"/>
      <family val="2"/>
      <scheme val="minor"/>
    </font>
    <font>
      <b/>
      <sz val="11"/>
      <color theme="1"/>
      <name val="Calibri"/>
      <family val="2"/>
      <scheme val="minor"/>
    </font>
    <font>
      <b/>
      <sz val="22"/>
      <color theme="1"/>
      <name val="Calibri"/>
      <family val="2"/>
      <scheme val="minor"/>
    </font>
    <font>
      <i/>
      <sz val="11"/>
      <color theme="1"/>
      <name val="Calibri"/>
      <family val="2"/>
      <scheme val="minor"/>
    </font>
    <font>
      <b/>
      <i/>
      <sz val="11"/>
      <color rgb="FFFF0000"/>
      <name val="Calibri"/>
      <family val="2"/>
      <scheme val="minor"/>
    </font>
    <font>
      <b/>
      <sz val="11"/>
      <color rgb="FFFF0000"/>
      <name val="Calibri"/>
      <family val="2"/>
      <scheme val="minor"/>
    </font>
    <font>
      <b/>
      <sz val="11"/>
      <color theme="1"/>
      <name val="Corbel"/>
      <family val="2"/>
    </font>
    <font>
      <sz val="11"/>
      <color rgb="FF000000"/>
      <name val="Calibri"/>
      <family val="2"/>
      <scheme val="minor"/>
    </font>
    <font>
      <sz val="8.5"/>
      <color rgb="FF000000"/>
      <name val="Verdana"/>
      <family val="2"/>
    </font>
    <font>
      <b/>
      <sz val="12"/>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i/>
      <sz val="10"/>
      <color theme="1"/>
      <name val="Calibri"/>
      <family val="2"/>
      <scheme val="minor"/>
    </font>
    <font>
      <sz val="11"/>
      <color theme="1"/>
      <name val="Verdana"/>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bgColor indexed="64"/>
      </patternFill>
    </fill>
    <fill>
      <patternFill patternType="solid">
        <fgColor rgb="FFFFC000"/>
        <bgColor indexed="64"/>
      </patternFill>
    </fill>
    <fill>
      <patternFill patternType="solid">
        <fgColor rgb="FF00FF00"/>
        <bgColor indexed="64"/>
      </patternFill>
    </fill>
    <fill>
      <patternFill patternType="solid">
        <fgColor rgb="FFE6E6E6"/>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medium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1">
    <xf numFmtId="0" fontId="0" fillId="0" borderId="0" xfId="0"/>
    <xf numFmtId="0" fontId="2" fillId="0" borderId="0" xfId="0" applyFont="1"/>
    <xf numFmtId="0" fontId="3" fillId="0" borderId="0" xfId="0" applyFont="1"/>
    <xf numFmtId="0" fontId="4" fillId="2" borderId="1" xfId="0" applyFont="1" applyFill="1" applyBorder="1"/>
    <xf numFmtId="0" fontId="4" fillId="2" borderId="2" xfId="0" applyFont="1" applyFill="1" applyBorder="1"/>
    <xf numFmtId="0" fontId="4" fillId="2" borderId="3" xfId="0" applyFont="1" applyFill="1" applyBorder="1"/>
    <xf numFmtId="0" fontId="2" fillId="2" borderId="5" xfId="0" applyFont="1" applyFill="1" applyBorder="1" applyAlignment="1">
      <alignment vertical="center"/>
    </xf>
    <xf numFmtId="0" fontId="2" fillId="2" borderId="5" xfId="0" applyFont="1" applyFill="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4" xfId="0" applyFont="1" applyBorder="1" applyAlignment="1">
      <alignment wrapText="1"/>
    </xf>
    <xf numFmtId="0" fontId="2" fillId="0" borderId="0" xfId="0" applyFont="1" applyAlignment="1">
      <alignment wrapText="1"/>
    </xf>
    <xf numFmtId="0" fontId="5" fillId="0" borderId="0" xfId="0" applyFont="1" applyAlignment="1">
      <alignment horizontal="right"/>
    </xf>
    <xf numFmtId="0" fontId="2" fillId="0" borderId="7" xfId="0" applyFont="1" applyBorder="1"/>
    <xf numFmtId="0" fontId="2" fillId="0" borderId="8" xfId="0" applyFont="1" applyBorder="1"/>
    <xf numFmtId="0" fontId="5" fillId="0" borderId="7" xfId="0" applyFont="1" applyBorder="1" applyAlignment="1">
      <alignment horizontal="right"/>
    </xf>
    <xf numFmtId="0" fontId="6" fillId="0" borderId="0" xfId="0" applyFont="1"/>
    <xf numFmtId="0" fontId="6" fillId="0" borderId="5" xfId="0" applyFont="1" applyBorder="1"/>
    <xf numFmtId="0" fontId="8" fillId="2" borderId="14" xfId="0" applyFont="1" applyFill="1" applyBorder="1" applyAlignment="1">
      <alignment horizontal="right" wrapText="1"/>
    </xf>
    <xf numFmtId="0" fontId="8" fillId="2" borderId="14" xfId="0" applyFont="1" applyFill="1" applyBorder="1" applyAlignment="1">
      <alignment horizontal="right"/>
    </xf>
    <xf numFmtId="0" fontId="8" fillId="2" borderId="23" xfId="0" applyFont="1" applyFill="1" applyBorder="1" applyAlignment="1">
      <alignment horizontal="right" vertical="top"/>
    </xf>
    <xf numFmtId="0" fontId="8" fillId="2" borderId="4" xfId="0" applyFont="1" applyFill="1" applyBorder="1" applyAlignment="1">
      <alignment horizontal="right" vertical="top"/>
    </xf>
    <xf numFmtId="0" fontId="8" fillId="2" borderId="6" xfId="0" applyFont="1" applyFill="1" applyBorder="1" applyAlignment="1">
      <alignment horizontal="right" vertical="top"/>
    </xf>
    <xf numFmtId="0" fontId="11" fillId="0" borderId="0" xfId="0" applyFont="1"/>
    <xf numFmtId="0" fontId="0" fillId="0" borderId="0" xfId="0" applyAlignment="1">
      <alignment horizontal="left" vertical="top" wrapText="1"/>
    </xf>
    <xf numFmtId="0" fontId="10" fillId="2" borderId="0" xfId="0" applyFont="1" applyFill="1" applyAlignment="1">
      <alignment horizontal="center"/>
    </xf>
    <xf numFmtId="0" fontId="10" fillId="0" borderId="0" xfId="0" applyFont="1"/>
    <xf numFmtId="0" fontId="10" fillId="2" borderId="0" xfId="0" applyFont="1" applyFill="1"/>
    <xf numFmtId="0" fontId="10" fillId="4" borderId="0" xfId="0" applyFont="1" applyFill="1" applyAlignment="1" applyProtection="1">
      <alignment horizontal="right"/>
      <protection locked="0"/>
    </xf>
    <xf numFmtId="0" fontId="10" fillId="0" borderId="0" xfId="0" applyFont="1" applyAlignment="1">
      <alignment horizontal="right"/>
    </xf>
    <xf numFmtId="0" fontId="0" fillId="2" borderId="0" xfId="0" applyFill="1" applyAlignment="1">
      <alignment horizontal="center"/>
    </xf>
    <xf numFmtId="0" fontId="0" fillId="3" borderId="0" xfId="0" applyFill="1"/>
    <xf numFmtId="0" fontId="0" fillId="0" borderId="0" xfId="0" applyAlignment="1">
      <alignment horizontal="right"/>
    </xf>
    <xf numFmtId="1" fontId="0" fillId="0" borderId="0" xfId="0" applyNumberFormat="1"/>
    <xf numFmtId="0" fontId="0" fillId="4" borderId="0" xfId="0" applyFill="1" applyProtection="1">
      <protection locked="0"/>
    </xf>
    <xf numFmtId="0" fontId="9" fillId="5" borderId="0" xfId="0" applyFont="1" applyFill="1"/>
    <xf numFmtId="0" fontId="13" fillId="5" borderId="0" xfId="0" applyFont="1" applyFill="1" applyAlignment="1">
      <alignment horizontal="center"/>
    </xf>
    <xf numFmtId="165" fontId="14" fillId="5" borderId="0" xfId="0" applyNumberFormat="1" applyFont="1" applyFill="1"/>
    <xf numFmtId="0" fontId="13" fillId="0" borderId="0" xfId="0" applyFont="1" applyAlignment="1">
      <alignment horizontal="center"/>
    </xf>
    <xf numFmtId="165" fontId="10" fillId="6" borderId="0" xfId="0" applyNumberFormat="1" applyFont="1" applyFill="1"/>
    <xf numFmtId="166" fontId="11" fillId="6" borderId="0" xfId="0" applyNumberFormat="1" applyFont="1" applyFill="1" applyAlignment="1">
      <alignment horizontal="center" vertical="center"/>
    </xf>
    <xf numFmtId="1" fontId="11" fillId="0" borderId="0" xfId="0" applyNumberFormat="1" applyFont="1" applyAlignment="1">
      <alignment horizontal="center" vertical="center"/>
    </xf>
    <xf numFmtId="0" fontId="15" fillId="7" borderId="9" xfId="0" applyFont="1" applyFill="1" applyBorder="1" applyAlignment="1">
      <alignment horizontal="left" vertical="center" wrapText="1"/>
    </xf>
    <xf numFmtId="0" fontId="0" fillId="0" borderId="9" xfId="0" applyBorder="1" applyAlignment="1" applyProtection="1">
      <alignment horizontal="center"/>
      <protection locked="0"/>
    </xf>
    <xf numFmtId="0" fontId="7"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horizontal="left" vertical="top"/>
    </xf>
    <xf numFmtId="167" fontId="0" fillId="0" borderId="9" xfId="0" applyNumberFormat="1" applyBorder="1"/>
    <xf numFmtId="167" fontId="2" fillId="9" borderId="9" xfId="0" applyNumberFormat="1" applyFont="1" applyFill="1" applyBorder="1" applyAlignment="1">
      <alignment wrapText="1"/>
    </xf>
    <xf numFmtId="0" fontId="2" fillId="0" borderId="12" xfId="0" applyFont="1" applyBorder="1"/>
    <xf numFmtId="0" fontId="2" fillId="0" borderId="11" xfId="0" applyFont="1" applyBorder="1"/>
    <xf numFmtId="9" fontId="0" fillId="0" borderId="0" xfId="2" applyFont="1"/>
    <xf numFmtId="0" fontId="2" fillId="2" borderId="4" xfId="0" applyFont="1" applyFill="1" applyBorder="1" applyAlignment="1">
      <alignment horizontal="right"/>
    </xf>
    <xf numFmtId="0" fontId="0" fillId="8" borderId="9" xfId="0" applyFill="1" applyBorder="1" applyProtection="1">
      <protection locked="0"/>
    </xf>
    <xf numFmtId="167" fontId="0" fillId="3" borderId="9" xfId="0" applyNumberFormat="1" applyFill="1" applyBorder="1" applyProtection="1">
      <protection locked="0"/>
    </xf>
    <xf numFmtId="9" fontId="0" fillId="3" borderId="9" xfId="2" applyFont="1" applyFill="1" applyBorder="1" applyProtection="1">
      <protection locked="0"/>
    </xf>
    <xf numFmtId="164" fontId="2" fillId="0" borderId="0" xfId="1" applyFont="1" applyAlignment="1"/>
    <xf numFmtId="0" fontId="16" fillId="0" borderId="0" xfId="0" applyFont="1"/>
    <xf numFmtId="0" fontId="0" fillId="0" borderId="24" xfId="0" applyBorder="1" applyAlignment="1">
      <alignment horizontal="left"/>
    </xf>
    <xf numFmtId="1" fontId="0" fillId="0" borderId="24" xfId="0" applyNumberFormat="1" applyBorder="1" applyAlignment="1">
      <alignment horizontal="right"/>
    </xf>
    <xf numFmtId="0" fontId="0" fillId="0" borderId="24" xfId="0" applyBorder="1" applyAlignment="1">
      <alignment horizontal="right"/>
    </xf>
    <xf numFmtId="0" fontId="2" fillId="2" borderId="5" xfId="0" applyFont="1" applyFill="1" applyBorder="1" applyAlignment="1">
      <alignment vertical="center" wrapText="1"/>
    </xf>
    <xf numFmtId="0" fontId="10" fillId="0" borderId="9" xfId="0" applyFont="1" applyBorder="1" applyAlignment="1" applyProtection="1">
      <alignment horizontal="left" vertical="top" wrapText="1"/>
      <protection locked="0"/>
    </xf>
    <xf numFmtId="9" fontId="10" fillId="0" borderId="9" xfId="2" applyFont="1" applyBorder="1" applyAlignment="1" applyProtection="1">
      <alignment horizontal="left" vertical="top" wrapText="1"/>
      <protection locked="0"/>
    </xf>
    <xf numFmtId="0" fontId="2" fillId="0" borderId="9" xfId="0" applyFont="1" applyBorder="1" applyAlignment="1">
      <alignment vertical="top" wrapText="1"/>
    </xf>
    <xf numFmtId="9" fontId="0" fillId="0" borderId="0" xfId="2" applyFont="1" applyBorder="1"/>
    <xf numFmtId="0" fontId="2" fillId="0" borderId="0" xfId="0" applyFont="1" applyAlignment="1">
      <alignment horizontal="left" vertical="top" wrapText="1"/>
    </xf>
    <xf numFmtId="9" fontId="2" fillId="3" borderId="9" xfId="2" applyFont="1" applyFill="1" applyBorder="1" applyAlignment="1">
      <alignment vertical="top" wrapText="1"/>
    </xf>
    <xf numFmtId="0" fontId="4" fillId="0" borderId="0" xfId="0" applyFont="1" applyAlignment="1">
      <alignment horizontal="left" vertical="top" wrapText="1"/>
    </xf>
    <xf numFmtId="0" fontId="5" fillId="0" borderId="9" xfId="0" applyFont="1" applyBorder="1" applyAlignment="1">
      <alignment vertical="top" wrapText="1"/>
    </xf>
    <xf numFmtId="0" fontId="2" fillId="2" borderId="5" xfId="0" applyFont="1" applyFill="1" applyBorder="1" applyAlignment="1">
      <alignment horizontal="left" vertical="top"/>
    </xf>
    <xf numFmtId="0" fontId="2" fillId="0" borderId="11" xfId="0" applyFont="1" applyBorder="1" applyAlignment="1">
      <alignment vertical="top" wrapText="1"/>
    </xf>
    <xf numFmtId="0" fontId="2" fillId="0" borderId="26" xfId="0" applyFont="1" applyBorder="1" applyAlignment="1">
      <alignment vertical="top" wrapText="1"/>
    </xf>
    <xf numFmtId="0" fontId="2" fillId="3" borderId="27" xfId="0" applyFont="1" applyFill="1" applyBorder="1" applyAlignment="1">
      <alignment horizontal="left" vertical="top" wrapText="1"/>
    </xf>
    <xf numFmtId="0" fontId="2" fillId="0" borderId="0" xfId="0" applyFont="1" applyBorder="1" applyAlignment="1">
      <alignment horizontal="left" vertical="top" wrapText="1"/>
    </xf>
    <xf numFmtId="164" fontId="2" fillId="0" borderId="9" xfId="1" applyFont="1" applyBorder="1" applyAlignment="1">
      <alignment vertical="top" wrapText="1"/>
    </xf>
    <xf numFmtId="0" fontId="4" fillId="0" borderId="28" xfId="0" applyFont="1" applyBorder="1"/>
    <xf numFmtId="0" fontId="4" fillId="0" borderId="21" xfId="0" applyFont="1" applyBorder="1"/>
    <xf numFmtId="0" fontId="2" fillId="0" borderId="21" xfId="0" applyFont="1" applyBorder="1"/>
    <xf numFmtId="0" fontId="2" fillId="0" borderId="22" xfId="0" applyFont="1" applyBorder="1"/>
    <xf numFmtId="0" fontId="2" fillId="0" borderId="31" xfId="0" applyFont="1" applyBorder="1" applyAlignment="1">
      <alignment vertical="top" wrapText="1"/>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29" xfId="0" applyFont="1" applyBorder="1" applyAlignment="1">
      <alignment vertical="top" wrapText="1"/>
    </xf>
    <xf numFmtId="0" fontId="2" fillId="0" borderId="27" xfId="0" applyFont="1" applyBorder="1" applyAlignment="1">
      <alignment vertical="top" wrapText="1"/>
    </xf>
    <xf numFmtId="0" fontId="2" fillId="0" borderId="6" xfId="0" applyFont="1" applyBorder="1" applyAlignment="1">
      <alignment wrapText="1"/>
    </xf>
    <xf numFmtId="0" fontId="2" fillId="0" borderId="7" xfId="0" applyFont="1" applyBorder="1" applyAlignment="1">
      <alignment wrapText="1"/>
    </xf>
    <xf numFmtId="0" fontId="4" fillId="0" borderId="7" xfId="0" applyFont="1" applyBorder="1" applyAlignment="1">
      <alignment wrapText="1"/>
    </xf>
    <xf numFmtId="164" fontId="2" fillId="10" borderId="9" xfId="1" applyFont="1" applyFill="1" applyBorder="1" applyAlignment="1">
      <alignment vertical="top" wrapText="1"/>
    </xf>
    <xf numFmtId="0" fontId="2" fillId="0" borderId="0" xfId="0" applyFont="1" applyBorder="1"/>
    <xf numFmtId="0" fontId="2" fillId="11" borderId="0" xfId="0" applyFont="1" applyFill="1"/>
    <xf numFmtId="9" fontId="2" fillId="3" borderId="31" xfId="2" applyFont="1" applyFill="1" applyBorder="1" applyAlignment="1">
      <alignmen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wrapText="1"/>
    </xf>
    <xf numFmtId="0" fontId="2" fillId="0" borderId="5" xfId="0" applyFont="1" applyBorder="1" applyAlignment="1">
      <alignment wrapText="1"/>
    </xf>
    <xf numFmtId="164" fontId="2" fillId="10" borderId="31" xfId="1" applyFont="1" applyFill="1" applyBorder="1" applyAlignment="1">
      <alignment vertical="top" wrapText="1"/>
    </xf>
    <xf numFmtId="0" fontId="2" fillId="0" borderId="6" xfId="0" applyFont="1" applyBorder="1"/>
    <xf numFmtId="164" fontId="2" fillId="10" borderId="37" xfId="1" applyFont="1" applyFill="1" applyBorder="1" applyAlignment="1">
      <alignment vertical="top" wrapText="1"/>
    </xf>
    <xf numFmtId="0" fontId="4" fillId="0" borderId="30" xfId="0" applyFont="1" applyBorder="1" applyAlignment="1">
      <alignment vertical="top" wrapText="1"/>
    </xf>
    <xf numFmtId="164" fontId="2" fillId="10" borderId="38" xfId="1" applyFont="1" applyFill="1" applyBorder="1" applyAlignment="1">
      <alignment vertical="top" wrapText="1"/>
    </xf>
    <xf numFmtId="164" fontId="2" fillId="0" borderId="9" xfId="1" applyFont="1" applyBorder="1"/>
    <xf numFmtId="164" fontId="2" fillId="3" borderId="9" xfId="1" applyFont="1" applyFill="1" applyBorder="1" applyAlignment="1">
      <alignment vertical="top" wrapText="1"/>
    </xf>
    <xf numFmtId="164" fontId="2" fillId="3" borderId="31" xfId="1" applyFont="1" applyFill="1" applyBorder="1" applyAlignment="1">
      <alignment vertical="top" wrapText="1"/>
    </xf>
    <xf numFmtId="0" fontId="2" fillId="3" borderId="31" xfId="1" applyNumberFormat="1" applyFont="1" applyFill="1" applyBorder="1" applyAlignment="1">
      <alignment horizontal="left" vertical="top" wrapText="1"/>
    </xf>
    <xf numFmtId="44" fontId="2" fillId="10" borderId="38" xfId="0" applyNumberFormat="1" applyFont="1" applyFill="1" applyBorder="1" applyAlignment="1">
      <alignment vertical="top" wrapText="1"/>
    </xf>
    <xf numFmtId="164" fontId="2" fillId="10" borderId="27" xfId="1" applyFont="1" applyFill="1" applyBorder="1" applyAlignment="1">
      <alignment vertical="top" wrapText="1"/>
    </xf>
    <xf numFmtId="164" fontId="5" fillId="0" borderId="9" xfId="1" applyFont="1" applyBorder="1" applyAlignment="1">
      <alignment vertical="top" wrapText="1"/>
    </xf>
    <xf numFmtId="0" fontId="2" fillId="0" borderId="29" xfId="0" applyFont="1" applyBorder="1"/>
    <xf numFmtId="167" fontId="2" fillId="10" borderId="27" xfId="1" applyNumberFormat="1" applyFont="1" applyFill="1" applyBorder="1" applyAlignment="1"/>
    <xf numFmtId="167" fontId="2" fillId="12" borderId="38" xfId="1" applyNumberFormat="1" applyFont="1" applyFill="1" applyBorder="1" applyAlignment="1"/>
    <xf numFmtId="0" fontId="2" fillId="2" borderId="0"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xf numFmtId="0" fontId="2" fillId="2" borderId="40" xfId="0" applyFont="1" applyFill="1" applyBorder="1" applyAlignment="1">
      <alignment vertical="center"/>
    </xf>
    <xf numFmtId="164" fontId="4" fillId="0" borderId="31" xfId="1" applyFont="1" applyBorder="1" applyAlignment="1">
      <alignment vertical="top" wrapText="1"/>
    </xf>
    <xf numFmtId="0" fontId="4" fillId="0" borderId="31" xfId="0" applyFont="1" applyBorder="1" applyAlignment="1">
      <alignment vertical="top" wrapText="1"/>
    </xf>
    <xf numFmtId="0" fontId="4" fillId="0" borderId="31" xfId="0" applyFont="1" applyBorder="1" applyAlignment="1">
      <alignment horizontal="left" vertical="top" wrapText="1"/>
    </xf>
    <xf numFmtId="0" fontId="7" fillId="2" borderId="0" xfId="0" applyFont="1" applyFill="1" applyBorder="1" applyAlignment="1">
      <alignment horizontal="left" vertical="top"/>
    </xf>
    <xf numFmtId="0" fontId="7" fillId="2" borderId="0" xfId="0" applyFont="1" applyFill="1" applyBorder="1"/>
    <xf numFmtId="0" fontId="2" fillId="2" borderId="1" xfId="0" applyFont="1" applyFill="1" applyBorder="1" applyAlignment="1">
      <alignment vertical="center"/>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xf>
    <xf numFmtId="0" fontId="2" fillId="2" borderId="4" xfId="0" applyFont="1" applyFill="1" applyBorder="1" applyAlignment="1">
      <alignment horizontal="left" vertical="top"/>
    </xf>
    <xf numFmtId="1" fontId="0" fillId="0" borderId="24" xfId="0" applyNumberFormat="1" applyFont="1" applyBorder="1" applyAlignment="1">
      <alignment horizontal="right"/>
    </xf>
    <xf numFmtId="164" fontId="2" fillId="0" borderId="0" xfId="1" applyFont="1"/>
    <xf numFmtId="164" fontId="2" fillId="0" borderId="0" xfId="0" applyNumberFormat="1" applyFont="1"/>
    <xf numFmtId="0" fontId="0" fillId="8" borderId="11" xfId="0" applyFill="1" applyBorder="1" applyProtection="1">
      <protection locked="0"/>
    </xf>
    <xf numFmtId="0" fontId="0" fillId="0" borderId="41" xfId="0" applyBorder="1" applyAlignment="1">
      <alignment horizontal="right"/>
    </xf>
    <xf numFmtId="1" fontId="0" fillId="0" borderId="41" xfId="0" applyNumberFormat="1" applyBorder="1" applyAlignment="1">
      <alignment horizontal="right"/>
    </xf>
    <xf numFmtId="1" fontId="0" fillId="0" borderId="41" xfId="0" applyNumberFormat="1" applyFont="1" applyBorder="1" applyAlignment="1">
      <alignment horizontal="right"/>
    </xf>
    <xf numFmtId="0" fontId="0" fillId="0" borderId="9" xfId="0" applyBorder="1" applyAlignment="1">
      <alignment horizontal="right"/>
    </xf>
    <xf numFmtId="1" fontId="0" fillId="0" borderId="9" xfId="0" applyNumberFormat="1" applyBorder="1" applyAlignment="1">
      <alignment horizontal="right"/>
    </xf>
    <xf numFmtId="1" fontId="0" fillId="0" borderId="9" xfId="0" applyNumberFormat="1" applyFont="1" applyBorder="1" applyAlignment="1">
      <alignment horizontal="right"/>
    </xf>
    <xf numFmtId="0" fontId="16" fillId="0" borderId="9" xfId="0" applyFont="1" applyBorder="1"/>
    <xf numFmtId="0" fontId="0" fillId="0" borderId="42" xfId="0" applyBorder="1" applyAlignment="1">
      <alignment horizontal="left"/>
    </xf>
    <xf numFmtId="0" fontId="16" fillId="8" borderId="9" xfId="0" applyFont="1" applyFill="1" applyBorder="1"/>
    <xf numFmtId="0" fontId="0" fillId="8" borderId="9" xfId="0" applyFill="1" applyBorder="1"/>
    <xf numFmtId="0" fontId="2" fillId="0" borderId="27" xfId="0" applyFont="1" applyBorder="1" applyAlignment="1">
      <alignment horizontal="left" vertical="top" wrapText="1"/>
    </xf>
    <xf numFmtId="0" fontId="2" fillId="2" borderId="0" xfId="0" applyFont="1" applyFill="1" applyBorder="1" applyAlignment="1">
      <alignment horizontal="left" vertical="top"/>
    </xf>
    <xf numFmtId="0" fontId="0" fillId="11" borderId="0" xfId="0" applyFont="1" applyFill="1" applyBorder="1"/>
    <xf numFmtId="0" fontId="18" fillId="11" borderId="0" xfId="0" applyFont="1" applyFill="1"/>
    <xf numFmtId="0" fontId="0" fillId="11" borderId="0" xfId="0" applyFont="1" applyFill="1"/>
    <xf numFmtId="0" fontId="0" fillId="0" borderId="0" xfId="0" applyFont="1"/>
    <xf numFmtId="0" fontId="19" fillId="2" borderId="1" xfId="0" applyFont="1" applyFill="1" applyBorder="1" applyAlignment="1">
      <alignment vertical="center"/>
    </xf>
    <xf numFmtId="0" fontId="20" fillId="2" borderId="2" xfId="0" applyFont="1" applyFill="1" applyBorder="1"/>
    <xf numFmtId="0" fontId="19" fillId="2" borderId="2" xfId="0" applyFont="1" applyFill="1" applyBorder="1" applyAlignment="1">
      <alignment horizontal="left" vertical="top"/>
    </xf>
    <xf numFmtId="0" fontId="19" fillId="2" borderId="3" xfId="0" applyFont="1" applyFill="1" applyBorder="1" applyAlignment="1">
      <alignment horizontal="left" vertical="top"/>
    </xf>
    <xf numFmtId="0" fontId="19" fillId="2" borderId="4" xfId="0" applyFont="1" applyFill="1" applyBorder="1" applyAlignment="1">
      <alignment horizontal="left"/>
    </xf>
    <xf numFmtId="0" fontId="19" fillId="2" borderId="0" xfId="0" applyFont="1" applyFill="1" applyBorder="1" applyAlignment="1">
      <alignment horizontal="left" vertical="top"/>
    </xf>
    <xf numFmtId="0" fontId="19" fillId="2" borderId="5" xfId="0" applyFont="1" applyFill="1" applyBorder="1" applyAlignment="1">
      <alignment horizontal="left" vertical="top"/>
    </xf>
    <xf numFmtId="0" fontId="19" fillId="2" borderId="4" xfId="0" applyFont="1" applyFill="1" applyBorder="1" applyAlignment="1">
      <alignment horizontal="left" vertical="top"/>
    </xf>
    <xf numFmtId="0" fontId="19" fillId="2" borderId="0" xfId="0" applyFont="1" applyFill="1" applyBorder="1" applyAlignment="1">
      <alignment horizontal="center" vertical="top"/>
    </xf>
    <xf numFmtId="0" fontId="21" fillId="2" borderId="0" xfId="0" applyFont="1" applyFill="1" applyBorder="1"/>
    <xf numFmtId="0" fontId="19" fillId="2" borderId="0" xfId="0" applyFont="1" applyFill="1" applyBorder="1" applyAlignment="1">
      <alignment vertical="center"/>
    </xf>
    <xf numFmtId="0" fontId="19" fillId="0" borderId="9" xfId="0" applyFont="1" applyBorder="1"/>
    <xf numFmtId="164" fontId="19" fillId="0" borderId="9" xfId="1" applyFont="1" applyBorder="1"/>
    <xf numFmtId="0" fontId="20" fillId="0" borderId="9" xfId="0" applyFont="1" applyBorder="1"/>
    <xf numFmtId="164" fontId="19" fillId="3" borderId="9" xfId="1" applyFont="1" applyFill="1" applyBorder="1" applyAlignment="1">
      <alignment vertical="center"/>
    </xf>
    <xf numFmtId="0" fontId="12" fillId="0" borderId="0" xfId="0" applyFont="1"/>
    <xf numFmtId="0" fontId="0" fillId="13" borderId="24" xfId="0" applyFill="1" applyBorder="1" applyAlignment="1">
      <alignment horizontal="left"/>
    </xf>
    <xf numFmtId="0" fontId="0" fillId="13" borderId="9" xfId="0" applyFill="1" applyBorder="1" applyAlignment="1">
      <alignment horizontal="left"/>
    </xf>
    <xf numFmtId="0" fontId="2" fillId="2" borderId="4" xfId="0" applyFont="1" applyFill="1" applyBorder="1" applyAlignment="1">
      <alignment horizontal="left" vertical="top" wrapText="1"/>
    </xf>
    <xf numFmtId="168" fontId="2" fillId="3" borderId="9" xfId="1" applyNumberFormat="1" applyFont="1" applyFill="1" applyBorder="1" applyAlignment="1">
      <alignment vertical="top" wrapText="1"/>
    </xf>
    <xf numFmtId="0" fontId="23" fillId="0" borderId="0" xfId="0" applyFont="1" applyBorder="1"/>
    <xf numFmtId="0" fontId="23" fillId="0" borderId="0" xfId="0" applyFont="1"/>
    <xf numFmtId="0" fontId="23" fillId="0" borderId="7" xfId="0" applyFont="1" applyBorder="1"/>
    <xf numFmtId="0" fontId="23" fillId="0" borderId="5" xfId="0" applyFont="1" applyBorder="1"/>
    <xf numFmtId="0" fontId="23" fillId="0" borderId="8" xfId="0" applyFont="1" applyBorder="1"/>
    <xf numFmtId="164" fontId="0" fillId="0" borderId="0" xfId="0" applyNumberFormat="1"/>
    <xf numFmtId="164" fontId="4" fillId="11" borderId="31" xfId="1"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32" xfId="0" applyFont="1" applyBorder="1" applyAlignment="1">
      <alignment horizontal="left" vertical="top" wrapText="1"/>
    </xf>
    <xf numFmtId="0" fontId="4" fillId="0" borderId="39" xfId="0" applyFont="1" applyBorder="1" applyAlignment="1">
      <alignment horizontal="left" vertical="top" wrapText="1"/>
    </xf>
    <xf numFmtId="0" fontId="2" fillId="0" borderId="0" xfId="0" applyFont="1" applyBorder="1" applyAlignment="1">
      <alignment horizontal="left"/>
    </xf>
    <xf numFmtId="0" fontId="2" fillId="0" borderId="10" xfId="0" applyFont="1" applyBorder="1" applyAlignment="1">
      <alignment horizontal="left"/>
    </xf>
    <xf numFmtId="0" fontId="2" fillId="0" borderId="12" xfId="0" applyFont="1" applyBorder="1" applyAlignment="1">
      <alignment horizontal="left"/>
    </xf>
    <xf numFmtId="0" fontId="2" fillId="0" borderId="11" xfId="0" applyFont="1" applyBorder="1" applyAlignment="1">
      <alignment horizontal="left"/>
    </xf>
    <xf numFmtId="0" fontId="4" fillId="0" borderId="7" xfId="0" applyFont="1" applyBorder="1" applyAlignment="1">
      <alignment horizontal="right"/>
    </xf>
    <xf numFmtId="0" fontId="5" fillId="3" borderId="11" xfId="0" applyFont="1" applyFill="1" applyBorder="1" applyAlignment="1">
      <alignment horizontal="left" vertical="top" wrapText="1"/>
    </xf>
    <xf numFmtId="0" fontId="2" fillId="0" borderId="20" xfId="0" applyFont="1" applyBorder="1" applyAlignment="1" applyProtection="1">
      <alignment horizontal="left" vertical="top"/>
      <protection locked="0"/>
    </xf>
    <xf numFmtId="0" fontId="2" fillId="0" borderId="21" xfId="0" applyFont="1" applyBorder="1" applyAlignment="1" applyProtection="1">
      <alignment horizontal="left" vertical="top"/>
      <protection locked="0"/>
    </xf>
    <xf numFmtId="0" fontId="2" fillId="0" borderId="22"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0" xfId="0" applyFont="1" applyFill="1" applyBorder="1" applyAlignment="1">
      <alignment horizontal="left" vertical="center"/>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0" borderId="29" xfId="0" applyFont="1" applyBorder="1" applyAlignment="1">
      <alignment horizontal="left" vertical="top" wrapText="1"/>
    </xf>
    <xf numFmtId="0" fontId="2" fillId="0" borderId="9" xfId="0" applyFont="1" applyBorder="1" applyAlignment="1">
      <alignment horizontal="left" vertical="top" wrapText="1"/>
    </xf>
    <xf numFmtId="0" fontId="2" fillId="0" borderId="27" xfId="0" applyFont="1" applyBorder="1" applyAlignment="1">
      <alignment horizontal="left" vertical="top" wrapText="1"/>
    </xf>
    <xf numFmtId="0" fontId="7" fillId="2" borderId="0" xfId="0" applyFont="1" applyFill="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top" wrapText="1"/>
    </xf>
    <xf numFmtId="0" fontId="2" fillId="0" borderId="9" xfId="0" applyFont="1" applyBorder="1" applyAlignment="1">
      <alignment horizontal="left" vertical="top"/>
    </xf>
    <xf numFmtId="0" fontId="2" fillId="0" borderId="9" xfId="0" applyFont="1" applyBorder="1" applyAlignment="1">
      <alignment horizontal="left"/>
    </xf>
    <xf numFmtId="0" fontId="4" fillId="0" borderId="28"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17" fillId="0" borderId="1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31" xfId="0" applyFont="1" applyBorder="1" applyAlignment="1">
      <alignment horizontal="center" vertical="top" wrapText="1"/>
    </xf>
    <xf numFmtId="0" fontId="2" fillId="0" borderId="38" xfId="0" applyFont="1" applyBorder="1" applyAlignment="1">
      <alignment horizontal="center"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11" borderId="14" xfId="0" applyFont="1" applyFill="1" applyBorder="1" applyAlignment="1">
      <alignment horizontal="left" vertical="top" wrapText="1"/>
    </xf>
    <xf numFmtId="0" fontId="2" fillId="11" borderId="12" xfId="0" applyFont="1" applyFill="1" applyBorder="1" applyAlignment="1">
      <alignment horizontal="left" vertical="top" wrapText="1"/>
    </xf>
    <xf numFmtId="0" fontId="2" fillId="11" borderId="13" xfId="0" applyFont="1" applyFill="1" applyBorder="1" applyAlignment="1">
      <alignment horizontal="left" vertical="top" wrapText="1"/>
    </xf>
    <xf numFmtId="0" fontId="10" fillId="0" borderId="0" xfId="0" applyFont="1" applyAlignment="1">
      <alignment horizontal="center"/>
    </xf>
    <xf numFmtId="0" fontId="10" fillId="0" borderId="25" xfId="0" applyFont="1" applyBorder="1" applyAlignment="1">
      <alignment horizontal="center"/>
    </xf>
    <xf numFmtId="0" fontId="2" fillId="2" borderId="0" xfId="0" applyFont="1" applyFill="1" applyBorder="1" applyAlignment="1">
      <alignment horizontal="left" vertical="top"/>
    </xf>
    <xf numFmtId="0" fontId="4" fillId="0" borderId="10" xfId="0" applyFont="1" applyBorder="1" applyAlignment="1">
      <alignment horizontal="left" vertical="top"/>
    </xf>
    <xf numFmtId="0" fontId="4" fillId="0" borderId="12" xfId="0" applyFont="1" applyBorder="1" applyAlignment="1">
      <alignment horizontal="left" vertical="top"/>
    </xf>
    <xf numFmtId="0" fontId="19" fillId="0" borderId="9" xfId="0" applyFont="1" applyBorder="1" applyAlignment="1">
      <alignment horizontal="left" vertical="top"/>
    </xf>
    <xf numFmtId="0" fontId="19" fillId="2" borderId="0" xfId="0" applyFont="1" applyFill="1" applyBorder="1" applyAlignment="1">
      <alignment horizontal="left" vertical="center"/>
    </xf>
    <xf numFmtId="0" fontId="19" fillId="2" borderId="0" xfId="0" applyFont="1" applyFill="1" applyBorder="1" applyAlignment="1">
      <alignment horizontal="left" vertical="top"/>
    </xf>
    <xf numFmtId="0" fontId="19" fillId="2" borderId="4" xfId="0" applyFont="1" applyFill="1" applyBorder="1" applyAlignment="1">
      <alignment horizontal="left" vertical="top" wrapText="1"/>
    </xf>
    <xf numFmtId="0" fontId="19" fillId="2" borderId="0"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22" fillId="0" borderId="9" xfId="0" applyFont="1" applyBorder="1" applyAlignment="1">
      <alignment horizontal="left" vertical="top"/>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8064A2"/>
      <color rgb="FF377BCD"/>
      <color rgb="FFC0504D"/>
      <color rgb="FF4BACC6"/>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3E35A-7149-446B-BD43-BDE09E95C6EA}">
  <dimension ref="A1:V129"/>
  <sheetViews>
    <sheetView tabSelected="1" topLeftCell="C14" zoomScale="120" zoomScaleNormal="120" workbookViewId="0">
      <selection activeCell="H23" sqref="H23"/>
    </sheetView>
  </sheetViews>
  <sheetFormatPr defaultColWidth="8.85546875" defaultRowHeight="10.5" x14ac:dyDescent="0.15"/>
  <cols>
    <col min="1" max="1" width="3.5703125" style="1" customWidth="1"/>
    <col min="2" max="2" width="5.42578125" style="1" customWidth="1"/>
    <col min="3" max="3" width="31.85546875" style="1" customWidth="1"/>
    <col min="4" max="4" width="35.5703125" style="1" customWidth="1"/>
    <col min="5" max="5" width="32" style="1" customWidth="1"/>
    <col min="6" max="6" width="34.42578125" style="1" bestFit="1" customWidth="1"/>
    <col min="7" max="7" width="30" style="1" customWidth="1"/>
    <col min="8" max="8" width="38" style="1" bestFit="1" customWidth="1"/>
    <col min="9" max="9" width="26.85546875" style="1" customWidth="1"/>
    <col min="10" max="10" width="29.85546875" style="1" customWidth="1"/>
    <col min="11" max="11" width="22.85546875" style="1" customWidth="1"/>
    <col min="12" max="12" width="11.85546875" style="1" customWidth="1"/>
    <col min="13" max="13" width="15.5703125" style="1" customWidth="1"/>
    <col min="14" max="16384" width="8.85546875" style="1"/>
  </cols>
  <sheetData>
    <row r="1" spans="1:12" ht="15" x14ac:dyDescent="0.2">
      <c r="B1" s="2" t="s">
        <v>0</v>
      </c>
    </row>
    <row r="2" spans="1:12" ht="11.25" thickBot="1" x14ac:dyDescent="0.2"/>
    <row r="3" spans="1:12" x14ac:dyDescent="0.15">
      <c r="B3" s="3" t="s">
        <v>1</v>
      </c>
      <c r="C3" s="4"/>
      <c r="D3" s="4"/>
      <c r="E3" s="4"/>
      <c r="F3" s="4"/>
      <c r="G3" s="4"/>
      <c r="H3" s="4"/>
      <c r="I3" s="4"/>
      <c r="J3" s="4"/>
      <c r="K3" s="4"/>
      <c r="L3" s="5"/>
    </row>
    <row r="4" spans="1:12" x14ac:dyDescent="0.15">
      <c r="B4" s="130">
        <v>1</v>
      </c>
      <c r="C4" s="115" t="s">
        <v>125</v>
      </c>
      <c r="D4" s="115"/>
      <c r="E4" s="115"/>
      <c r="F4" s="115"/>
      <c r="G4" s="115"/>
      <c r="H4" s="115"/>
      <c r="I4" s="115"/>
      <c r="J4" s="115"/>
      <c r="K4" s="115"/>
      <c r="L4" s="6"/>
    </row>
    <row r="5" spans="1:12" ht="23.25" customHeight="1" x14ac:dyDescent="0.15">
      <c r="B5" s="130">
        <v>2</v>
      </c>
      <c r="C5" s="212" t="s">
        <v>128</v>
      </c>
      <c r="D5" s="212"/>
      <c r="E5" s="212"/>
      <c r="F5" s="212"/>
      <c r="G5" s="212"/>
      <c r="H5" s="212"/>
      <c r="I5" s="115"/>
      <c r="J5" s="115"/>
      <c r="K5" s="115"/>
      <c r="L5" s="6"/>
    </row>
    <row r="6" spans="1:12" ht="24.75" customHeight="1" x14ac:dyDescent="0.15">
      <c r="B6" s="130">
        <v>3</v>
      </c>
      <c r="C6" s="221" t="s">
        <v>129</v>
      </c>
      <c r="D6" s="221"/>
      <c r="E6" s="221"/>
      <c r="F6" s="221"/>
      <c r="G6" s="221"/>
      <c r="H6" s="221"/>
      <c r="I6" s="115"/>
      <c r="J6" s="115"/>
      <c r="K6" s="115"/>
      <c r="L6" s="6"/>
    </row>
    <row r="7" spans="1:12" x14ac:dyDescent="0.15">
      <c r="B7" s="130">
        <v>4</v>
      </c>
      <c r="C7" s="119" t="s">
        <v>126</v>
      </c>
      <c r="D7" s="116"/>
      <c r="E7" s="115"/>
      <c r="F7" s="115"/>
      <c r="G7" s="115"/>
      <c r="H7" s="115"/>
      <c r="I7" s="115"/>
      <c r="J7" s="115"/>
      <c r="K7" s="115"/>
      <c r="L7" s="6"/>
    </row>
    <row r="8" spans="1:12" x14ac:dyDescent="0.15">
      <c r="B8" s="130">
        <v>5</v>
      </c>
      <c r="C8" s="205" t="s">
        <v>2</v>
      </c>
      <c r="D8" s="205"/>
      <c r="E8" s="205"/>
      <c r="F8" s="205"/>
      <c r="G8" s="205"/>
      <c r="H8" s="205"/>
      <c r="I8" s="205"/>
      <c r="J8" s="205"/>
      <c r="K8" s="205"/>
      <c r="L8" s="6"/>
    </row>
    <row r="9" spans="1:12" x14ac:dyDescent="0.15">
      <c r="B9" s="130">
        <v>6</v>
      </c>
      <c r="C9" s="117" t="s">
        <v>143</v>
      </c>
      <c r="D9" s="118"/>
      <c r="E9" s="118"/>
      <c r="F9" s="118"/>
      <c r="G9" s="118"/>
      <c r="H9" s="118"/>
      <c r="I9" s="118"/>
      <c r="J9" s="118"/>
      <c r="K9" s="118"/>
      <c r="L9" s="6"/>
    </row>
    <row r="10" spans="1:12" x14ac:dyDescent="0.15">
      <c r="B10" s="130">
        <v>7</v>
      </c>
      <c r="C10" s="117" t="s">
        <v>79</v>
      </c>
      <c r="D10" s="118"/>
      <c r="E10" s="118"/>
      <c r="F10" s="118"/>
      <c r="G10" s="118"/>
      <c r="H10" s="118"/>
      <c r="I10" s="118"/>
      <c r="J10" s="118"/>
      <c r="K10" s="118"/>
      <c r="L10" s="6"/>
    </row>
    <row r="11" spans="1:12" s="14" customFormat="1" ht="11.25" customHeight="1" x14ac:dyDescent="0.15">
      <c r="B11" s="169">
        <v>8</v>
      </c>
      <c r="C11" s="212" t="s">
        <v>3</v>
      </c>
      <c r="D11" s="212"/>
      <c r="E11" s="212"/>
      <c r="F11" s="212"/>
      <c r="G11" s="212"/>
      <c r="H11" s="212"/>
      <c r="I11" s="212"/>
      <c r="J11" s="212"/>
      <c r="K11" s="212"/>
      <c r="L11" s="64"/>
    </row>
    <row r="12" spans="1:12" x14ac:dyDescent="0.15">
      <c r="B12" s="130">
        <v>9</v>
      </c>
      <c r="C12" s="119" t="s">
        <v>102</v>
      </c>
      <c r="D12" s="119"/>
      <c r="E12" s="119"/>
      <c r="F12" s="119"/>
      <c r="G12" s="119"/>
      <c r="H12" s="119"/>
      <c r="I12" s="119"/>
      <c r="J12" s="119"/>
      <c r="K12" s="119"/>
      <c r="L12" s="7"/>
    </row>
    <row r="13" spans="1:12" x14ac:dyDescent="0.15">
      <c r="B13" s="130"/>
      <c r="C13" s="119"/>
      <c r="D13" s="119"/>
      <c r="E13" s="119"/>
      <c r="F13" s="119"/>
      <c r="G13" s="119"/>
      <c r="H13" s="119"/>
      <c r="I13" s="119"/>
      <c r="J13" s="119"/>
      <c r="K13" s="119"/>
      <c r="L13" s="7"/>
    </row>
    <row r="14" spans="1:12" ht="21" customHeight="1" x14ac:dyDescent="0.15">
      <c r="A14" s="93"/>
      <c r="B14" s="218" t="s">
        <v>127</v>
      </c>
      <c r="C14" s="219"/>
      <c r="D14" s="219"/>
      <c r="E14" s="219"/>
      <c r="F14" s="219"/>
      <c r="G14" s="219"/>
      <c r="H14" s="219"/>
      <c r="I14" s="220"/>
      <c r="J14" s="119"/>
      <c r="K14" s="115"/>
      <c r="L14" s="6"/>
    </row>
    <row r="15" spans="1:12" ht="11.25" customHeight="1" thickBot="1" x14ac:dyDescent="0.2">
      <c r="B15" s="206"/>
      <c r="C15" s="207"/>
      <c r="D15" s="207"/>
      <c r="E15" s="207"/>
      <c r="F15" s="207"/>
      <c r="G15" s="207"/>
      <c r="H15" s="207"/>
      <c r="I15" s="207"/>
      <c r="J15" s="207"/>
      <c r="K15" s="207"/>
      <c r="L15" s="208"/>
    </row>
    <row r="16" spans="1:12" ht="11.25" thickBot="1" x14ac:dyDescent="0.2"/>
    <row r="17" spans="1:11" ht="11.25" thickBot="1" x14ac:dyDescent="0.2">
      <c r="A17" s="8"/>
      <c r="B17" s="9"/>
      <c r="C17" s="9"/>
      <c r="D17" s="9"/>
      <c r="E17" s="9"/>
      <c r="F17" s="9"/>
      <c r="G17" s="9"/>
      <c r="H17" s="9"/>
      <c r="I17" s="9"/>
      <c r="J17" s="10"/>
    </row>
    <row r="18" spans="1:11" x14ac:dyDescent="0.15">
      <c r="A18" s="11"/>
      <c r="B18" s="79" t="s">
        <v>4</v>
      </c>
      <c r="C18" s="80" t="s">
        <v>80</v>
      </c>
      <c r="D18" s="81"/>
      <c r="E18" s="81"/>
      <c r="F18" s="81"/>
      <c r="G18" s="81"/>
      <c r="H18" s="81"/>
      <c r="I18" s="82"/>
      <c r="J18" s="12"/>
    </row>
    <row r="19" spans="1:11" x14ac:dyDescent="0.15">
      <c r="A19" s="11"/>
      <c r="B19" s="209" t="s">
        <v>135</v>
      </c>
      <c r="C19" s="210"/>
      <c r="D19" s="210"/>
      <c r="E19" s="210"/>
      <c r="F19" s="210"/>
      <c r="G19" s="210"/>
      <c r="H19" s="210"/>
      <c r="I19" s="211"/>
      <c r="J19" s="12"/>
      <c r="K19" s="48"/>
    </row>
    <row r="20" spans="1:11" ht="11.25" thickBot="1" x14ac:dyDescent="0.2">
      <c r="A20" s="11"/>
      <c r="B20" s="213" t="s">
        <v>100</v>
      </c>
      <c r="C20" s="214"/>
      <c r="D20" s="121">
        <v>150000</v>
      </c>
      <c r="E20" s="122" t="s">
        <v>81</v>
      </c>
      <c r="F20" s="215"/>
      <c r="G20" s="216"/>
      <c r="H20" s="216"/>
      <c r="I20" s="217"/>
      <c r="J20" s="12"/>
      <c r="K20" s="48"/>
    </row>
    <row r="21" spans="1:11" ht="11.25" thickBot="1" x14ac:dyDescent="0.2">
      <c r="A21" s="11"/>
      <c r="J21" s="12"/>
    </row>
    <row r="22" spans="1:11" x14ac:dyDescent="0.15">
      <c r="A22" s="11"/>
      <c r="C22" s="84" t="s">
        <v>5</v>
      </c>
      <c r="D22" s="85" t="s">
        <v>6</v>
      </c>
      <c r="E22" s="85" t="s">
        <v>89</v>
      </c>
      <c r="F22" s="85" t="s">
        <v>7</v>
      </c>
      <c r="G22" s="85" t="s">
        <v>8</v>
      </c>
      <c r="H22" s="85" t="s">
        <v>130</v>
      </c>
      <c r="I22" s="86" t="s">
        <v>10</v>
      </c>
      <c r="J22" s="12"/>
    </row>
    <row r="23" spans="1:11" s="14" customFormat="1" ht="10.5" customHeight="1" x14ac:dyDescent="0.15">
      <c r="A23" s="13"/>
      <c r="C23" s="87" t="s">
        <v>80</v>
      </c>
      <c r="D23" s="67">
        <v>2</v>
      </c>
      <c r="E23" s="170">
        <v>0</v>
      </c>
      <c r="F23" s="70">
        <v>0</v>
      </c>
      <c r="G23" s="70">
        <v>0</v>
      </c>
      <c r="H23" s="92">
        <f>E23*(1-G23)</f>
        <v>0</v>
      </c>
      <c r="I23" s="110">
        <f>H23*D23</f>
        <v>0</v>
      </c>
      <c r="J23" s="12"/>
    </row>
    <row r="24" spans="1:11" s="14" customFormat="1" ht="10.5" customHeight="1" thickBot="1" x14ac:dyDescent="0.2">
      <c r="A24" s="13"/>
      <c r="C24" s="89"/>
      <c r="D24" s="90"/>
      <c r="E24" s="90"/>
      <c r="F24" s="90"/>
      <c r="G24" s="90"/>
      <c r="H24" s="91" t="s">
        <v>12</v>
      </c>
      <c r="I24" s="104">
        <f>SUM(I23:I23)</f>
        <v>0</v>
      </c>
      <c r="J24" s="12"/>
    </row>
    <row r="25" spans="1:11" s="14" customFormat="1" ht="11.25" thickBot="1" x14ac:dyDescent="0.2">
      <c r="A25" s="18"/>
      <c r="B25" s="18"/>
      <c r="C25" s="18"/>
      <c r="D25" s="18"/>
      <c r="E25" s="18"/>
      <c r="F25" s="18"/>
      <c r="G25" s="18"/>
      <c r="H25" s="18"/>
      <c r="I25" s="18"/>
      <c r="J25" s="17"/>
    </row>
    <row r="26" spans="1:11" x14ac:dyDescent="0.15">
      <c r="A26" s="11"/>
    </row>
    <row r="27" spans="1:11" ht="11.25" thickBot="1" x14ac:dyDescent="0.2">
      <c r="A27" s="11"/>
    </row>
    <row r="28" spans="1:11" ht="11.25" thickBot="1" x14ac:dyDescent="0.2">
      <c r="A28" s="8"/>
      <c r="B28" s="9"/>
      <c r="C28" s="9"/>
      <c r="D28" s="9"/>
      <c r="E28" s="9"/>
      <c r="F28" s="9"/>
      <c r="G28" s="9"/>
      <c r="H28" s="9"/>
      <c r="I28" s="9"/>
      <c r="J28" s="10"/>
    </row>
    <row r="29" spans="1:11" x14ac:dyDescent="0.15">
      <c r="A29" s="11"/>
      <c r="B29" s="79" t="s">
        <v>13</v>
      </c>
      <c r="C29" s="80" t="s">
        <v>123</v>
      </c>
      <c r="D29" s="81"/>
      <c r="E29" s="81"/>
      <c r="F29" s="81"/>
      <c r="G29" s="81"/>
      <c r="H29" s="81"/>
      <c r="I29" s="82"/>
      <c r="J29" s="12"/>
    </row>
    <row r="30" spans="1:11" ht="39" customHeight="1" x14ac:dyDescent="0.15">
      <c r="A30" s="11"/>
      <c r="B30" s="227" t="s">
        <v>124</v>
      </c>
      <c r="C30" s="228"/>
      <c r="D30" s="228"/>
      <c r="E30" s="228"/>
      <c r="F30" s="228"/>
      <c r="G30" s="228"/>
      <c r="H30" s="228"/>
      <c r="I30" s="229"/>
      <c r="J30" s="12"/>
    </row>
    <row r="31" spans="1:11" ht="11.25" thickBot="1" x14ac:dyDescent="0.2">
      <c r="A31" s="11"/>
      <c r="B31" s="213" t="s">
        <v>101</v>
      </c>
      <c r="C31" s="214"/>
      <c r="D31" s="177">
        <v>50000</v>
      </c>
      <c r="E31" s="123" t="s">
        <v>81</v>
      </c>
      <c r="F31" s="231"/>
      <c r="G31" s="231"/>
      <c r="H31" s="231"/>
      <c r="I31" s="232"/>
      <c r="J31" s="12"/>
    </row>
    <row r="32" spans="1:11" ht="11.25" thickBot="1" x14ac:dyDescent="0.2">
      <c r="A32" s="11"/>
      <c r="B32" s="93"/>
      <c r="C32" s="93"/>
      <c r="D32" s="93"/>
      <c r="E32" s="93"/>
      <c r="F32" s="93"/>
      <c r="G32" s="93"/>
      <c r="H32" s="93"/>
      <c r="I32" s="93"/>
      <c r="J32" s="12"/>
    </row>
    <row r="33" spans="1:22" x14ac:dyDescent="0.15">
      <c r="A33" s="11"/>
      <c r="B33" s="93"/>
      <c r="C33" s="84" t="s">
        <v>14</v>
      </c>
      <c r="D33" s="102">
        <f>'Assortiment verbruiksartikelen'!P10</f>
        <v>0</v>
      </c>
      <c r="E33" s="93"/>
      <c r="F33" s="93"/>
      <c r="G33" s="93"/>
      <c r="H33" s="93"/>
      <c r="I33" s="93"/>
      <c r="J33" s="12"/>
    </row>
    <row r="34" spans="1:22" ht="21.75" thickBot="1" x14ac:dyDescent="0.2">
      <c r="A34" s="11"/>
      <c r="B34" s="93"/>
      <c r="C34" s="103" t="s">
        <v>94</v>
      </c>
      <c r="D34" s="104">
        <f>D33*6</f>
        <v>0</v>
      </c>
      <c r="E34" s="93"/>
      <c r="F34" s="93"/>
      <c r="G34" s="93"/>
      <c r="H34" s="93"/>
      <c r="I34" s="93"/>
      <c r="J34" s="12"/>
      <c r="L34" s="15"/>
    </row>
    <row r="35" spans="1:22" ht="11.25" thickBot="1" x14ac:dyDescent="0.2">
      <c r="A35" s="89"/>
      <c r="B35" s="90"/>
      <c r="C35" s="16"/>
      <c r="D35" s="16"/>
      <c r="E35" s="16"/>
      <c r="F35" s="16"/>
      <c r="G35" s="16"/>
      <c r="H35" s="16"/>
      <c r="I35" s="90"/>
      <c r="J35" s="17"/>
      <c r="L35" s="15"/>
    </row>
    <row r="36" spans="1:22" ht="15.75" customHeight="1" thickBot="1" x14ac:dyDescent="0.2">
      <c r="M36" s="19"/>
    </row>
    <row r="37" spans="1:22" ht="15.75" customHeight="1" thickBot="1" x14ac:dyDescent="0.2">
      <c r="A37" s="8"/>
      <c r="B37" s="9"/>
      <c r="C37" s="9"/>
      <c r="D37" s="9"/>
      <c r="E37" s="9"/>
      <c r="F37" s="9"/>
      <c r="G37" s="9"/>
      <c r="H37" s="9"/>
      <c r="I37" s="9"/>
      <c r="J37" s="10"/>
      <c r="N37" s="19"/>
      <c r="O37" s="19"/>
      <c r="P37" s="19"/>
      <c r="Q37" s="19"/>
      <c r="R37" s="19"/>
      <c r="S37" s="19"/>
      <c r="T37" s="19"/>
      <c r="U37" s="19"/>
      <c r="V37" s="19"/>
    </row>
    <row r="38" spans="1:22" ht="15.75" customHeight="1" x14ac:dyDescent="0.15">
      <c r="A38" s="11"/>
      <c r="B38" s="79" t="s">
        <v>15</v>
      </c>
      <c r="C38" s="80" t="s">
        <v>11</v>
      </c>
      <c r="D38" s="81"/>
      <c r="E38" s="81"/>
      <c r="F38" s="81"/>
      <c r="G38" s="81"/>
      <c r="H38" s="81"/>
      <c r="I38" s="82"/>
      <c r="J38" s="12"/>
      <c r="M38" s="19"/>
      <c r="N38" s="19"/>
      <c r="O38" s="19"/>
      <c r="P38" s="19"/>
      <c r="Q38" s="19"/>
      <c r="R38" s="19"/>
      <c r="S38" s="19"/>
      <c r="T38" s="19"/>
      <c r="U38" s="19"/>
      <c r="V38" s="19"/>
    </row>
    <row r="39" spans="1:22" ht="51.75" customHeight="1" x14ac:dyDescent="0.15">
      <c r="A39" s="11"/>
      <c r="B39" s="230" t="s">
        <v>131</v>
      </c>
      <c r="C39" s="228"/>
      <c r="D39" s="228"/>
      <c r="E39" s="228"/>
      <c r="F39" s="228"/>
      <c r="G39" s="228"/>
      <c r="H39" s="228"/>
      <c r="I39" s="229"/>
      <c r="J39" s="94"/>
      <c r="M39" s="19"/>
    </row>
    <row r="40" spans="1:22" ht="16.5" customHeight="1" x14ac:dyDescent="0.15">
      <c r="A40" s="11"/>
      <c r="B40" s="11"/>
      <c r="C40" s="93"/>
      <c r="D40" s="93"/>
      <c r="E40" s="93"/>
      <c r="F40" s="93"/>
      <c r="G40" s="93"/>
      <c r="H40" s="93"/>
      <c r="I40" s="12"/>
      <c r="J40" s="12"/>
    </row>
    <row r="41" spans="1:22" ht="15.75" customHeight="1" x14ac:dyDescent="0.15">
      <c r="A41" s="11"/>
      <c r="B41" s="11"/>
      <c r="C41" s="67" t="s">
        <v>5</v>
      </c>
      <c r="D41" s="67" t="s">
        <v>16</v>
      </c>
      <c r="E41" s="67" t="s">
        <v>89</v>
      </c>
      <c r="F41" s="67" t="s">
        <v>7</v>
      </c>
      <c r="G41" s="67" t="s">
        <v>8</v>
      </c>
      <c r="H41" s="67" t="s">
        <v>9</v>
      </c>
      <c r="I41" s="88" t="s">
        <v>10</v>
      </c>
      <c r="J41" s="12"/>
      <c r="M41" s="19"/>
      <c r="P41" s="19"/>
    </row>
    <row r="42" spans="1:22" ht="11.25" thickBot="1" x14ac:dyDescent="0.2">
      <c r="A42" s="13"/>
      <c r="B42" s="89"/>
      <c r="C42" s="83" t="s">
        <v>11</v>
      </c>
      <c r="D42" s="108"/>
      <c r="E42" s="107">
        <v>0</v>
      </c>
      <c r="F42" s="95">
        <v>0</v>
      </c>
      <c r="G42" s="95">
        <v>0</v>
      </c>
      <c r="H42" s="100">
        <f>E42*(1-G42)</f>
        <v>0</v>
      </c>
      <c r="I42" s="109">
        <f>H42*D42</f>
        <v>0</v>
      </c>
      <c r="J42" s="12"/>
    </row>
    <row r="43" spans="1:22" ht="11.25" thickBot="1" x14ac:dyDescent="0.2">
      <c r="A43" s="18"/>
      <c r="B43" s="18"/>
      <c r="C43" s="18"/>
      <c r="D43" s="18"/>
      <c r="E43" s="18"/>
      <c r="F43" s="18"/>
      <c r="G43" s="18"/>
      <c r="H43" s="18"/>
      <c r="I43" s="18"/>
      <c r="J43" s="17"/>
    </row>
    <row r="44" spans="1:22" x14ac:dyDescent="0.15">
      <c r="A44" s="15"/>
      <c r="B44" s="15"/>
      <c r="C44" s="15"/>
      <c r="D44" s="15"/>
      <c r="E44" s="15"/>
      <c r="F44" s="15"/>
      <c r="G44" s="15"/>
      <c r="H44" s="15"/>
      <c r="I44" s="15"/>
      <c r="J44" s="12"/>
    </row>
    <row r="45" spans="1:22" ht="11.25" thickBot="1" x14ac:dyDescent="0.2">
      <c r="A45" s="15"/>
      <c r="B45" s="15"/>
      <c r="C45" s="15"/>
      <c r="D45" s="15"/>
      <c r="E45" s="15"/>
      <c r="F45" s="15"/>
      <c r="G45" s="15"/>
      <c r="H45" s="15"/>
      <c r="I45" s="15"/>
      <c r="J45" s="12"/>
    </row>
    <row r="46" spans="1:22" ht="11.25" thickBot="1" x14ac:dyDescent="0.2">
      <c r="A46" s="8"/>
      <c r="B46" s="9"/>
      <c r="C46" s="9"/>
      <c r="D46" s="9"/>
      <c r="E46" s="9"/>
      <c r="F46" s="9"/>
      <c r="G46" s="9"/>
      <c r="H46" s="9"/>
      <c r="I46" s="9"/>
      <c r="J46" s="10"/>
    </row>
    <row r="47" spans="1:22" ht="10.5" customHeight="1" x14ac:dyDescent="0.15">
      <c r="A47" s="11"/>
      <c r="B47" s="79" t="s">
        <v>19</v>
      </c>
      <c r="C47" s="80" t="s">
        <v>17</v>
      </c>
      <c r="D47" s="81"/>
      <c r="E47" s="81"/>
      <c r="F47" s="81"/>
      <c r="G47" s="81"/>
      <c r="H47" s="81"/>
      <c r="I47" s="82"/>
      <c r="J47" s="12"/>
    </row>
    <row r="48" spans="1:22" ht="19.5" customHeight="1" x14ac:dyDescent="0.15">
      <c r="A48" s="11"/>
      <c r="B48" s="230" t="s">
        <v>132</v>
      </c>
      <c r="C48" s="228"/>
      <c r="D48" s="228"/>
      <c r="E48" s="228"/>
      <c r="F48" s="228"/>
      <c r="G48" s="228"/>
      <c r="H48" s="228"/>
      <c r="I48" s="229"/>
      <c r="J48" s="12"/>
    </row>
    <row r="49" spans="1:10" x14ac:dyDescent="0.15">
      <c r="A49" s="11"/>
      <c r="B49" s="96"/>
      <c r="C49" s="77"/>
      <c r="D49" s="77"/>
      <c r="E49" s="77"/>
      <c r="F49" s="77"/>
      <c r="G49" s="93"/>
      <c r="H49" s="77"/>
      <c r="I49" s="97"/>
      <c r="J49" s="12"/>
    </row>
    <row r="50" spans="1:10" ht="22.5" customHeight="1" x14ac:dyDescent="0.15">
      <c r="A50" s="11"/>
      <c r="B50" s="11"/>
      <c r="C50" s="222" t="s">
        <v>90</v>
      </c>
      <c r="D50" s="222"/>
      <c r="E50" s="67" t="s">
        <v>104</v>
      </c>
      <c r="F50" s="67" t="s">
        <v>18</v>
      </c>
      <c r="G50" s="93"/>
      <c r="H50" s="93"/>
      <c r="I50" s="12"/>
      <c r="J50" s="12"/>
    </row>
    <row r="51" spans="1:10" ht="16.5" customHeight="1" x14ac:dyDescent="0.15">
      <c r="A51" s="11"/>
      <c r="B51" s="11"/>
      <c r="C51" s="233" t="s">
        <v>133</v>
      </c>
      <c r="D51" s="234"/>
      <c r="E51" s="106">
        <v>0</v>
      </c>
      <c r="F51" s="105">
        <f>E51*2</f>
        <v>0</v>
      </c>
      <c r="G51" s="93"/>
      <c r="H51" s="93"/>
      <c r="I51" s="12"/>
      <c r="J51" s="12"/>
    </row>
    <row r="52" spans="1:10" ht="10.5" customHeight="1" thickBot="1" x14ac:dyDescent="0.2">
      <c r="A52" s="13"/>
      <c r="B52" s="89"/>
      <c r="C52" s="182" t="s">
        <v>134</v>
      </c>
      <c r="D52" s="183"/>
      <c r="E52" s="16"/>
      <c r="F52" s="100">
        <f>F51*6</f>
        <v>0</v>
      </c>
      <c r="G52" s="16"/>
      <c r="H52" s="16"/>
      <c r="I52" s="98"/>
      <c r="J52" s="12"/>
    </row>
    <row r="53" spans="1:10" ht="10.5" customHeight="1" thickBot="1" x14ac:dyDescent="0.2">
      <c r="A53" s="13"/>
      <c r="B53" s="14"/>
      <c r="C53" s="71"/>
      <c r="D53" s="71"/>
      <c r="I53" s="14"/>
      <c r="J53" s="12"/>
    </row>
    <row r="54" spans="1:10" ht="10.5" customHeight="1" thickBot="1" x14ac:dyDescent="0.2">
      <c r="A54" s="8"/>
      <c r="B54" s="9"/>
      <c r="C54" s="9"/>
      <c r="D54" s="9"/>
      <c r="E54" s="9"/>
      <c r="F54" s="9"/>
      <c r="G54" s="9"/>
      <c r="H54" s="9"/>
      <c r="I54" s="9"/>
      <c r="J54" s="10"/>
    </row>
    <row r="55" spans="1:10" ht="10.5" customHeight="1" x14ac:dyDescent="0.15">
      <c r="A55" s="11"/>
      <c r="B55" s="79" t="s">
        <v>93</v>
      </c>
      <c r="C55" s="80" t="s">
        <v>138</v>
      </c>
      <c r="D55" s="81"/>
      <c r="E55" s="81"/>
      <c r="F55" s="81"/>
      <c r="G55" s="81"/>
      <c r="H55" s="81"/>
      <c r="I55" s="82"/>
      <c r="J55" s="12"/>
    </row>
    <row r="56" spans="1:10" ht="42.75" customHeight="1" x14ac:dyDescent="0.15">
      <c r="A56" s="11"/>
      <c r="B56" s="235" t="s">
        <v>140</v>
      </c>
      <c r="C56" s="236"/>
      <c r="D56" s="236"/>
      <c r="E56" s="236"/>
      <c r="F56" s="236"/>
      <c r="G56" s="236"/>
      <c r="H56" s="236"/>
      <c r="I56" s="237"/>
      <c r="J56" s="12"/>
    </row>
    <row r="57" spans="1:10" x14ac:dyDescent="0.15">
      <c r="A57" s="13"/>
      <c r="B57" s="13"/>
      <c r="C57" s="93"/>
      <c r="D57" s="93"/>
      <c r="E57" s="93"/>
      <c r="F57" s="93"/>
      <c r="G57" s="93"/>
      <c r="H57" s="93"/>
      <c r="I57" s="99"/>
      <c r="J57" s="12"/>
    </row>
    <row r="58" spans="1:10" ht="31.5" x14ac:dyDescent="0.15">
      <c r="A58" s="13"/>
      <c r="B58" s="13"/>
      <c r="C58" s="180"/>
      <c r="D58" s="181"/>
      <c r="E58" s="67" t="s">
        <v>136</v>
      </c>
      <c r="F58" s="67" t="s">
        <v>137</v>
      </c>
      <c r="G58" s="67" t="s">
        <v>20</v>
      </c>
      <c r="H58" s="67" t="s">
        <v>91</v>
      </c>
      <c r="I58" s="12"/>
      <c r="J58" s="12"/>
    </row>
    <row r="59" spans="1:10" ht="31.5" x14ac:dyDescent="0.15">
      <c r="A59" s="13"/>
      <c r="B59" s="13"/>
      <c r="C59" s="180" t="s">
        <v>92</v>
      </c>
      <c r="D59" s="181"/>
      <c r="E59" s="72">
        <v>2</v>
      </c>
      <c r="F59" s="72">
        <f>E59*2</f>
        <v>4</v>
      </c>
      <c r="G59" s="111">
        <v>100</v>
      </c>
      <c r="H59" s="72" t="s">
        <v>21</v>
      </c>
      <c r="I59" s="99"/>
      <c r="J59" s="12"/>
    </row>
    <row r="60" spans="1:10" ht="10.5" customHeight="1" x14ac:dyDescent="0.15">
      <c r="A60" s="14"/>
      <c r="B60" s="13"/>
      <c r="C60" s="178"/>
      <c r="D60" s="179"/>
      <c r="E60" s="67"/>
      <c r="F60" s="67"/>
      <c r="G60" s="78"/>
      <c r="H60" s="67"/>
      <c r="I60" s="99"/>
      <c r="J60" s="12"/>
    </row>
    <row r="61" spans="1:10" ht="10.5" customHeight="1" x14ac:dyDescent="0.15">
      <c r="A61" s="14"/>
      <c r="B61" s="13"/>
      <c r="C61" s="178"/>
      <c r="D61" s="179"/>
      <c r="E61" s="67"/>
      <c r="F61" s="67"/>
      <c r="G61" s="78"/>
      <c r="H61" s="67"/>
      <c r="I61" s="99"/>
      <c r="J61" s="12"/>
    </row>
    <row r="62" spans="1:10" ht="10.5" customHeight="1" x14ac:dyDescent="0.15">
      <c r="A62" s="14"/>
      <c r="B62" s="13"/>
      <c r="C62" s="178"/>
      <c r="D62" s="189"/>
      <c r="E62" s="67"/>
      <c r="F62" s="67"/>
      <c r="G62" s="78"/>
      <c r="H62" s="67"/>
      <c r="I62" s="99"/>
      <c r="J62" s="12"/>
    </row>
    <row r="63" spans="1:10" ht="10.5" customHeight="1" x14ac:dyDescent="0.15">
      <c r="A63" s="14"/>
      <c r="B63" s="13"/>
      <c r="C63" s="178"/>
      <c r="D63" s="179"/>
      <c r="E63" s="67"/>
      <c r="F63" s="67"/>
      <c r="G63" s="78"/>
      <c r="H63" s="67"/>
      <c r="I63" s="99"/>
      <c r="J63" s="12"/>
    </row>
    <row r="64" spans="1:10" ht="10.5" customHeight="1" x14ac:dyDescent="0.15">
      <c r="A64" s="14"/>
      <c r="B64" s="13"/>
      <c r="C64" s="178"/>
      <c r="D64" s="179"/>
      <c r="E64" s="67"/>
      <c r="F64" s="67"/>
      <c r="G64" s="78"/>
      <c r="H64" s="67"/>
      <c r="I64" s="99"/>
      <c r="J64" s="12"/>
    </row>
    <row r="65" spans="1:10" ht="10.5" customHeight="1" thickBot="1" x14ac:dyDescent="0.2">
      <c r="A65" s="14"/>
      <c r="B65" s="89"/>
      <c r="C65" s="182" t="s">
        <v>139</v>
      </c>
      <c r="D65" s="183"/>
      <c r="E65" s="90"/>
      <c r="F65" s="90"/>
      <c r="G65" s="100">
        <f>SUM(G60:G64)</f>
        <v>0</v>
      </c>
      <c r="H65" s="83"/>
      <c r="I65" s="98"/>
      <c r="J65" s="12"/>
    </row>
    <row r="66" spans="1:10" ht="22.5" customHeight="1" thickBot="1" x14ac:dyDescent="0.2">
      <c r="A66" s="18"/>
      <c r="B66" s="18"/>
      <c r="C66" s="18"/>
      <c r="D66" s="18"/>
      <c r="E66" s="18"/>
      <c r="F66" s="18"/>
      <c r="G66" s="18"/>
      <c r="H66" s="18"/>
      <c r="I66" s="18"/>
      <c r="J66" s="17"/>
    </row>
    <row r="67" spans="1:10" ht="22.5" customHeight="1" thickBot="1" x14ac:dyDescent="0.2"/>
    <row r="68" spans="1:10" ht="22.5" customHeight="1" x14ac:dyDescent="0.25">
      <c r="A68"/>
      <c r="B68" s="224" t="s">
        <v>99</v>
      </c>
      <c r="C68" s="225"/>
      <c r="D68" s="225"/>
      <c r="E68" s="225"/>
      <c r="F68" s="226"/>
      <c r="J68" s="20"/>
    </row>
    <row r="69" spans="1:10" ht="22.5" customHeight="1" x14ac:dyDescent="0.25">
      <c r="A69"/>
      <c r="B69" s="112" t="s">
        <v>4</v>
      </c>
      <c r="C69" s="185" t="str">
        <f>C18</f>
        <v>Systeem</v>
      </c>
      <c r="D69" s="186"/>
      <c r="E69" s="187"/>
      <c r="F69" s="113">
        <f>I24</f>
        <v>0</v>
      </c>
      <c r="G69" s="132"/>
      <c r="J69" s="20"/>
    </row>
    <row r="70" spans="1:10" ht="15" x14ac:dyDescent="0.25">
      <c r="A70"/>
      <c r="B70" s="112" t="s">
        <v>13</v>
      </c>
      <c r="C70" s="185" t="s">
        <v>88</v>
      </c>
      <c r="D70" s="186"/>
      <c r="E70" s="187"/>
      <c r="F70" s="113">
        <f>D34</f>
        <v>0</v>
      </c>
      <c r="G70" s="132"/>
      <c r="J70" s="20"/>
    </row>
    <row r="71" spans="1:10" ht="15" x14ac:dyDescent="0.25">
      <c r="A71"/>
      <c r="B71" s="112" t="s">
        <v>15</v>
      </c>
      <c r="C71" s="185" t="s">
        <v>11</v>
      </c>
      <c r="D71" s="186"/>
      <c r="E71" s="187"/>
      <c r="F71" s="113">
        <f>I42</f>
        <v>0</v>
      </c>
      <c r="G71" s="132"/>
      <c r="J71" s="20"/>
    </row>
    <row r="72" spans="1:10" ht="15" x14ac:dyDescent="0.25">
      <c r="A72"/>
      <c r="B72" s="112" t="s">
        <v>19</v>
      </c>
      <c r="C72" s="185" t="s">
        <v>17</v>
      </c>
      <c r="D72" s="186"/>
      <c r="E72" s="187"/>
      <c r="F72" s="113">
        <f>F52</f>
        <v>0</v>
      </c>
      <c r="J72" s="20"/>
    </row>
    <row r="73" spans="1:10" ht="15" x14ac:dyDescent="0.25">
      <c r="A73"/>
      <c r="B73" s="112" t="s">
        <v>93</v>
      </c>
      <c r="C73" s="223" t="s">
        <v>103</v>
      </c>
      <c r="D73" s="223"/>
      <c r="E73" s="223"/>
      <c r="F73" s="113">
        <f>G65</f>
        <v>0</v>
      </c>
      <c r="G73" s="133"/>
      <c r="J73" s="20"/>
    </row>
    <row r="74" spans="1:10" ht="15.75" thickBot="1" x14ac:dyDescent="0.3">
      <c r="A74"/>
      <c r="B74" s="101"/>
      <c r="C74" s="188" t="s">
        <v>22</v>
      </c>
      <c r="D74" s="188"/>
      <c r="E74" s="188"/>
      <c r="F74" s="114">
        <f>SUM(F69:F73)</f>
        <v>0</v>
      </c>
      <c r="J74" s="20"/>
    </row>
    <row r="75" spans="1:10" ht="15" x14ac:dyDescent="0.25">
      <c r="A75"/>
      <c r="C75" s="184"/>
      <c r="D75" s="184"/>
      <c r="E75" s="184"/>
      <c r="F75" s="59"/>
      <c r="J75" s="20"/>
    </row>
    <row r="76" spans="1:10" ht="11.25" thickBot="1" x14ac:dyDescent="0.2">
      <c r="A76" s="18"/>
      <c r="B76" s="18"/>
      <c r="C76" s="18"/>
      <c r="D76" s="18"/>
      <c r="E76" s="18"/>
      <c r="F76" s="18"/>
      <c r="G76" s="18"/>
      <c r="H76" s="18"/>
      <c r="I76" s="18"/>
      <c r="J76" s="17"/>
    </row>
    <row r="77" spans="1:10" x14ac:dyDescent="0.15">
      <c r="A77" s="11"/>
    </row>
    <row r="78" spans="1:10" x14ac:dyDescent="0.15">
      <c r="A78" s="11"/>
    </row>
    <row r="79" spans="1:10" ht="11.25" thickBot="1" x14ac:dyDescent="0.2">
      <c r="A79" s="11"/>
      <c r="C79" s="16"/>
      <c r="D79" s="16"/>
      <c r="E79" s="16"/>
      <c r="F79" s="16"/>
    </row>
    <row r="80" spans="1:10" x14ac:dyDescent="0.15">
      <c r="A80" s="11"/>
      <c r="C80" s="55" t="s">
        <v>23</v>
      </c>
      <c r="D80" s="190"/>
      <c r="E80" s="191"/>
      <c r="F80" s="192"/>
    </row>
    <row r="81" spans="1:22" ht="12.75" x14ac:dyDescent="0.2">
      <c r="A81" s="11"/>
      <c r="C81" s="22" t="s">
        <v>24</v>
      </c>
      <c r="D81" s="202"/>
      <c r="E81" s="203"/>
      <c r="F81" s="204"/>
    </row>
    <row r="82" spans="1:22" ht="12.75" x14ac:dyDescent="0.2">
      <c r="A82" s="11"/>
      <c r="C82" s="22" t="s">
        <v>25</v>
      </c>
      <c r="D82" s="202"/>
      <c r="E82" s="203"/>
      <c r="F82" s="204"/>
    </row>
    <row r="83" spans="1:22" ht="12.75" x14ac:dyDescent="0.2">
      <c r="A83" s="11"/>
      <c r="C83" s="21" t="s">
        <v>26</v>
      </c>
      <c r="D83" s="202"/>
      <c r="E83" s="203"/>
      <c r="F83" s="204"/>
    </row>
    <row r="84" spans="1:22" ht="25.5" x14ac:dyDescent="0.2">
      <c r="A84" s="11"/>
      <c r="C84" s="21" t="s">
        <v>27</v>
      </c>
      <c r="D84" s="202"/>
      <c r="E84" s="203"/>
      <c r="F84" s="204"/>
    </row>
    <row r="85" spans="1:22" ht="12.75" x14ac:dyDescent="0.15">
      <c r="A85" s="11"/>
      <c r="C85" s="23" t="s">
        <v>28</v>
      </c>
      <c r="D85" s="193"/>
      <c r="E85" s="194"/>
      <c r="F85" s="195"/>
      <c r="L85" s="15"/>
    </row>
    <row r="86" spans="1:22" ht="12.75" x14ac:dyDescent="0.15">
      <c r="A86" s="11"/>
      <c r="C86" s="24"/>
      <c r="D86" s="196"/>
      <c r="E86" s="197"/>
      <c r="F86" s="198"/>
      <c r="L86" s="15"/>
    </row>
    <row r="87" spans="1:22" ht="13.5" thickBot="1" x14ac:dyDescent="0.2">
      <c r="A87" s="11"/>
      <c r="C87" s="25"/>
      <c r="D87" s="199"/>
      <c r="E87" s="200"/>
      <c r="F87" s="201"/>
    </row>
    <row r="88" spans="1:22" x14ac:dyDescent="0.15">
      <c r="A88" s="11"/>
      <c r="L88" s="47"/>
    </row>
    <row r="89" spans="1:22" x14ac:dyDescent="0.15">
      <c r="A89" s="11"/>
      <c r="L89" s="47"/>
    </row>
    <row r="90" spans="1:22" x14ac:dyDescent="0.15">
      <c r="A90" s="11"/>
      <c r="L90" s="47"/>
    </row>
    <row r="91" spans="1:22" ht="15.75" customHeight="1" x14ac:dyDescent="0.15">
      <c r="A91" s="11"/>
      <c r="M91" s="19"/>
    </row>
    <row r="92" spans="1:22" ht="15.75" customHeight="1" x14ac:dyDescent="0.15">
      <c r="A92" s="11"/>
      <c r="N92" s="19"/>
      <c r="O92" s="19"/>
      <c r="P92" s="19"/>
      <c r="Q92" s="19"/>
      <c r="R92" s="19"/>
      <c r="S92" s="19"/>
      <c r="T92" s="19"/>
      <c r="U92" s="19"/>
      <c r="V92" s="19"/>
    </row>
    <row r="93" spans="1:22" ht="15.75" customHeight="1" x14ac:dyDescent="0.15">
      <c r="A93" s="11"/>
      <c r="M93" s="19"/>
      <c r="N93" s="19"/>
      <c r="O93" s="19"/>
      <c r="P93" s="19"/>
      <c r="Q93" s="19"/>
      <c r="R93" s="19"/>
      <c r="S93" s="19"/>
      <c r="T93" s="19"/>
      <c r="U93" s="19"/>
      <c r="V93" s="19"/>
    </row>
    <row r="94" spans="1:22" x14ac:dyDescent="0.15">
      <c r="A94" s="11"/>
      <c r="M94" s="19"/>
    </row>
    <row r="95" spans="1:22" ht="29.25" customHeight="1" x14ac:dyDescent="0.15"/>
    <row r="96" spans="1:22" ht="15.75" customHeight="1" x14ac:dyDescent="0.15">
      <c r="M96" s="19"/>
      <c r="P96" s="19"/>
    </row>
    <row r="97" spans="12:16" ht="20.100000000000001" customHeight="1" x14ac:dyDescent="0.15">
      <c r="P97" s="19"/>
    </row>
    <row r="98" spans="12:16" ht="20.100000000000001" customHeight="1" x14ac:dyDescent="0.15">
      <c r="L98" s="15"/>
      <c r="M98" s="19"/>
      <c r="P98" s="19"/>
    </row>
    <row r="99" spans="12:16" ht="20.100000000000001" customHeight="1" x14ac:dyDescent="0.15"/>
    <row r="100" spans="12:16" ht="20.100000000000001" customHeight="1" x14ac:dyDescent="0.15"/>
    <row r="106" spans="12:16" ht="10.5" customHeight="1" x14ac:dyDescent="0.15"/>
    <row r="109" spans="12:16" ht="12" customHeight="1" x14ac:dyDescent="0.15"/>
    <row r="110" spans="12:16" ht="15.75" customHeight="1" x14ac:dyDescent="0.15"/>
    <row r="111" spans="12:16" ht="15" customHeight="1" x14ac:dyDescent="0.15"/>
    <row r="112" spans="12:16" ht="15" customHeight="1" x14ac:dyDescent="0.15"/>
    <row r="113" spans="13:17" x14ac:dyDescent="0.15">
      <c r="M113" s="15"/>
      <c r="O113" s="15"/>
      <c r="P113" s="15"/>
    </row>
    <row r="114" spans="13:17" x14ac:dyDescent="0.15">
      <c r="O114" s="15"/>
    </row>
    <row r="115" spans="13:17" x14ac:dyDescent="0.15">
      <c r="M115" s="19"/>
      <c r="P115" s="19"/>
    </row>
    <row r="116" spans="13:17" ht="22.5" customHeight="1" x14ac:dyDescent="0.15">
      <c r="M116" s="19"/>
      <c r="P116" s="19"/>
    </row>
    <row r="117" spans="13:17" x14ac:dyDescent="0.15">
      <c r="M117" s="19"/>
      <c r="P117" s="19"/>
    </row>
    <row r="118" spans="13:17" x14ac:dyDescent="0.15">
      <c r="M118" s="19"/>
      <c r="P118" s="19"/>
    </row>
    <row r="119" spans="13:17" ht="21" customHeight="1" x14ac:dyDescent="0.15">
      <c r="O119" s="19"/>
      <c r="Q119" s="19"/>
    </row>
    <row r="120" spans="13:17" x14ac:dyDescent="0.15">
      <c r="M120" s="19"/>
      <c r="O120" s="19"/>
    </row>
    <row r="121" spans="13:17" x14ac:dyDescent="0.15">
      <c r="M121" s="19"/>
      <c r="O121" s="19"/>
    </row>
    <row r="122" spans="13:17" x14ac:dyDescent="0.15">
      <c r="M122" s="19"/>
      <c r="O122" s="19"/>
    </row>
    <row r="123" spans="13:17" x14ac:dyDescent="0.15">
      <c r="M123" s="19"/>
      <c r="O123" s="19"/>
    </row>
    <row r="124" spans="13:17" x14ac:dyDescent="0.15">
      <c r="M124" s="19"/>
      <c r="O124" s="19"/>
    </row>
    <row r="125" spans="13:17" x14ac:dyDescent="0.15">
      <c r="M125" s="19"/>
      <c r="O125" s="19"/>
    </row>
    <row r="126" spans="13:17" x14ac:dyDescent="0.15">
      <c r="M126" s="19"/>
      <c r="P126" s="19"/>
    </row>
    <row r="127" spans="13:17" x14ac:dyDescent="0.15">
      <c r="M127" s="19"/>
      <c r="P127" s="19"/>
    </row>
    <row r="128" spans="13:17" x14ac:dyDescent="0.15">
      <c r="M128" s="19"/>
      <c r="P128" s="19"/>
    </row>
    <row r="129" spans="15:15" x14ac:dyDescent="0.15">
      <c r="O129" s="15"/>
    </row>
  </sheetData>
  <customSheetViews>
    <customSheetView guid="{064EEDA4-0639-4D04-A8BE-95B45157F530}" scale="115" topLeftCell="A77">
      <selection activeCell="B41" sqref="B41:L44"/>
      <pageMargins left="0" right="0" top="0" bottom="0" header="0" footer="0"/>
      <pageSetup paperSize="9" orientation="portrait" r:id="rId1"/>
    </customSheetView>
    <customSheetView guid="{71545B98-9D93-4284-B75D-8A2481EE1401}" scale="85" topLeftCell="A21">
      <selection activeCell="M57" sqref="M57"/>
      <pageMargins left="0" right="0" top="0" bottom="0" header="0" footer="0"/>
      <pageSetup paperSize="9" orientation="portrait" r:id="rId2"/>
    </customSheetView>
  </customSheetViews>
  <mergeCells count="40">
    <mergeCell ref="C5:H5"/>
    <mergeCell ref="C6:H6"/>
    <mergeCell ref="C50:D50"/>
    <mergeCell ref="C73:E73"/>
    <mergeCell ref="B68:F68"/>
    <mergeCell ref="B30:I30"/>
    <mergeCell ref="B39:I39"/>
    <mergeCell ref="B48:I48"/>
    <mergeCell ref="B31:C31"/>
    <mergeCell ref="F31:I31"/>
    <mergeCell ref="C52:D52"/>
    <mergeCell ref="C51:D51"/>
    <mergeCell ref="B56:I56"/>
    <mergeCell ref="C59:D59"/>
    <mergeCell ref="C60:D60"/>
    <mergeCell ref="C61:D61"/>
    <mergeCell ref="C8:K8"/>
    <mergeCell ref="B15:L15"/>
    <mergeCell ref="B19:I19"/>
    <mergeCell ref="C11:K11"/>
    <mergeCell ref="B20:C20"/>
    <mergeCell ref="F20:I20"/>
    <mergeCell ref="B14:I14"/>
    <mergeCell ref="D80:F80"/>
    <mergeCell ref="C72:E72"/>
    <mergeCell ref="C70:E70"/>
    <mergeCell ref="C71:E71"/>
    <mergeCell ref="D85:F87"/>
    <mergeCell ref="D84:F84"/>
    <mergeCell ref="D83:F83"/>
    <mergeCell ref="D82:F82"/>
    <mergeCell ref="D81:F81"/>
    <mergeCell ref="C64:D64"/>
    <mergeCell ref="C58:D58"/>
    <mergeCell ref="C65:D65"/>
    <mergeCell ref="C75:E75"/>
    <mergeCell ref="C69:E69"/>
    <mergeCell ref="C74:E74"/>
    <mergeCell ref="C62:D62"/>
    <mergeCell ref="C63:D63"/>
  </mergeCell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00C63-B2DC-43CF-B38F-607461A8E5CF}">
  <dimension ref="B1:R41"/>
  <sheetViews>
    <sheetView zoomScale="85" zoomScaleNormal="85" workbookViewId="0">
      <selection activeCell="E24" sqref="E24"/>
    </sheetView>
  </sheetViews>
  <sheetFormatPr defaultRowHeight="15" x14ac:dyDescent="0.25"/>
  <cols>
    <col min="2" max="2" width="60.7109375" customWidth="1"/>
    <col min="3" max="8" width="19.28515625" customWidth="1"/>
    <col min="9" max="9" width="47.28515625" customWidth="1"/>
    <col min="10" max="10" width="23" customWidth="1"/>
    <col min="11" max="11" width="15.7109375" customWidth="1"/>
    <col min="12" max="12" width="19.85546875" bestFit="1" customWidth="1"/>
    <col min="13" max="13" width="19.5703125" style="54" customWidth="1"/>
    <col min="14" max="16" width="15.7109375" customWidth="1"/>
  </cols>
  <sheetData>
    <row r="1" spans="2:18" x14ac:dyDescent="0.25">
      <c r="M1" s="68"/>
    </row>
    <row r="2" spans="2:18" s="49" customFormat="1" ht="60" x14ac:dyDescent="0.25">
      <c r="B2" s="65" t="s">
        <v>29</v>
      </c>
      <c r="C2" s="65" t="s">
        <v>30</v>
      </c>
      <c r="D2" s="65" t="s">
        <v>105</v>
      </c>
      <c r="E2" s="65" t="s">
        <v>107</v>
      </c>
      <c r="F2" s="65" t="s">
        <v>106</v>
      </c>
      <c r="G2" s="65" t="s">
        <v>31</v>
      </c>
      <c r="H2" s="65" t="s">
        <v>32</v>
      </c>
      <c r="I2" s="65" t="s">
        <v>33</v>
      </c>
      <c r="J2" s="65" t="s">
        <v>34</v>
      </c>
      <c r="K2" s="65" t="s">
        <v>35</v>
      </c>
      <c r="L2" s="65" t="s">
        <v>36</v>
      </c>
      <c r="M2" s="66" t="s">
        <v>37</v>
      </c>
      <c r="N2" s="65" t="s">
        <v>38</v>
      </c>
      <c r="O2" s="65" t="s">
        <v>39</v>
      </c>
      <c r="P2" s="65" t="s">
        <v>40</v>
      </c>
      <c r="Q2" s="27"/>
      <c r="R2" s="27"/>
    </row>
    <row r="3" spans="2:18" x14ac:dyDescent="0.25">
      <c r="B3" s="61" t="s">
        <v>82</v>
      </c>
      <c r="C3" s="63">
        <v>6</v>
      </c>
      <c r="D3" s="62">
        <v>24</v>
      </c>
      <c r="E3" s="131"/>
      <c r="F3" s="131">
        <f>D3*C3</f>
        <v>144</v>
      </c>
      <c r="G3" s="56"/>
      <c r="H3" s="56"/>
      <c r="I3" s="56"/>
      <c r="J3" s="56"/>
      <c r="K3" s="57"/>
      <c r="L3" s="57"/>
      <c r="M3" s="58"/>
      <c r="N3" s="58"/>
      <c r="O3" s="50">
        <f>K3*(1-N3)</f>
        <v>0</v>
      </c>
      <c r="P3" s="50">
        <f t="shared" ref="P3:P9" si="0">O3*F3</f>
        <v>0</v>
      </c>
    </row>
    <row r="4" spans="2:18" x14ac:dyDescent="0.25">
      <c r="B4" s="61" t="s">
        <v>83</v>
      </c>
      <c r="C4" s="63">
        <v>4</v>
      </c>
      <c r="D4" s="62">
        <v>2</v>
      </c>
      <c r="E4" s="131">
        <v>6</v>
      </c>
      <c r="F4" s="131">
        <f>C4*D4*E4</f>
        <v>48</v>
      </c>
      <c r="G4" s="56"/>
      <c r="H4" s="56"/>
      <c r="I4" s="56"/>
      <c r="J4" s="56"/>
      <c r="K4" s="57"/>
      <c r="L4" s="57"/>
      <c r="M4" s="58"/>
      <c r="N4" s="58"/>
      <c r="O4" s="50">
        <f t="shared" ref="O4:O9" si="1">K4*(1-N4)</f>
        <v>0</v>
      </c>
      <c r="P4" s="50">
        <f t="shared" si="0"/>
        <v>0</v>
      </c>
    </row>
    <row r="5" spans="2:18" x14ac:dyDescent="0.25">
      <c r="B5" s="61" t="s">
        <v>84</v>
      </c>
      <c r="C5" s="63">
        <v>4</v>
      </c>
      <c r="D5" s="62">
        <v>2</v>
      </c>
      <c r="E5" s="131">
        <v>6</v>
      </c>
      <c r="F5" s="131">
        <f>C5*D5*E5</f>
        <v>48</v>
      </c>
      <c r="G5" s="56"/>
      <c r="H5" s="56"/>
      <c r="I5" s="56"/>
      <c r="J5" s="56"/>
      <c r="K5" s="57"/>
      <c r="L5" s="57"/>
      <c r="M5" s="58"/>
      <c r="N5" s="58"/>
      <c r="O5" s="50">
        <f>K5*(1-N5)</f>
        <v>0</v>
      </c>
      <c r="P5" s="50">
        <f>O5*F5</f>
        <v>0</v>
      </c>
    </row>
    <row r="6" spans="2:18" x14ac:dyDescent="0.25">
      <c r="B6" s="167" t="s">
        <v>85</v>
      </c>
      <c r="C6" s="63">
        <v>1</v>
      </c>
      <c r="D6" s="62">
        <v>27</v>
      </c>
      <c r="E6" s="131">
        <v>6</v>
      </c>
      <c r="F6" s="131">
        <f>C6*D6*E6</f>
        <v>162</v>
      </c>
      <c r="G6" s="56"/>
      <c r="H6" s="56"/>
      <c r="I6" s="56"/>
      <c r="J6" s="56"/>
      <c r="K6" s="57"/>
      <c r="L6" s="57"/>
      <c r="M6" s="58"/>
      <c r="N6" s="58"/>
      <c r="O6" s="50">
        <f t="shared" si="1"/>
        <v>0</v>
      </c>
      <c r="P6" s="50">
        <f t="shared" si="0"/>
        <v>0</v>
      </c>
    </row>
    <row r="7" spans="2:18" x14ac:dyDescent="0.25">
      <c r="B7" s="61" t="s">
        <v>86</v>
      </c>
      <c r="C7" s="135">
        <v>1</v>
      </c>
      <c r="D7" s="136">
        <v>1</v>
      </c>
      <c r="E7" s="137">
        <v>6</v>
      </c>
      <c r="F7" s="137">
        <f>C7*D7*E7</f>
        <v>6</v>
      </c>
      <c r="G7" s="56"/>
      <c r="H7" s="56"/>
      <c r="I7" s="56"/>
      <c r="J7" s="56"/>
      <c r="K7" s="57"/>
      <c r="L7" s="57"/>
      <c r="M7" s="58"/>
      <c r="N7" s="58"/>
      <c r="O7" s="50">
        <f t="shared" si="1"/>
        <v>0</v>
      </c>
      <c r="P7" s="50">
        <f t="shared" si="0"/>
        <v>0</v>
      </c>
    </row>
    <row r="8" spans="2:18" x14ac:dyDescent="0.25">
      <c r="B8" s="142" t="s">
        <v>87</v>
      </c>
      <c r="C8" s="138">
        <v>6</v>
      </c>
      <c r="D8" s="139">
        <v>1</v>
      </c>
      <c r="E8" s="140"/>
      <c r="F8" s="140">
        <f t="shared" ref="F8" si="2">D8*C8</f>
        <v>6</v>
      </c>
      <c r="G8" s="134"/>
      <c r="H8" s="56"/>
      <c r="I8" s="56"/>
      <c r="J8" s="56"/>
      <c r="K8" s="57"/>
      <c r="L8" s="57"/>
      <c r="M8" s="58"/>
      <c r="N8" s="58"/>
      <c r="O8" s="50">
        <f t="shared" si="1"/>
        <v>0</v>
      </c>
      <c r="P8" s="50">
        <f t="shared" si="0"/>
        <v>0</v>
      </c>
    </row>
    <row r="9" spans="2:18" x14ac:dyDescent="0.25">
      <c r="B9" s="168" t="s">
        <v>116</v>
      </c>
      <c r="C9" s="141">
        <v>5</v>
      </c>
      <c r="D9" s="141">
        <v>1</v>
      </c>
      <c r="E9" s="141"/>
      <c r="F9" s="141">
        <f>C9*D9</f>
        <v>5</v>
      </c>
      <c r="G9" s="143"/>
      <c r="H9" s="144"/>
      <c r="I9" s="144"/>
      <c r="J9" s="144"/>
      <c r="K9" s="57"/>
      <c r="L9" s="57"/>
      <c r="M9" s="58"/>
      <c r="N9" s="58"/>
      <c r="O9" s="50">
        <f t="shared" si="1"/>
        <v>0</v>
      </c>
      <c r="P9" s="50">
        <f t="shared" si="0"/>
        <v>0</v>
      </c>
    </row>
    <row r="10" spans="2:18" x14ac:dyDescent="0.25">
      <c r="B10" t="s">
        <v>115</v>
      </c>
      <c r="C10" s="60"/>
      <c r="D10" s="60"/>
      <c r="E10" s="60"/>
      <c r="F10" s="60"/>
      <c r="G10" s="60"/>
      <c r="N10" s="238" t="s">
        <v>12</v>
      </c>
      <c r="O10" s="239"/>
      <c r="P10" s="51">
        <f>SUM(P3:P9)</f>
        <v>0</v>
      </c>
    </row>
    <row r="11" spans="2:18" x14ac:dyDescent="0.25">
      <c r="C11" s="60"/>
      <c r="D11" s="60"/>
      <c r="E11" s="60"/>
      <c r="F11" s="60"/>
      <c r="G11" s="60"/>
    </row>
    <row r="12" spans="2:18" x14ac:dyDescent="0.25">
      <c r="B12" s="166" t="s">
        <v>122</v>
      </c>
      <c r="C12" s="60"/>
      <c r="D12" s="60"/>
      <c r="E12" s="60"/>
      <c r="F12" s="60"/>
      <c r="G12" s="60"/>
    </row>
    <row r="13" spans="2:18" x14ac:dyDescent="0.25">
      <c r="C13" s="60"/>
      <c r="D13" s="60"/>
      <c r="E13" s="60"/>
      <c r="F13" s="60"/>
      <c r="G13" s="60"/>
    </row>
    <row r="14" spans="2:18" x14ac:dyDescent="0.25">
      <c r="C14" s="60"/>
      <c r="D14" s="60"/>
      <c r="E14" s="60"/>
      <c r="F14" s="60"/>
      <c r="G14" s="60"/>
    </row>
    <row r="15" spans="2:18" x14ac:dyDescent="0.25">
      <c r="C15" s="60"/>
      <c r="D15" s="60"/>
      <c r="E15" s="60"/>
      <c r="F15" s="60"/>
      <c r="G15" s="60"/>
      <c r="I15" s="176"/>
    </row>
    <row r="16" spans="2:18" x14ac:dyDescent="0.25">
      <c r="C16" s="60"/>
      <c r="D16" s="60"/>
      <c r="E16" s="60"/>
      <c r="F16" s="60"/>
      <c r="G16" s="60"/>
      <c r="I16" s="176"/>
    </row>
    <row r="17" spans="3:7" x14ac:dyDescent="0.25">
      <c r="C17" s="60"/>
      <c r="D17" s="60"/>
      <c r="E17" s="60"/>
      <c r="F17" s="60"/>
      <c r="G17" s="60"/>
    </row>
    <row r="18" spans="3:7" x14ac:dyDescent="0.25">
      <c r="C18" s="60"/>
      <c r="D18" s="60"/>
      <c r="E18" s="60"/>
      <c r="F18" s="60"/>
      <c r="G18" s="60"/>
    </row>
    <row r="19" spans="3:7" x14ac:dyDescent="0.25">
      <c r="C19" s="60"/>
      <c r="D19" s="60"/>
      <c r="E19" s="60"/>
      <c r="F19" s="60"/>
      <c r="G19" s="60"/>
    </row>
    <row r="20" spans="3:7" x14ac:dyDescent="0.25">
      <c r="C20" s="60"/>
      <c r="D20" s="60"/>
      <c r="E20" s="60"/>
      <c r="F20" s="60"/>
      <c r="G20" s="60"/>
    </row>
    <row r="21" spans="3:7" x14ac:dyDescent="0.25">
      <c r="C21" s="60"/>
      <c r="D21" s="60"/>
      <c r="E21" s="60"/>
      <c r="F21" s="60"/>
      <c r="G21" s="60"/>
    </row>
    <row r="22" spans="3:7" x14ac:dyDescent="0.25">
      <c r="C22" s="60"/>
      <c r="D22" s="60"/>
      <c r="E22" s="60"/>
      <c r="F22" s="60"/>
      <c r="G22" s="60"/>
    </row>
    <row r="23" spans="3:7" x14ac:dyDescent="0.25">
      <c r="C23" s="60"/>
      <c r="D23" s="60"/>
      <c r="E23" s="60"/>
      <c r="F23" s="60"/>
      <c r="G23" s="60"/>
    </row>
    <row r="24" spans="3:7" x14ac:dyDescent="0.25">
      <c r="C24" s="60"/>
      <c r="D24" s="60"/>
      <c r="E24" s="60"/>
      <c r="F24" s="60"/>
      <c r="G24" s="60"/>
    </row>
    <row r="25" spans="3:7" x14ac:dyDescent="0.25">
      <c r="C25" s="60"/>
      <c r="D25" s="60"/>
      <c r="E25" s="60"/>
      <c r="F25" s="60"/>
      <c r="G25" s="60"/>
    </row>
    <row r="26" spans="3:7" x14ac:dyDescent="0.25">
      <c r="C26" s="60"/>
      <c r="D26" s="60"/>
      <c r="E26" s="60"/>
      <c r="F26" s="60"/>
      <c r="G26" s="60"/>
    </row>
    <row r="27" spans="3:7" x14ac:dyDescent="0.25">
      <c r="C27" s="60"/>
      <c r="D27" s="60"/>
      <c r="E27" s="60"/>
      <c r="F27" s="60"/>
      <c r="G27" s="60"/>
    </row>
    <row r="28" spans="3:7" x14ac:dyDescent="0.25">
      <c r="C28" s="60"/>
      <c r="D28" s="60"/>
      <c r="E28" s="60"/>
      <c r="F28" s="60"/>
      <c r="G28" s="60"/>
    </row>
    <row r="29" spans="3:7" x14ac:dyDescent="0.25">
      <c r="C29" s="60"/>
      <c r="D29" s="60"/>
      <c r="E29" s="60"/>
      <c r="F29" s="60"/>
      <c r="G29" s="60"/>
    </row>
    <row r="30" spans="3:7" x14ac:dyDescent="0.25">
      <c r="C30" s="60"/>
      <c r="D30" s="60"/>
      <c r="E30" s="60"/>
      <c r="F30" s="60"/>
      <c r="G30" s="60"/>
    </row>
    <row r="31" spans="3:7" x14ac:dyDescent="0.25">
      <c r="C31" s="60"/>
      <c r="D31" s="60"/>
      <c r="E31" s="60"/>
      <c r="F31" s="60"/>
      <c r="G31" s="60"/>
    </row>
    <row r="32" spans="3:7" x14ac:dyDescent="0.25">
      <c r="C32" s="60"/>
      <c r="D32" s="60"/>
      <c r="E32" s="60"/>
      <c r="F32" s="60"/>
      <c r="G32" s="60"/>
    </row>
    <row r="33" spans="3:7" x14ac:dyDescent="0.25">
      <c r="C33" s="60"/>
      <c r="D33" s="60"/>
      <c r="E33" s="60"/>
      <c r="F33" s="60"/>
      <c r="G33" s="60"/>
    </row>
    <row r="34" spans="3:7" x14ac:dyDescent="0.25">
      <c r="C34" s="60"/>
      <c r="D34" s="60"/>
      <c r="E34" s="60"/>
      <c r="F34" s="60"/>
      <c r="G34" s="60"/>
    </row>
    <row r="35" spans="3:7" x14ac:dyDescent="0.25">
      <c r="C35" s="60"/>
      <c r="D35" s="60"/>
      <c r="E35" s="60"/>
      <c r="F35" s="60"/>
      <c r="G35" s="60"/>
    </row>
    <row r="36" spans="3:7" x14ac:dyDescent="0.25">
      <c r="C36" s="60"/>
      <c r="D36" s="60"/>
      <c r="E36" s="60"/>
      <c r="F36" s="60"/>
      <c r="G36" s="60"/>
    </row>
    <row r="37" spans="3:7" x14ac:dyDescent="0.25">
      <c r="C37" s="60"/>
      <c r="D37" s="60"/>
      <c r="E37" s="60"/>
      <c r="F37" s="60"/>
      <c r="G37" s="60"/>
    </row>
    <row r="38" spans="3:7" x14ac:dyDescent="0.25">
      <c r="C38" s="60"/>
      <c r="D38" s="60"/>
      <c r="E38" s="60"/>
      <c r="F38" s="60"/>
      <c r="G38" s="60"/>
    </row>
    <row r="39" spans="3:7" x14ac:dyDescent="0.25">
      <c r="C39" s="60"/>
      <c r="D39" s="60"/>
      <c r="E39" s="60"/>
      <c r="F39" s="60"/>
      <c r="G39" s="60"/>
    </row>
    <row r="40" spans="3:7" x14ac:dyDescent="0.25">
      <c r="C40" s="60"/>
      <c r="D40" s="60"/>
      <c r="E40" s="60"/>
      <c r="F40" s="60"/>
      <c r="G40" s="60"/>
    </row>
    <row r="41" spans="3:7" x14ac:dyDescent="0.25">
      <c r="C41" s="60"/>
      <c r="D41" s="60"/>
      <c r="E41" s="60"/>
      <c r="F41" s="60"/>
      <c r="G41" s="60"/>
    </row>
  </sheetData>
  <sheetProtection sort="0" autoFilter="0"/>
  <autoFilter ref="B2:P8" xr:uid="{350BFEFE-A142-4BBD-A721-BDCC87A589A6}"/>
  <mergeCells count="1">
    <mergeCell ref="N10:O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E59-87BE-4D28-BD9D-B697D9D9131C}">
  <dimension ref="A1:Y22"/>
  <sheetViews>
    <sheetView workbookViewId="0">
      <selection activeCell="C17" sqref="C17:D24"/>
    </sheetView>
  </sheetViews>
  <sheetFormatPr defaultColWidth="9.140625" defaultRowHeight="14.25" x14ac:dyDescent="0.2"/>
  <cols>
    <col min="1" max="3" width="9.140625" style="172"/>
    <col min="4" max="4" width="16.85546875" style="172" customWidth="1"/>
    <col min="5" max="5" width="26.85546875" style="172" customWidth="1"/>
    <col min="6" max="6" width="19.5703125" style="172" customWidth="1"/>
    <col min="7" max="7" width="15.140625" style="172" customWidth="1"/>
    <col min="8" max="9" width="14.140625" style="172" customWidth="1"/>
    <col min="10" max="10" width="14" style="172" customWidth="1"/>
    <col min="11" max="11" width="17.42578125" style="172" customWidth="1"/>
    <col min="12" max="12" width="9.140625" style="172" customWidth="1"/>
    <col min="13" max="16384" width="9.140625" style="172"/>
  </cols>
  <sheetData>
    <row r="1" spans="1:25" ht="15.75" thickBot="1" x14ac:dyDescent="0.25">
      <c r="A1" s="171"/>
      <c r="B1" s="2" t="s">
        <v>63</v>
      </c>
    </row>
    <row r="2" spans="1:25" x14ac:dyDescent="0.2">
      <c r="A2" s="126"/>
      <c r="B2" s="4" t="s">
        <v>1</v>
      </c>
      <c r="C2" s="4"/>
      <c r="D2" s="4"/>
      <c r="E2" s="4"/>
      <c r="F2" s="4"/>
      <c r="G2" s="4"/>
      <c r="H2" s="4"/>
      <c r="I2" s="4"/>
      <c r="J2" s="4"/>
      <c r="K2" s="4"/>
      <c r="L2" s="4"/>
      <c r="M2" s="127"/>
      <c r="N2" s="127"/>
      <c r="O2" s="127"/>
      <c r="P2" s="127"/>
      <c r="Q2" s="127"/>
      <c r="R2" s="127"/>
      <c r="S2" s="127"/>
      <c r="T2" s="127"/>
      <c r="U2" s="127"/>
      <c r="V2" s="127"/>
      <c r="W2" s="127"/>
      <c r="X2" s="127"/>
      <c r="Y2" s="128"/>
    </row>
    <row r="3" spans="1:25" x14ac:dyDescent="0.2">
      <c r="A3" s="129">
        <v>1</v>
      </c>
      <c r="B3" s="205" t="s">
        <v>95</v>
      </c>
      <c r="C3" s="205"/>
      <c r="D3" s="205"/>
      <c r="E3" s="205"/>
      <c r="F3" s="205"/>
      <c r="G3" s="205"/>
      <c r="H3" s="205"/>
      <c r="I3" s="205"/>
      <c r="J3" s="205"/>
      <c r="K3" s="205"/>
      <c r="L3" s="205"/>
      <c r="M3" s="205"/>
      <c r="N3" s="205"/>
      <c r="O3" s="205"/>
      <c r="P3" s="205"/>
      <c r="Q3" s="205"/>
      <c r="R3" s="205"/>
      <c r="S3" s="205"/>
      <c r="T3" s="205"/>
      <c r="U3" s="205"/>
      <c r="V3" s="205"/>
      <c r="W3" s="146"/>
      <c r="X3" s="146"/>
      <c r="Y3" s="73"/>
    </row>
    <row r="4" spans="1:25" x14ac:dyDescent="0.2">
      <c r="A4" s="130">
        <v>2</v>
      </c>
      <c r="B4" s="240" t="s">
        <v>141</v>
      </c>
      <c r="C4" s="240"/>
      <c r="D4" s="240"/>
      <c r="E4" s="240"/>
      <c r="F4" s="240"/>
      <c r="G4" s="240"/>
      <c r="H4" s="240"/>
      <c r="I4" s="240"/>
      <c r="J4" s="240"/>
      <c r="K4" s="240"/>
      <c r="L4" s="240"/>
      <c r="M4" s="240"/>
      <c r="N4" s="240"/>
      <c r="O4" s="240"/>
      <c r="P4" s="240"/>
      <c r="Q4" s="240"/>
      <c r="R4" s="240"/>
      <c r="S4" s="240"/>
      <c r="T4" s="240"/>
      <c r="U4" s="240"/>
      <c r="V4" s="146"/>
      <c r="W4" s="146"/>
      <c r="X4" s="146"/>
      <c r="Y4" s="73"/>
    </row>
    <row r="5" spans="1:25" x14ac:dyDescent="0.2">
      <c r="A5" s="130">
        <v>4</v>
      </c>
      <c r="B5" s="124" t="s">
        <v>96</v>
      </c>
      <c r="C5" s="146"/>
      <c r="D5" s="146"/>
      <c r="E5" s="146"/>
      <c r="F5" s="146"/>
      <c r="G5" s="146"/>
      <c r="H5" s="146"/>
      <c r="I5" s="146"/>
      <c r="J5" s="146"/>
      <c r="K5" s="146"/>
      <c r="L5" s="125"/>
      <c r="M5" s="146"/>
      <c r="N5" s="146"/>
      <c r="O5" s="146"/>
      <c r="P5" s="146"/>
      <c r="Q5" s="146"/>
      <c r="R5" s="146"/>
      <c r="S5" s="146"/>
      <c r="T5" s="146"/>
      <c r="U5" s="146"/>
      <c r="V5" s="146"/>
      <c r="W5" s="146"/>
      <c r="X5" s="146"/>
      <c r="Y5" s="73"/>
    </row>
    <row r="6" spans="1:25" x14ac:dyDescent="0.2">
      <c r="A6" s="130"/>
      <c r="B6" s="146"/>
      <c r="C6" s="146"/>
      <c r="D6" s="146"/>
      <c r="E6" s="146"/>
      <c r="F6" s="146"/>
      <c r="G6" s="146"/>
      <c r="H6" s="146"/>
      <c r="I6" s="146"/>
      <c r="J6" s="146"/>
      <c r="K6" s="146"/>
      <c r="L6" s="125"/>
      <c r="M6" s="146"/>
      <c r="N6" s="146"/>
      <c r="O6" s="146"/>
      <c r="P6" s="146"/>
      <c r="Q6" s="146"/>
      <c r="R6" s="146"/>
      <c r="S6" s="146"/>
      <c r="T6" s="146"/>
      <c r="U6" s="146"/>
      <c r="V6" s="146"/>
      <c r="W6" s="146"/>
      <c r="X6" s="146"/>
      <c r="Y6" s="73"/>
    </row>
    <row r="7" spans="1:25" ht="14.1" customHeight="1" x14ac:dyDescent="0.2">
      <c r="A7" s="120" t="s">
        <v>108</v>
      </c>
      <c r="B7" s="6"/>
      <c r="C7" s="6"/>
      <c r="D7" s="115"/>
      <c r="E7" s="115"/>
      <c r="F7" s="146"/>
      <c r="G7" s="146"/>
      <c r="H7" s="115"/>
      <c r="I7" s="146"/>
      <c r="J7" s="146"/>
      <c r="K7" s="115"/>
      <c r="L7" s="115"/>
      <c r="M7" s="146"/>
      <c r="N7" s="146"/>
      <c r="O7" s="146"/>
      <c r="P7" s="146"/>
      <c r="Q7" s="146"/>
      <c r="R7" s="146"/>
      <c r="S7" s="146"/>
      <c r="T7" s="146"/>
      <c r="U7" s="146"/>
      <c r="V7" s="146"/>
      <c r="W7" s="146"/>
      <c r="X7" s="146"/>
      <c r="Y7" s="73"/>
    </row>
    <row r="8" spans="1:25" ht="18.75" customHeight="1" thickBot="1" x14ac:dyDescent="0.25">
      <c r="A8" s="206"/>
      <c r="B8" s="207"/>
      <c r="C8" s="207"/>
      <c r="D8" s="207"/>
      <c r="E8" s="207"/>
      <c r="F8" s="207"/>
      <c r="G8" s="207"/>
      <c r="H8" s="207"/>
      <c r="I8" s="207"/>
      <c r="J8" s="207"/>
      <c r="K8" s="207"/>
      <c r="L8" s="207"/>
      <c r="M8" s="207"/>
      <c r="N8" s="207"/>
      <c r="O8" s="207"/>
      <c r="P8" s="207"/>
      <c r="Q8" s="207"/>
      <c r="R8" s="207"/>
      <c r="S8" s="207"/>
      <c r="T8" s="207"/>
      <c r="U8" s="207"/>
      <c r="V8" s="207"/>
      <c r="W8" s="207"/>
      <c r="X8" s="207"/>
      <c r="Y8" s="208"/>
    </row>
    <row r="10" spans="1:25" ht="15" thickBot="1" x14ac:dyDescent="0.25">
      <c r="K10" s="173"/>
      <c r="L10" s="173"/>
      <c r="M10" s="173"/>
      <c r="N10" s="173"/>
      <c r="O10" s="173"/>
    </row>
    <row r="11" spans="1:25" x14ac:dyDescent="0.2">
      <c r="A11" s="8"/>
      <c r="B11" s="9"/>
      <c r="C11" s="9"/>
      <c r="D11" s="9"/>
      <c r="E11" s="9"/>
      <c r="F11" s="9"/>
      <c r="G11" s="9"/>
      <c r="H11" s="9"/>
      <c r="I11" s="9"/>
      <c r="J11" s="9"/>
      <c r="O11" s="174"/>
      <c r="Q11" s="1"/>
    </row>
    <row r="12" spans="1:25" ht="15" customHeight="1" x14ac:dyDescent="0.2">
      <c r="A12" s="11"/>
      <c r="B12" s="241" t="s">
        <v>63</v>
      </c>
      <c r="C12" s="242"/>
      <c r="D12" s="52"/>
      <c r="E12" s="52"/>
      <c r="F12" s="52"/>
      <c r="G12" s="52"/>
      <c r="H12" s="52"/>
      <c r="I12" s="52"/>
      <c r="J12" s="53"/>
      <c r="O12" s="174"/>
      <c r="Q12" s="1"/>
    </row>
    <row r="13" spans="1:25" ht="45.75" customHeight="1" x14ac:dyDescent="0.2">
      <c r="A13" s="11"/>
      <c r="B13" s="233" t="s">
        <v>64</v>
      </c>
      <c r="C13" s="228"/>
      <c r="D13" s="228"/>
      <c r="E13" s="228"/>
      <c r="F13" s="228"/>
      <c r="G13" s="228"/>
      <c r="H13" s="228"/>
      <c r="I13" s="228"/>
      <c r="J13" s="234"/>
      <c r="O13" s="174"/>
      <c r="Q13" s="1"/>
    </row>
    <row r="14" spans="1:25" x14ac:dyDescent="0.2">
      <c r="A14" s="13"/>
      <c r="B14" s="14"/>
      <c r="C14" s="1"/>
      <c r="D14" s="1"/>
      <c r="E14" s="1"/>
      <c r="F14" s="1"/>
      <c r="G14" s="1"/>
      <c r="H14" s="1"/>
      <c r="I14" s="1"/>
      <c r="J14" s="14"/>
      <c r="O14" s="174"/>
      <c r="Q14" s="1"/>
    </row>
    <row r="15" spans="1:25" ht="24.75" customHeight="1" x14ac:dyDescent="0.2">
      <c r="A15" s="13"/>
      <c r="B15" s="14"/>
      <c r="C15" s="180" t="s">
        <v>65</v>
      </c>
      <c r="D15" s="181"/>
      <c r="E15" s="145" t="s">
        <v>66</v>
      </c>
      <c r="F15" s="74" t="s">
        <v>97</v>
      </c>
      <c r="G15" s="67" t="s">
        <v>67</v>
      </c>
      <c r="H15" s="75" t="s">
        <v>68</v>
      </c>
      <c r="I15" s="74" t="s">
        <v>98</v>
      </c>
      <c r="J15" s="67" t="s">
        <v>67</v>
      </c>
      <c r="K15" s="67" t="s">
        <v>69</v>
      </c>
      <c r="O15" s="174"/>
      <c r="Q15" s="1"/>
    </row>
    <row r="16" spans="1:25" ht="15" customHeight="1" x14ac:dyDescent="0.2">
      <c r="A16" s="14"/>
      <c r="B16" s="14"/>
      <c r="C16" s="178"/>
      <c r="D16" s="179"/>
      <c r="E16" s="76"/>
      <c r="F16" s="74"/>
      <c r="G16" s="67"/>
      <c r="H16" s="75"/>
      <c r="I16" s="74"/>
      <c r="J16" s="67"/>
      <c r="K16" s="67"/>
      <c r="O16" s="174"/>
      <c r="Q16" s="1"/>
    </row>
    <row r="17" spans="1:17" x14ac:dyDescent="0.2">
      <c r="A17" s="14"/>
      <c r="B17" s="14"/>
      <c r="C17" s="178"/>
      <c r="D17" s="179"/>
      <c r="E17" s="76"/>
      <c r="F17" s="74"/>
      <c r="G17" s="67"/>
      <c r="H17" s="75"/>
      <c r="I17" s="74"/>
      <c r="J17" s="67"/>
      <c r="K17" s="67"/>
      <c r="O17" s="174"/>
      <c r="Q17" s="1"/>
    </row>
    <row r="18" spans="1:17" x14ac:dyDescent="0.2">
      <c r="A18" s="14"/>
      <c r="B18" s="14"/>
      <c r="C18" s="178"/>
      <c r="D18" s="179"/>
      <c r="E18" s="76"/>
      <c r="F18" s="74"/>
      <c r="G18" s="67"/>
      <c r="H18" s="75"/>
      <c r="I18" s="74"/>
      <c r="J18" s="67"/>
      <c r="K18" s="67"/>
      <c r="O18" s="174"/>
      <c r="Q18" s="1"/>
    </row>
    <row r="19" spans="1:17" x14ac:dyDescent="0.2">
      <c r="A19" s="14"/>
      <c r="B19" s="14"/>
      <c r="C19" s="178"/>
      <c r="D19" s="179"/>
      <c r="E19" s="76"/>
      <c r="F19" s="74"/>
      <c r="G19" s="67"/>
      <c r="H19" s="75"/>
      <c r="I19" s="74"/>
      <c r="J19" s="67"/>
      <c r="K19" s="67"/>
      <c r="O19" s="174"/>
      <c r="Q19" s="1"/>
    </row>
    <row r="20" spans="1:17" x14ac:dyDescent="0.2">
      <c r="A20" s="14"/>
      <c r="B20" s="14"/>
      <c r="C20" s="178"/>
      <c r="D20" s="179"/>
      <c r="E20" s="76"/>
      <c r="F20" s="74"/>
      <c r="G20" s="67"/>
      <c r="H20" s="75"/>
      <c r="I20" s="74"/>
      <c r="J20" s="67"/>
      <c r="K20" s="67"/>
      <c r="O20" s="174"/>
      <c r="Q20" s="1"/>
    </row>
    <row r="21" spans="1:17" x14ac:dyDescent="0.2">
      <c r="A21" s="14"/>
      <c r="B21" s="14"/>
      <c r="C21" s="69"/>
      <c r="D21" s="69"/>
      <c r="E21" s="69"/>
      <c r="F21" s="14"/>
      <c r="G21" s="14"/>
      <c r="H21" s="1"/>
      <c r="I21" s="14"/>
      <c r="J21" s="14"/>
      <c r="O21" s="174"/>
      <c r="Q21" s="1"/>
    </row>
    <row r="22" spans="1:17" ht="15" thickBot="1" x14ac:dyDescent="0.25">
      <c r="A22" s="18"/>
      <c r="B22" s="18"/>
      <c r="C22" s="18"/>
      <c r="D22" s="18"/>
      <c r="E22" s="18"/>
      <c r="F22" s="18"/>
      <c r="G22" s="18"/>
      <c r="H22" s="18"/>
      <c r="I22" s="18"/>
      <c r="J22" s="18"/>
      <c r="K22" s="173"/>
      <c r="L22" s="173"/>
      <c r="M22" s="173"/>
      <c r="N22" s="173"/>
      <c r="O22" s="175"/>
      <c r="Q22" s="1"/>
    </row>
  </sheetData>
  <mergeCells count="11">
    <mergeCell ref="B3:V3"/>
    <mergeCell ref="B4:U4"/>
    <mergeCell ref="A8:Y8"/>
    <mergeCell ref="C19:D19"/>
    <mergeCell ref="C20:D20"/>
    <mergeCell ref="B13:J13"/>
    <mergeCell ref="C15:D15"/>
    <mergeCell ref="C16:D16"/>
    <mergeCell ref="C17:D17"/>
    <mergeCell ref="C18:D18"/>
    <mergeCell ref="B12: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ABC35-C967-4DBE-BB8D-E1D54E1EF574}">
  <dimension ref="A1:AE20"/>
  <sheetViews>
    <sheetView workbookViewId="0">
      <selection activeCell="B4" sqref="B4:U4"/>
    </sheetView>
  </sheetViews>
  <sheetFormatPr defaultColWidth="0" defaultRowHeight="15" zeroHeight="1" x14ac:dyDescent="0.25"/>
  <cols>
    <col min="1" max="1" width="3" style="149" customWidth="1"/>
    <col min="2" max="6" width="8.7109375" style="149" customWidth="1"/>
    <col min="7" max="7" width="11.42578125" style="149" bestFit="1" customWidth="1"/>
    <col min="8" max="8" width="11.140625" style="149" bestFit="1" customWidth="1"/>
    <col min="9" max="26" width="8.7109375" style="149" customWidth="1"/>
    <col min="27" max="31" width="0" style="149" hidden="1" customWidth="1"/>
    <col min="32" max="16384" width="8.7109375" style="149" hidden="1"/>
  </cols>
  <sheetData>
    <row r="1" spans="1:31" ht="16.5" thickBot="1" x14ac:dyDescent="0.3">
      <c r="A1" s="147"/>
      <c r="B1" s="148" t="s">
        <v>120</v>
      </c>
    </row>
    <row r="2" spans="1:31" s="150" customFormat="1" x14ac:dyDescent="0.25">
      <c r="A2" s="151"/>
      <c r="B2" s="152" t="s">
        <v>1</v>
      </c>
      <c r="C2" s="152"/>
      <c r="D2" s="152"/>
      <c r="E2" s="152"/>
      <c r="F2" s="152"/>
      <c r="G2" s="152"/>
      <c r="H2" s="152"/>
      <c r="I2" s="152"/>
      <c r="J2" s="152"/>
      <c r="K2" s="152"/>
      <c r="L2" s="152"/>
      <c r="M2" s="153"/>
      <c r="N2" s="153"/>
      <c r="O2" s="153"/>
      <c r="P2" s="153"/>
      <c r="Q2" s="153"/>
      <c r="R2" s="153"/>
      <c r="S2" s="153"/>
      <c r="T2" s="153"/>
      <c r="U2" s="153"/>
      <c r="V2" s="153"/>
      <c r="W2" s="153"/>
      <c r="X2" s="153"/>
      <c r="Y2" s="154"/>
      <c r="Z2" s="149"/>
      <c r="AA2" s="149"/>
      <c r="AB2" s="149"/>
      <c r="AC2" s="149"/>
      <c r="AD2" s="149"/>
      <c r="AE2" s="149"/>
    </row>
    <row r="3" spans="1:31" s="150" customFormat="1" x14ac:dyDescent="0.25">
      <c r="A3" s="155"/>
      <c r="B3" s="244" t="s">
        <v>117</v>
      </c>
      <c r="C3" s="244"/>
      <c r="D3" s="244"/>
      <c r="E3" s="244"/>
      <c r="F3" s="244"/>
      <c r="G3" s="244"/>
      <c r="H3" s="244"/>
      <c r="I3" s="244"/>
      <c r="J3" s="244"/>
      <c r="K3" s="244"/>
      <c r="L3" s="244"/>
      <c r="M3" s="244"/>
      <c r="N3" s="244"/>
      <c r="O3" s="244"/>
      <c r="P3" s="244"/>
      <c r="Q3" s="244"/>
      <c r="R3" s="244"/>
      <c r="S3" s="244"/>
      <c r="T3" s="244"/>
      <c r="U3" s="244"/>
      <c r="V3" s="244"/>
      <c r="W3" s="156"/>
      <c r="X3" s="156"/>
      <c r="Y3" s="157"/>
      <c r="Z3" s="149"/>
      <c r="AA3" s="149"/>
      <c r="AB3" s="149"/>
      <c r="AC3" s="149"/>
      <c r="AD3" s="149"/>
      <c r="AE3" s="149"/>
    </row>
    <row r="4" spans="1:31" s="150" customFormat="1" x14ac:dyDescent="0.25">
      <c r="A4" s="158"/>
      <c r="B4" s="245" t="s">
        <v>142</v>
      </c>
      <c r="C4" s="245"/>
      <c r="D4" s="245"/>
      <c r="E4" s="245"/>
      <c r="F4" s="245"/>
      <c r="G4" s="245"/>
      <c r="H4" s="245"/>
      <c r="I4" s="245"/>
      <c r="J4" s="245"/>
      <c r="K4" s="245"/>
      <c r="L4" s="245"/>
      <c r="M4" s="245"/>
      <c r="N4" s="245"/>
      <c r="O4" s="245"/>
      <c r="P4" s="245"/>
      <c r="Q4" s="245"/>
      <c r="R4" s="245"/>
      <c r="S4" s="245"/>
      <c r="T4" s="245"/>
      <c r="U4" s="245"/>
      <c r="V4" s="156"/>
      <c r="W4" s="156"/>
      <c r="X4" s="156"/>
      <c r="Y4" s="157"/>
      <c r="Z4" s="149"/>
      <c r="AA4" s="149"/>
      <c r="AB4" s="149"/>
      <c r="AC4" s="149"/>
      <c r="AD4" s="149"/>
      <c r="AE4" s="149"/>
    </row>
    <row r="5" spans="1:31" s="150" customFormat="1" x14ac:dyDescent="0.25">
      <c r="A5" s="158"/>
      <c r="B5" s="156" t="s">
        <v>121</v>
      </c>
      <c r="C5" s="156"/>
      <c r="D5" s="156"/>
      <c r="E5" s="156"/>
      <c r="F5" s="156"/>
      <c r="G5" s="159"/>
      <c r="H5" s="156"/>
      <c r="I5" s="156"/>
      <c r="J5" s="156"/>
      <c r="K5" s="156"/>
      <c r="L5" s="160"/>
      <c r="M5" s="156"/>
      <c r="N5" s="156"/>
      <c r="O5" s="156"/>
      <c r="P5" s="156"/>
      <c r="Q5" s="156"/>
      <c r="R5" s="156"/>
      <c r="S5" s="156"/>
      <c r="T5" s="156"/>
      <c r="U5" s="156"/>
      <c r="V5" s="156"/>
      <c r="W5" s="156"/>
      <c r="X5" s="156"/>
      <c r="Y5" s="157"/>
      <c r="Z5" s="149"/>
      <c r="AA5" s="149"/>
      <c r="AB5" s="149"/>
      <c r="AC5" s="149"/>
      <c r="AD5" s="149"/>
      <c r="AE5" s="149"/>
    </row>
    <row r="6" spans="1:31" s="150" customFormat="1" ht="14.1" customHeight="1" x14ac:dyDescent="0.25">
      <c r="A6" s="161"/>
      <c r="B6" s="156" t="s">
        <v>108</v>
      </c>
      <c r="C6" s="161"/>
      <c r="D6" s="161"/>
      <c r="E6" s="161"/>
      <c r="F6" s="156"/>
      <c r="G6" s="156"/>
      <c r="H6" s="161"/>
      <c r="I6" s="156"/>
      <c r="J6" s="156"/>
      <c r="K6" s="161"/>
      <c r="L6" s="161"/>
      <c r="M6" s="156"/>
      <c r="N6" s="156"/>
      <c r="O6" s="156"/>
      <c r="P6" s="156"/>
      <c r="Q6" s="156"/>
      <c r="R6" s="156"/>
      <c r="S6" s="156"/>
      <c r="T6" s="156"/>
      <c r="U6" s="156"/>
      <c r="V6" s="156"/>
      <c r="W6" s="156"/>
      <c r="X6" s="156"/>
      <c r="Y6" s="157"/>
      <c r="Z6" s="149"/>
      <c r="AA6" s="149"/>
      <c r="AB6" s="149"/>
      <c r="AC6" s="149"/>
      <c r="AD6" s="149"/>
      <c r="AE6" s="149"/>
    </row>
    <row r="7" spans="1:31" s="150" customFormat="1" ht="18.75" customHeight="1" thickBot="1" x14ac:dyDescent="0.3">
      <c r="A7" s="246"/>
      <c r="B7" s="247"/>
      <c r="C7" s="247"/>
      <c r="D7" s="247"/>
      <c r="E7" s="247"/>
      <c r="F7" s="247"/>
      <c r="G7" s="247"/>
      <c r="H7" s="247"/>
      <c r="I7" s="248"/>
      <c r="J7" s="248"/>
      <c r="K7" s="248"/>
      <c r="L7" s="248"/>
      <c r="M7" s="248"/>
      <c r="N7" s="248"/>
      <c r="O7" s="248"/>
      <c r="P7" s="248"/>
      <c r="Q7" s="248"/>
      <c r="R7" s="248"/>
      <c r="S7" s="248"/>
      <c r="T7" s="248"/>
      <c r="U7" s="248"/>
      <c r="V7" s="248"/>
      <c r="W7" s="248"/>
      <c r="X7" s="248"/>
      <c r="Y7" s="249"/>
      <c r="Z7" s="149"/>
      <c r="AA7" s="149"/>
      <c r="AB7" s="149"/>
      <c r="AC7" s="149"/>
      <c r="AD7" s="149"/>
      <c r="AE7" s="149"/>
    </row>
    <row r="8" spans="1:31" s="150" customFormat="1" x14ac:dyDescent="0.25">
      <c r="A8" s="250" t="s">
        <v>109</v>
      </c>
      <c r="B8" s="250"/>
      <c r="C8" s="250"/>
      <c r="D8" s="250"/>
      <c r="E8" s="250"/>
      <c r="F8" s="250"/>
      <c r="G8" s="164" t="s">
        <v>119</v>
      </c>
      <c r="H8" s="164" t="s">
        <v>118</v>
      </c>
      <c r="I8" s="149"/>
      <c r="J8" s="149"/>
      <c r="K8" s="149"/>
      <c r="L8" s="149"/>
      <c r="M8" s="149"/>
      <c r="N8" s="149"/>
      <c r="O8" s="149"/>
      <c r="P8" s="149"/>
      <c r="Q8" s="149"/>
      <c r="R8" s="149"/>
      <c r="S8" s="149"/>
      <c r="T8" s="149"/>
      <c r="U8" s="149"/>
      <c r="V8" s="149"/>
      <c r="W8" s="149"/>
      <c r="X8" s="149"/>
      <c r="Y8" s="149"/>
      <c r="Z8" s="149"/>
      <c r="AA8" s="149"/>
      <c r="AB8" s="149"/>
      <c r="AC8" s="149"/>
      <c r="AD8" s="149"/>
      <c r="AE8" s="149"/>
    </row>
    <row r="9" spans="1:31" s="150" customFormat="1" x14ac:dyDescent="0.25">
      <c r="A9" s="243" t="s">
        <v>110</v>
      </c>
      <c r="B9" s="243"/>
      <c r="C9" s="243"/>
      <c r="D9" s="243"/>
      <c r="E9" s="243"/>
      <c r="F9" s="243"/>
      <c r="G9" s="165">
        <v>0</v>
      </c>
      <c r="H9" s="163">
        <v>135</v>
      </c>
      <c r="I9" s="149"/>
      <c r="J9" s="149"/>
      <c r="K9" s="149"/>
      <c r="L9" s="149"/>
      <c r="M9" s="149"/>
      <c r="N9" s="149"/>
      <c r="O9" s="149"/>
      <c r="P9" s="149"/>
      <c r="Q9" s="149"/>
      <c r="R9" s="149"/>
      <c r="S9" s="149"/>
      <c r="T9" s="149"/>
      <c r="U9" s="149"/>
      <c r="V9" s="149"/>
      <c r="W9" s="149"/>
      <c r="X9" s="149"/>
      <c r="Y9" s="149"/>
      <c r="Z9" s="149"/>
      <c r="AA9" s="149"/>
      <c r="AB9" s="149"/>
      <c r="AC9" s="149"/>
      <c r="AD9" s="149"/>
      <c r="AE9" s="149"/>
    </row>
    <row r="10" spans="1:31" s="150" customFormat="1" x14ac:dyDescent="0.25">
      <c r="A10" s="243" t="s">
        <v>111</v>
      </c>
      <c r="B10" s="243"/>
      <c r="C10" s="243"/>
      <c r="D10" s="243"/>
      <c r="E10" s="243"/>
      <c r="F10" s="243"/>
      <c r="G10" s="165">
        <v>0</v>
      </c>
      <c r="H10" s="162"/>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row>
    <row r="11" spans="1:31" s="150" customFormat="1" x14ac:dyDescent="0.25">
      <c r="A11" s="243" t="s">
        <v>112</v>
      </c>
      <c r="B11" s="243"/>
      <c r="C11" s="243"/>
      <c r="D11" s="243"/>
      <c r="E11" s="243"/>
      <c r="F11" s="243"/>
      <c r="G11" s="165">
        <v>0</v>
      </c>
      <c r="H11" s="162"/>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row>
    <row r="12" spans="1:31" s="150" customFormat="1" x14ac:dyDescent="0.25">
      <c r="A12" s="243" t="s">
        <v>113</v>
      </c>
      <c r="B12" s="243"/>
      <c r="C12" s="243"/>
      <c r="D12" s="243"/>
      <c r="E12" s="243"/>
      <c r="F12" s="243"/>
      <c r="G12" s="165">
        <v>0</v>
      </c>
      <c r="H12" s="162"/>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row>
    <row r="13" spans="1:31" s="150" customFormat="1" x14ac:dyDescent="0.25">
      <c r="A13" s="243" t="s">
        <v>114</v>
      </c>
      <c r="B13" s="243"/>
      <c r="C13" s="243"/>
      <c r="D13" s="243"/>
      <c r="E13" s="243"/>
      <c r="F13" s="243"/>
      <c r="G13" s="165">
        <v>0</v>
      </c>
      <c r="H13" s="163">
        <v>150</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row>
    <row r="14" spans="1:31" x14ac:dyDescent="0.25"/>
    <row r="15" spans="1:31" x14ac:dyDescent="0.25"/>
    <row r="16" spans="1:31" x14ac:dyDescent="0.25"/>
    <row r="17" x14ac:dyDescent="0.25"/>
    <row r="18" x14ac:dyDescent="0.25"/>
    <row r="19" x14ac:dyDescent="0.25"/>
    <row r="20" x14ac:dyDescent="0.25"/>
  </sheetData>
  <mergeCells count="9">
    <mergeCell ref="A13:F13"/>
    <mergeCell ref="A11:F11"/>
    <mergeCell ref="A12:F12"/>
    <mergeCell ref="B3:V3"/>
    <mergeCell ref="B4:U4"/>
    <mergeCell ref="A7:Y7"/>
    <mergeCell ref="A8:F8"/>
    <mergeCell ref="A9:F9"/>
    <mergeCell ref="A10:F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88BD2-3DD9-41E2-A018-DF8D5D067BCC}">
  <dimension ref="A1:T48"/>
  <sheetViews>
    <sheetView topLeftCell="A2" workbookViewId="0">
      <selection activeCell="B2" sqref="B2"/>
    </sheetView>
  </sheetViews>
  <sheetFormatPr defaultColWidth="9.140625" defaultRowHeight="15" x14ac:dyDescent="0.25"/>
  <cols>
    <col min="1" max="1" width="19.140625" customWidth="1"/>
    <col min="2" max="3" width="13.85546875" customWidth="1"/>
    <col min="4" max="4" width="10.140625" customWidth="1"/>
    <col min="5" max="5" width="5.85546875" customWidth="1"/>
  </cols>
  <sheetData>
    <row r="1" spans="1:20" ht="28.5" x14ac:dyDescent="0.45">
      <c r="A1" s="26" t="s">
        <v>70</v>
      </c>
    </row>
    <row r="2" spans="1:20" ht="409.5" x14ac:dyDescent="0.25">
      <c r="A2" s="27" t="s">
        <v>71</v>
      </c>
    </row>
    <row r="7" spans="1:20" ht="54" customHeight="1" x14ac:dyDescent="0.25"/>
    <row r="9" spans="1:20" x14ac:dyDescent="0.25">
      <c r="A9" s="28" t="s">
        <v>72</v>
      </c>
      <c r="Q9" s="29"/>
      <c r="R9" s="29"/>
      <c r="S9" s="29"/>
      <c r="T9" s="29"/>
    </row>
    <row r="11" spans="1:20" x14ac:dyDescent="0.25">
      <c r="A11" s="30" t="s">
        <v>41</v>
      </c>
      <c r="B11" s="31"/>
    </row>
    <row r="12" spans="1:20" x14ac:dyDescent="0.25">
      <c r="A12" s="29"/>
      <c r="B12" s="32"/>
    </row>
    <row r="14" spans="1:20" x14ac:dyDescent="0.25">
      <c r="A14" s="33" t="s">
        <v>42</v>
      </c>
      <c r="I14" t="s">
        <v>43</v>
      </c>
      <c r="J14" t="s">
        <v>44</v>
      </c>
    </row>
    <row r="15" spans="1:20" x14ac:dyDescent="0.25">
      <c r="A15" t="s">
        <v>45</v>
      </c>
      <c r="B15" s="34">
        <v>1200</v>
      </c>
      <c r="C15" s="35" t="s">
        <v>46</v>
      </c>
      <c r="D15" t="s">
        <v>47</v>
      </c>
      <c r="I15">
        <v>0</v>
      </c>
      <c r="J15">
        <f>PrKn</f>
        <v>1200</v>
      </c>
      <c r="K15">
        <f>PrMax</f>
        <v>2200</v>
      </c>
      <c r="M15">
        <f>PrIn</f>
        <v>0</v>
      </c>
    </row>
    <row r="16" spans="1:20" x14ac:dyDescent="0.25">
      <c r="A16" t="s">
        <v>48</v>
      </c>
      <c r="B16" s="34">
        <v>250</v>
      </c>
      <c r="C16" s="35" t="s">
        <v>49</v>
      </c>
      <c r="D16" t="s">
        <v>50</v>
      </c>
      <c r="I16">
        <f>MaxPnt</f>
        <v>250</v>
      </c>
      <c r="J16">
        <f>PuKn</f>
        <v>250</v>
      </c>
      <c r="K16">
        <v>0</v>
      </c>
      <c r="M16" s="36">
        <f>IF(PrIn&lt;=PrMax,A36,0)</f>
        <v>250</v>
      </c>
    </row>
    <row r="17" spans="1:14" x14ac:dyDescent="0.25">
      <c r="A17" t="s">
        <v>51</v>
      </c>
      <c r="B17" s="34">
        <v>2200</v>
      </c>
      <c r="C17" s="35" t="s">
        <v>46</v>
      </c>
      <c r="D17" t="s">
        <v>52</v>
      </c>
    </row>
    <row r="18" spans="1:14" x14ac:dyDescent="0.25">
      <c r="A18" t="s">
        <v>53</v>
      </c>
      <c r="B18" s="34">
        <v>250</v>
      </c>
      <c r="C18" s="35" t="s">
        <v>49</v>
      </c>
      <c r="L18">
        <v>0</v>
      </c>
      <c r="M18">
        <f>PrKn</f>
        <v>1200</v>
      </c>
      <c r="N18">
        <f>PrKn</f>
        <v>1200</v>
      </c>
    </row>
    <row r="19" spans="1:14" x14ac:dyDescent="0.25">
      <c r="L19">
        <f>PuKn</f>
        <v>250</v>
      </c>
      <c r="M19">
        <f>PuKn</f>
        <v>250</v>
      </c>
      <c r="N19">
        <v>0</v>
      </c>
    </row>
    <row r="20" spans="1:14" x14ac:dyDescent="0.25">
      <c r="A20" s="33" t="s">
        <v>54</v>
      </c>
    </row>
    <row r="21" spans="1:14" x14ac:dyDescent="0.25">
      <c r="A21" t="s">
        <v>55</v>
      </c>
      <c r="B21" s="37"/>
      <c r="C21" s="35" t="s">
        <v>46</v>
      </c>
      <c r="D21" t="s">
        <v>73</v>
      </c>
    </row>
    <row r="22" spans="1:14" x14ac:dyDescent="0.25">
      <c r="A22" t="s">
        <v>74</v>
      </c>
      <c r="B22" s="37"/>
      <c r="C22" s="35" t="s">
        <v>75</v>
      </c>
    </row>
    <row r="24" spans="1:14" x14ac:dyDescent="0.25">
      <c r="A24" s="33" t="s">
        <v>56</v>
      </c>
    </row>
    <row r="25" spans="1:14" x14ac:dyDescent="0.25">
      <c r="A25" t="s">
        <v>57</v>
      </c>
    </row>
    <row r="27" spans="1:14" hidden="1" x14ac:dyDescent="0.25">
      <c r="A27" s="38"/>
      <c r="B27" s="39" t="s">
        <v>58</v>
      </c>
      <c r="C27" s="39" t="s">
        <v>59</v>
      </c>
    </row>
    <row r="28" spans="1:14" hidden="1" x14ac:dyDescent="0.25">
      <c r="A28" s="38" t="s">
        <v>60</v>
      </c>
      <c r="B28" s="40">
        <f>(PuKn-MaxPnt)/PrKn</f>
        <v>0</v>
      </c>
      <c r="C28" s="40">
        <f>MaxPnt</f>
        <v>250</v>
      </c>
    </row>
    <row r="29" spans="1:14" ht="15" hidden="1" customHeight="1" x14ac:dyDescent="0.25">
      <c r="A29" s="38" t="s">
        <v>61</v>
      </c>
      <c r="B29" s="40">
        <f>(0-PuKn)/(PrMax-PrKn)</f>
        <v>-0.25</v>
      </c>
      <c r="C29" s="40">
        <f>PrMax*PuKn/(PrMax-PrKn)</f>
        <v>550</v>
      </c>
    </row>
    <row r="30" spans="1:14" x14ac:dyDescent="0.25">
      <c r="B30" s="41" t="s">
        <v>58</v>
      </c>
      <c r="C30" s="41" t="s">
        <v>59</v>
      </c>
    </row>
    <row r="31" spans="1:14" x14ac:dyDescent="0.25">
      <c r="A31" t="s">
        <v>60</v>
      </c>
      <c r="B31" s="42">
        <f>(PuKn-MaxPnt)/PrKn</f>
        <v>0</v>
      </c>
      <c r="C31" s="42">
        <f>MaxPnt</f>
        <v>250</v>
      </c>
    </row>
    <row r="32" spans="1:14" x14ac:dyDescent="0.25">
      <c r="A32" t="s">
        <v>61</v>
      </c>
      <c r="B32" s="42">
        <f>(0-PuKn)/(PrMax-PrKn)</f>
        <v>-0.25</v>
      </c>
      <c r="C32" s="42">
        <f>PrMax*PuKn/(PrMax-PrKn)</f>
        <v>550</v>
      </c>
    </row>
    <row r="33" spans="1:4" hidden="1" x14ac:dyDescent="0.25"/>
    <row r="35" spans="1:4" x14ac:dyDescent="0.25">
      <c r="A35" s="28" t="s">
        <v>62</v>
      </c>
    </row>
    <row r="36" spans="1:4" ht="28.5" x14ac:dyDescent="0.25">
      <c r="A36" s="43">
        <f>IF(PrIn&lt;=PrKn,ROUND((PuKn-MaxPnt)/PrKn*PrIn+MaxPnt,3),IF(PrIn&gt;=PrMax,"0",ROUND(((0-PuKn)/(PrMax-PrKn))*PrIn+PrMax*PuKn/(PrMax-PrKn),3)))</f>
        <v>250</v>
      </c>
    </row>
    <row r="37" spans="1:4" ht="15" customHeight="1" x14ac:dyDescent="0.25"/>
    <row r="38" spans="1:4" ht="15" customHeight="1" x14ac:dyDescent="0.25">
      <c r="A38" s="44" t="s">
        <v>49</v>
      </c>
    </row>
    <row r="39" spans="1:4" ht="15" customHeight="1" x14ac:dyDescent="0.25"/>
    <row r="44" spans="1:4" ht="36" customHeight="1" x14ac:dyDescent="0.25">
      <c r="A44" s="45" t="s">
        <v>76</v>
      </c>
      <c r="D44" s="46"/>
    </row>
    <row r="45" spans="1:4" ht="33.75" customHeight="1" x14ac:dyDescent="0.25">
      <c r="A45" s="45" t="s">
        <v>77</v>
      </c>
      <c r="D45" s="46"/>
    </row>
    <row r="46" spans="1:4" ht="30" customHeight="1" x14ac:dyDescent="0.25">
      <c r="A46" s="45" t="s">
        <v>78</v>
      </c>
      <c r="D46" s="46"/>
    </row>
    <row r="47" spans="1:4" x14ac:dyDescent="0.25">
      <c r="A47" s="45" t="s">
        <v>28</v>
      </c>
      <c r="D47" s="46"/>
    </row>
    <row r="48" spans="1:4" ht="4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709102D1DBC747BAAC10564AA1DB5C" ma:contentTypeVersion="4" ma:contentTypeDescription="Een nieuw document maken." ma:contentTypeScope="" ma:versionID="4f39329b805e0af9f4ffbc92bdb9fef3">
  <xsd:schema xmlns:xsd="http://www.w3.org/2001/XMLSchema" xmlns:xs="http://www.w3.org/2001/XMLSchema" xmlns:p="http://schemas.microsoft.com/office/2006/metadata/properties" xmlns:ns2="d17bf13b-5f92-4e62-a0d8-61951fc9bbe5" targetNamespace="http://schemas.microsoft.com/office/2006/metadata/properties" ma:root="true" ma:fieldsID="5c77af12a141d94473948f0f7f9e003d" ns2:_="">
    <xsd:import namespace="d17bf13b-5f92-4e62-a0d8-61951fc9bb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bf13b-5f92-4e62-a0d8-61951fc9b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8B0C4C-7B77-4D06-9398-12A4D10D34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7bf13b-5f92-4e62-a0d8-61951fc9bb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FB48B6-9B52-459E-A847-28FDD9E33C3B}">
  <ds:schemaRefs>
    <ds:schemaRef ds:uri="http://schemas.microsoft.com/sharepoint/v3/contenttype/forms"/>
  </ds:schemaRefs>
</ds:datastoreItem>
</file>

<file path=customXml/itemProps3.xml><?xml version="1.0" encoding="utf-8"?>
<ds:datastoreItem xmlns:ds="http://schemas.openxmlformats.org/officeDocument/2006/customXml" ds:itemID="{DE40483B-2411-4E4D-B898-A9C6494127B3}">
  <ds:schemaRef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17bf13b-5f92-4e62-a0d8-61951fc9bbe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Ultrasone Aspiratiesystemen</vt:lpstr>
      <vt:lpstr>Assortiment verbruiksartikelen</vt:lpstr>
      <vt:lpstr>Opties ter info</vt:lpstr>
      <vt:lpstr>Correctief onderhoud</vt:lpstr>
      <vt:lpstr>Sheet1</vt:lpstr>
      <vt:lpstr>Sheet1!MaxPnt</vt:lpstr>
      <vt:lpstr>Sheet1!PrIn</vt:lpstr>
      <vt:lpstr>Sheet1!PrKn</vt:lpstr>
      <vt:lpstr>Sheet1!PrMax</vt:lpstr>
      <vt:lpstr>Sheet1!PuKn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lsaker</dc:creator>
  <cp:keywords/>
  <dc:description/>
  <cp:lastModifiedBy>Rijn, M.E. van (FB-INKOOP)</cp:lastModifiedBy>
  <cp:revision/>
  <dcterms:created xsi:type="dcterms:W3CDTF">2020-04-16T07:00:51Z</dcterms:created>
  <dcterms:modified xsi:type="dcterms:W3CDTF">2024-03-27T11:25:12Z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0x010100C4709102D1DBC747BAAC10564AA1DB5C</vt:lpwstr>
  </property>
</Properties>
</file>