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RonaldJacobs\Stad &amp; Groen Dropbox\Westervoort Projecten\D-2022-391 Gemeente Land van Cuijk, Adviseur openbaar groen\begrazen\UItvraag\"/>
    </mc:Choice>
  </mc:AlternateContent>
  <xr:revisionPtr revIDLastSave="0" documentId="13_ncr:1_{7BE8637C-3663-428C-9C71-666AE63E5851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Prijzenblad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" l="1"/>
  <c r="N16" i="1" s="1"/>
  <c r="K13" i="1"/>
  <c r="N13" i="1" s="1"/>
  <c r="K26" i="1"/>
  <c r="N26" i="1" s="1"/>
  <c r="K30" i="1"/>
  <c r="N30" i="1" s="1"/>
  <c r="K32" i="1"/>
  <c r="N32" i="1" s="1"/>
  <c r="K40" i="1"/>
  <c r="K39" i="1"/>
  <c r="N39" i="1" s="1"/>
  <c r="K34" i="1"/>
  <c r="N34" i="1" s="1"/>
  <c r="K33" i="1"/>
  <c r="K31" i="1"/>
  <c r="K29" i="1"/>
  <c r="N29" i="1" s="1"/>
  <c r="K28" i="1"/>
  <c r="K27" i="1"/>
  <c r="K25" i="1"/>
  <c r="K23" i="1"/>
  <c r="K22" i="1"/>
  <c r="K21" i="1"/>
  <c r="K20" i="1"/>
  <c r="K19" i="1"/>
  <c r="K18" i="1"/>
  <c r="K15" i="1"/>
  <c r="K14" i="1"/>
  <c r="K12" i="1"/>
  <c r="N12" i="1" s="1"/>
  <c r="K11" i="1"/>
  <c r="K9" i="1"/>
  <c r="N9" i="1" s="1"/>
  <c r="K8" i="1"/>
  <c r="N8" i="1" s="1"/>
  <c r="N40" i="1"/>
  <c r="B42" i="1"/>
  <c r="N33" i="1"/>
  <c r="N31" i="1"/>
  <c r="N28" i="1"/>
  <c r="N27" i="1"/>
  <c r="N25" i="1"/>
  <c r="N23" i="1"/>
  <c r="N22" i="1"/>
  <c r="N21" i="1"/>
  <c r="N20" i="1"/>
  <c r="N19" i="1"/>
  <c r="N18" i="1"/>
  <c r="N15" i="1"/>
  <c r="N14" i="1"/>
  <c r="N11" i="1"/>
  <c r="H8" i="1"/>
  <c r="H34" i="1"/>
  <c r="H33" i="1"/>
  <c r="H31" i="1"/>
  <c r="H29" i="1"/>
  <c r="H28" i="1"/>
  <c r="H27" i="1"/>
  <c r="H25" i="1"/>
  <c r="H23" i="1"/>
  <c r="H22" i="1"/>
  <c r="H21" i="1"/>
  <c r="H20" i="1"/>
  <c r="H19" i="1"/>
  <c r="H18" i="1"/>
  <c r="H15" i="1"/>
  <c r="H14" i="1"/>
  <c r="H12" i="1"/>
  <c r="H11" i="1"/>
  <c r="H9" i="1"/>
  <c r="N42" i="1" l="1"/>
  <c r="N51" i="1" s="1"/>
</calcChain>
</file>

<file path=xl/sharedStrings.xml><?xml version="1.0" encoding="utf-8"?>
<sst xmlns="http://schemas.openxmlformats.org/spreadsheetml/2006/main" count="166" uniqueCount="68">
  <si>
    <t>Deelgebied</t>
  </si>
  <si>
    <t>Peelkanaalzone</t>
  </si>
  <si>
    <t>Dorpslandschap</t>
  </si>
  <si>
    <t>Groespeel</t>
  </si>
  <si>
    <t>Spoorzone</t>
  </si>
  <si>
    <t>Brandsestraat</t>
  </si>
  <si>
    <t>bloemrijk grasland</t>
  </si>
  <si>
    <t>dijk</t>
  </si>
  <si>
    <t>Streefbeeld</t>
  </si>
  <si>
    <t>wadi</t>
  </si>
  <si>
    <t>Gebied</t>
  </si>
  <si>
    <t>Landschapspark Mill</t>
  </si>
  <si>
    <t>Overloonse Duinen</t>
  </si>
  <si>
    <t>Jeneverbes de Vers</t>
  </si>
  <si>
    <t xml:space="preserve">Ecologische Verbindingszones </t>
  </si>
  <si>
    <t>EVZ Balkloop te Rijkevoort</t>
  </si>
  <si>
    <t>EVZ Lage Raam te Rijkevoort</t>
  </si>
  <si>
    <t>Boxmeer</t>
  </si>
  <si>
    <t>Maasbroeksche Blokken</t>
  </si>
  <si>
    <t>Sterckwijck</t>
  </si>
  <si>
    <t>Kruiden- en faunarijk grasland</t>
  </si>
  <si>
    <t>Beheertype</t>
  </si>
  <si>
    <t>structuurrijke droge heide</t>
  </si>
  <si>
    <t>open stuifzand en droge heide</t>
  </si>
  <si>
    <t>Droge heide</t>
  </si>
  <si>
    <t>Stuifzand en Droge heide</t>
  </si>
  <si>
    <t>Nat schraalland</t>
  </si>
  <si>
    <t>parkje</t>
  </si>
  <si>
    <t>De kudde bestaat in deze berekening voor het aantal kuddedagen uit 250 volwassen schapen</t>
  </si>
  <si>
    <t>* de begrazingsdruk is uitgedrukt in de netto graasdruk, dus na aftrek van het deel van de biomassa dat er met een voorgestelde hooironde wordt afgevoerd.</t>
  </si>
  <si>
    <t>EVZ Oeffeltse Raam te Beugen</t>
  </si>
  <si>
    <t>EVZ Oeffeltse Raam te Vierlingsbeek</t>
  </si>
  <si>
    <t>Heide ten westen van hoogspanningsnetwerk</t>
  </si>
  <si>
    <t>Voormalige vuilstort onder hoogspanningsnetwerk</t>
  </si>
  <si>
    <t>Heide ten oosten van hoogspanningsnetwerk</t>
  </si>
  <si>
    <t>Oostwest corridor</t>
  </si>
  <si>
    <t>Heide + heideontwikkeling onder hoogspanningsnetwerk</t>
  </si>
  <si>
    <t>totaalprijs</t>
  </si>
  <si>
    <t>2</t>
  </si>
  <si>
    <t>2 of 3</t>
  </si>
  <si>
    <t>bloemrijk grasland (grazen) Variant A</t>
  </si>
  <si>
    <t>bloemrijke laagtes (grazen) Variant A</t>
  </si>
  <si>
    <t>raster</t>
  </si>
  <si>
    <t>n.v.t.</t>
  </si>
  <si>
    <t>rapportage, verslaglegging begrazing</t>
  </si>
  <si>
    <t>rapportage, verslaglegging flora</t>
  </si>
  <si>
    <t>eenheid</t>
  </si>
  <si>
    <t>Begrazingsdruk*in sgd/ha/j</t>
  </si>
  <si>
    <t>Oppervlakte in ha</t>
  </si>
  <si>
    <t>prijs per eenheid</t>
  </si>
  <si>
    <t>keer</t>
  </si>
  <si>
    <t>Eventuele bijkomende kosten:</t>
  </si>
  <si>
    <t>Totaal, excl. BTW</t>
  </si>
  <si>
    <t>….</t>
  </si>
  <si>
    <t>Aantal begrazingsronde per jaar</t>
  </si>
  <si>
    <t>jaar</t>
  </si>
  <si>
    <t xml:space="preserve">aantal </t>
  </si>
  <si>
    <r>
      <t>bloemrijk grasland (</t>
    </r>
    <r>
      <rPr>
        <u/>
        <sz val="11"/>
        <color theme="1"/>
        <rFont val="Calibri"/>
        <family val="2"/>
        <scheme val="minor"/>
      </rPr>
      <t>hooien</t>
    </r>
    <r>
      <rPr>
        <sz val="11"/>
        <color theme="1"/>
        <rFont val="Calibri"/>
        <family val="2"/>
        <scheme val="minor"/>
      </rPr>
      <t>) Variant B</t>
    </r>
  </si>
  <si>
    <t>-</t>
  </si>
  <si>
    <t>are</t>
  </si>
  <si>
    <t>Subtotaal, excl BTW</t>
  </si>
  <si>
    <t>datum : 5 februari 2024</t>
  </si>
  <si>
    <t>vast raster aanw./ wel paden rasteren</t>
  </si>
  <si>
    <t>geen raster aanw.  (paden rasteren)</t>
  </si>
  <si>
    <t>geen raster aanw. (evt. compartimenteren)</t>
  </si>
  <si>
    <t>Duur begrazing in kudde-dagen</t>
  </si>
  <si>
    <t>INSCHRIJVINGSSTAAT (hoeveelheden voor 2 jaren)</t>
  </si>
  <si>
    <t>schapenbegrazing Land van Cuijk 2024-2031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</si>
</sst>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6FAF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8" fillId="0" borderId="0" xfId="0" applyFont="1"/>
    <xf numFmtId="0" fontId="4" fillId="0" borderId="0" xfId="0" applyFont="1" applyAlignment="1">
      <alignment horizontal="left"/>
    </xf>
    <xf numFmtId="0" fontId="4" fillId="2" borderId="20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22" xfId="0" applyFont="1" applyFill="1" applyBorder="1" applyAlignment="1">
      <alignment wrapText="1"/>
    </xf>
    <xf numFmtId="49" fontId="4" fillId="2" borderId="14" xfId="0" applyNumberFormat="1" applyFont="1" applyFill="1" applyBorder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4" fillId="2" borderId="12" xfId="0" applyNumberFormat="1" applyFont="1" applyFill="1" applyBorder="1" applyAlignment="1">
      <alignment horizontal="right" vertical="top" wrapText="1"/>
    </xf>
    <xf numFmtId="49" fontId="4" fillId="2" borderId="13" xfId="0" applyNumberFormat="1" applyFont="1" applyFill="1" applyBorder="1" applyAlignment="1">
      <alignment horizontal="right" vertical="top" wrapText="1"/>
    </xf>
    <xf numFmtId="165" fontId="4" fillId="2" borderId="13" xfId="0" applyNumberFormat="1" applyFont="1" applyFill="1" applyBorder="1" applyAlignment="1">
      <alignment horizontal="right" vertical="top" wrapText="1"/>
    </xf>
    <xf numFmtId="165" fontId="4" fillId="2" borderId="14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0" fontId="4" fillId="2" borderId="23" xfId="0" applyFont="1" applyFill="1" applyBorder="1"/>
    <xf numFmtId="0" fontId="4" fillId="2" borderId="8" xfId="0" applyFont="1" applyFill="1" applyBorder="1"/>
    <xf numFmtId="0" fontId="4" fillId="2" borderId="6" xfId="0" applyFont="1" applyFill="1" applyBorder="1"/>
    <xf numFmtId="0" fontId="4" fillId="2" borderId="8" xfId="0" applyFont="1" applyFill="1" applyBorder="1" applyAlignment="1">
      <alignment horizontal="right"/>
    </xf>
    <xf numFmtId="0" fontId="4" fillId="2" borderId="8" xfId="0" applyFont="1" applyFill="1" applyBorder="1" applyAlignment="1">
      <alignment wrapText="1"/>
    </xf>
    <xf numFmtId="49" fontId="4" fillId="2" borderId="24" xfId="0" applyNumberFormat="1" applyFont="1" applyFill="1" applyBorder="1" applyAlignment="1">
      <alignment horizontal="right"/>
    </xf>
    <xf numFmtId="49" fontId="4" fillId="2" borderId="15" xfId="0" applyNumberFormat="1" applyFont="1" applyFill="1" applyBorder="1" applyAlignment="1">
      <alignment horizontal="right" vertical="top"/>
    </xf>
    <xf numFmtId="49" fontId="4" fillId="2" borderId="0" xfId="0" applyNumberFormat="1" applyFont="1" applyFill="1" applyAlignment="1">
      <alignment horizontal="right" vertical="top"/>
    </xf>
    <xf numFmtId="165" fontId="4" fillId="2" borderId="0" xfId="0" applyNumberFormat="1" applyFont="1" applyFill="1" applyAlignment="1">
      <alignment vertical="top" wrapText="1"/>
    </xf>
    <xf numFmtId="165" fontId="4" fillId="2" borderId="16" xfId="0" applyNumberFormat="1" applyFont="1" applyFill="1" applyBorder="1" applyAlignment="1">
      <alignment vertical="top"/>
    </xf>
    <xf numFmtId="0" fontId="1" fillId="0" borderId="0" xfId="0" applyFont="1"/>
    <xf numFmtId="49" fontId="0" fillId="3" borderId="25" xfId="0" applyNumberFormat="1" applyFill="1" applyBorder="1" applyAlignment="1">
      <alignment horizontal="right"/>
    </xf>
    <xf numFmtId="49" fontId="0" fillId="3" borderId="11" xfId="0" applyNumberFormat="1" applyFill="1" applyBorder="1" applyAlignment="1">
      <alignment horizontal="right"/>
    </xf>
    <xf numFmtId="165" fontId="0" fillId="3" borderId="11" xfId="0" applyNumberFormat="1" applyFill="1" applyBorder="1"/>
    <xf numFmtId="165" fontId="0" fillId="3" borderId="26" xfId="0" applyNumberFormat="1" applyFill="1" applyBorder="1"/>
    <xf numFmtId="0" fontId="1" fillId="3" borderId="27" xfId="0" applyFont="1" applyFill="1" applyBorder="1"/>
    <xf numFmtId="0" fontId="0" fillId="3" borderId="9" xfId="0" applyFill="1" applyBorder="1"/>
    <xf numFmtId="0" fontId="0" fillId="3" borderId="3" xfId="0" applyFill="1" applyBorder="1"/>
    <xf numFmtId="2" fontId="0" fillId="3" borderId="9" xfId="0" applyNumberFormat="1" applyFill="1" applyBorder="1"/>
    <xf numFmtId="1" fontId="0" fillId="3" borderId="9" xfId="0" applyNumberFormat="1" applyFill="1" applyBorder="1"/>
    <xf numFmtId="49" fontId="0" fillId="3" borderId="28" xfId="0" applyNumberFormat="1" applyFill="1" applyBorder="1" applyAlignment="1">
      <alignment horizontal="right"/>
    </xf>
    <xf numFmtId="49" fontId="0" fillId="3" borderId="15" xfId="0" applyNumberFormat="1" applyFill="1" applyBorder="1" applyAlignment="1">
      <alignment horizontal="right"/>
    </xf>
    <xf numFmtId="49" fontId="0" fillId="3" borderId="0" xfId="0" applyNumberFormat="1" applyFill="1" applyAlignment="1">
      <alignment horizontal="right"/>
    </xf>
    <xf numFmtId="165" fontId="0" fillId="3" borderId="16" xfId="0" applyNumberFormat="1" applyFill="1" applyBorder="1"/>
    <xf numFmtId="0" fontId="1" fillId="3" borderId="29" xfId="0" applyFont="1" applyFill="1" applyBorder="1"/>
    <xf numFmtId="0" fontId="0" fillId="3" borderId="9" xfId="0" applyFill="1" applyBorder="1" applyAlignment="1">
      <alignment vertical="center"/>
    </xf>
    <xf numFmtId="49" fontId="0" fillId="3" borderId="30" xfId="0" applyNumberFormat="1" applyFill="1" applyBorder="1" applyAlignment="1">
      <alignment horizontal="right"/>
    </xf>
    <xf numFmtId="0" fontId="0" fillId="3" borderId="7" xfId="0" applyFill="1" applyBorder="1" applyAlignment="1">
      <alignment vertical="top"/>
    </xf>
    <xf numFmtId="0" fontId="0" fillId="3" borderId="7" xfId="0" applyFill="1" applyBorder="1" applyAlignment="1">
      <alignment vertical="center"/>
    </xf>
    <xf numFmtId="49" fontId="0" fillId="0" borderId="0" xfId="0" applyNumberFormat="1" applyAlignment="1">
      <alignment horizontal="right"/>
    </xf>
    <xf numFmtId="0" fontId="0" fillId="3" borderId="9" xfId="0" applyFill="1" applyBorder="1" applyAlignment="1">
      <alignment horizontal="right"/>
    </xf>
    <xf numFmtId="0" fontId="0" fillId="3" borderId="30" xfId="0" applyFill="1" applyBorder="1" applyAlignment="1">
      <alignment horizontal="right"/>
    </xf>
    <xf numFmtId="0" fontId="0" fillId="3" borderId="15" xfId="0" applyFill="1" applyBorder="1" applyAlignment="1">
      <alignment horizontal="right"/>
    </xf>
    <xf numFmtId="0" fontId="0" fillId="3" borderId="9" xfId="0" applyFill="1" applyBorder="1" applyAlignment="1">
      <alignment vertical="top"/>
    </xf>
    <xf numFmtId="0" fontId="3" fillId="3" borderId="9" xfId="0" applyFont="1" applyFill="1" applyBorder="1" applyAlignment="1">
      <alignment vertical="center"/>
    </xf>
    <xf numFmtId="0" fontId="3" fillId="3" borderId="3" xfId="0" applyFont="1" applyFill="1" applyBorder="1"/>
    <xf numFmtId="2" fontId="3" fillId="3" borderId="9" xfId="0" applyNumberFormat="1" applyFont="1" applyFill="1" applyBorder="1"/>
    <xf numFmtId="1" fontId="0" fillId="3" borderId="7" xfId="0" applyNumberFormat="1" applyFill="1" applyBorder="1"/>
    <xf numFmtId="49" fontId="0" fillId="3" borderId="2" xfId="0" applyNumberFormat="1" applyFill="1" applyBorder="1" applyAlignment="1">
      <alignment horizontal="right"/>
    </xf>
    <xf numFmtId="165" fontId="0" fillId="3" borderId="31" xfId="0" applyNumberFormat="1" applyFill="1" applyBorder="1"/>
    <xf numFmtId="0" fontId="0" fillId="0" borderId="0" xfId="0" applyAlignment="1">
      <alignment horizontal="right"/>
    </xf>
    <xf numFmtId="0" fontId="1" fillId="3" borderId="23" xfId="0" applyFont="1" applyFill="1" applyBorder="1"/>
    <xf numFmtId="0" fontId="0" fillId="3" borderId="8" xfId="0" applyFill="1" applyBorder="1"/>
    <xf numFmtId="0" fontId="0" fillId="3" borderId="6" xfId="0" applyFill="1" applyBorder="1"/>
    <xf numFmtId="2" fontId="0" fillId="3" borderId="8" xfId="0" applyNumberFormat="1" applyFill="1" applyBorder="1"/>
    <xf numFmtId="1" fontId="0" fillId="3" borderId="8" xfId="0" applyNumberFormat="1" applyFill="1" applyBorder="1"/>
    <xf numFmtId="49" fontId="0" fillId="3" borderId="5" xfId="0" applyNumberFormat="1" applyFill="1" applyBorder="1" applyAlignment="1">
      <alignment horizontal="right"/>
    </xf>
    <xf numFmtId="165" fontId="0" fillId="3" borderId="24" xfId="0" applyNumberFormat="1" applyFill="1" applyBorder="1"/>
    <xf numFmtId="0" fontId="0" fillId="3" borderId="1" xfId="0" applyFill="1" applyBorder="1"/>
    <xf numFmtId="0" fontId="0" fillId="3" borderId="2" xfId="0" applyFill="1" applyBorder="1"/>
    <xf numFmtId="164" fontId="1" fillId="3" borderId="0" xfId="0" applyNumberFormat="1" applyFont="1" applyFill="1"/>
    <xf numFmtId="49" fontId="0" fillId="3" borderId="31" xfId="0" applyNumberFormat="1" applyFill="1" applyBorder="1" applyAlignment="1">
      <alignment horizontal="right"/>
    </xf>
    <xf numFmtId="165" fontId="0" fillId="3" borderId="0" xfId="0" applyNumberFormat="1" applyFill="1"/>
    <xf numFmtId="0" fontId="0" fillId="3" borderId="10" xfId="0" applyFill="1" applyBorder="1"/>
    <xf numFmtId="0" fontId="0" fillId="3" borderId="0" xfId="0" applyFill="1"/>
    <xf numFmtId="49" fontId="0" fillId="3" borderId="16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5" xfId="0" applyFill="1" applyBorder="1"/>
    <xf numFmtId="49" fontId="0" fillId="3" borderId="24" xfId="0" applyNumberFormat="1" applyFill="1" applyBorder="1" applyAlignment="1">
      <alignment horizontal="right"/>
    </xf>
    <xf numFmtId="0" fontId="1" fillId="3" borderId="15" xfId="0" applyFont="1" applyFill="1" applyBorder="1"/>
    <xf numFmtId="0" fontId="1" fillId="3" borderId="0" xfId="0" applyFont="1" applyFill="1"/>
    <xf numFmtId="49" fontId="1" fillId="3" borderId="16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3" borderId="15" xfId="0" applyNumberFormat="1" applyFont="1" applyFill="1" applyBorder="1" applyAlignment="1">
      <alignment horizontal="right"/>
    </xf>
    <xf numFmtId="49" fontId="1" fillId="3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right"/>
    </xf>
    <xf numFmtId="165" fontId="1" fillId="3" borderId="16" xfId="0" applyNumberFormat="1" applyFont="1" applyFill="1" applyBorder="1"/>
    <xf numFmtId="0" fontId="5" fillId="3" borderId="0" xfId="0" applyFont="1" applyFill="1"/>
    <xf numFmtId="0" fontId="6" fillId="3" borderId="15" xfId="0" applyFont="1" applyFill="1" applyBorder="1"/>
    <xf numFmtId="0" fontId="6" fillId="3" borderId="0" xfId="0" applyFont="1" applyFill="1"/>
    <xf numFmtId="49" fontId="6" fillId="3" borderId="16" xfId="0" applyNumberFormat="1" applyFont="1" applyFill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3" borderId="15" xfId="0" applyNumberFormat="1" applyFont="1" applyFill="1" applyBorder="1" applyAlignment="1">
      <alignment horizontal="right"/>
    </xf>
    <xf numFmtId="49" fontId="6" fillId="3" borderId="0" xfId="0" applyNumberFormat="1" applyFont="1" applyFill="1" applyAlignment="1">
      <alignment horizontal="right"/>
    </xf>
    <xf numFmtId="0" fontId="6" fillId="3" borderId="0" xfId="0" applyFont="1" applyFill="1" applyAlignment="1">
      <alignment horizontal="right"/>
    </xf>
    <xf numFmtId="165" fontId="6" fillId="3" borderId="16" xfId="0" applyNumberFormat="1" applyFont="1" applyFill="1" applyBorder="1"/>
    <xf numFmtId="0" fontId="6" fillId="0" borderId="0" xfId="0" applyFont="1"/>
    <xf numFmtId="0" fontId="1" fillId="3" borderId="17" xfId="0" applyFont="1" applyFill="1" applyBorder="1"/>
    <xf numFmtId="0" fontId="0" fillId="3" borderId="18" xfId="0" applyFill="1" applyBorder="1"/>
    <xf numFmtId="49" fontId="0" fillId="3" borderId="19" xfId="0" applyNumberFormat="1" applyFill="1" applyBorder="1" applyAlignment="1">
      <alignment horizontal="right"/>
    </xf>
    <xf numFmtId="49" fontId="0" fillId="3" borderId="17" xfId="0" applyNumberFormat="1" applyFill="1" applyBorder="1" applyAlignment="1">
      <alignment horizontal="right"/>
    </xf>
    <xf numFmtId="49" fontId="0" fillId="3" borderId="18" xfId="0" applyNumberFormat="1" applyFill="1" applyBorder="1" applyAlignment="1">
      <alignment horizontal="right"/>
    </xf>
    <xf numFmtId="165" fontId="0" fillId="3" borderId="18" xfId="0" applyNumberFormat="1" applyFill="1" applyBorder="1"/>
    <xf numFmtId="165" fontId="0" fillId="3" borderId="19" xfId="0" applyNumberFormat="1" applyFill="1" applyBorder="1"/>
    <xf numFmtId="165" fontId="0" fillId="0" borderId="0" xfId="0" applyNumberFormat="1"/>
    <xf numFmtId="165" fontId="0" fillId="5" borderId="16" xfId="0" applyNumberFormat="1" applyFill="1" applyBorder="1" applyProtection="1">
      <protection locked="0"/>
    </xf>
    <xf numFmtId="44" fontId="0" fillId="5" borderId="0" xfId="0" applyNumberFormat="1" applyFill="1" applyProtection="1">
      <protection locked="0"/>
    </xf>
    <xf numFmtId="0" fontId="0" fillId="5" borderId="0" xfId="0" applyFill="1" applyAlignment="1" applyProtection="1">
      <alignment horizontal="left"/>
      <protection locked="0"/>
    </xf>
    <xf numFmtId="0" fontId="0" fillId="5" borderId="16" xfId="0" applyFill="1" applyBorder="1" applyAlignment="1" applyProtection="1">
      <alignment horizontal="left"/>
      <protection locked="0"/>
    </xf>
    <xf numFmtId="0" fontId="1" fillId="3" borderId="25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26" xfId="0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0" fillId="3" borderId="9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center"/>
    </xf>
    <xf numFmtId="0" fontId="9" fillId="4" borderId="0" xfId="0" applyFont="1" applyFill="1" applyAlignment="1">
      <alignment horizontal="left"/>
    </xf>
    <xf numFmtId="0" fontId="0" fillId="3" borderId="7" xfId="0" applyFill="1" applyBorder="1" applyAlignment="1">
      <alignment horizontal="left" vertical="top"/>
    </xf>
    <xf numFmtId="2" fontId="0" fillId="0" borderId="0" xfId="0" applyNumberFormat="1"/>
    <xf numFmtId="1" fontId="0" fillId="3" borderId="15" xfId="0" applyNumberFormat="1" applyFill="1" applyBorder="1" applyAlignment="1">
      <alignment horizontal="right"/>
    </xf>
    <xf numFmtId="1" fontId="0" fillId="3" borderId="32" xfId="0" applyNumberFormat="1" applyFill="1" applyBorder="1" applyAlignment="1">
      <alignment horizontal="right"/>
    </xf>
    <xf numFmtId="44" fontId="0" fillId="5" borderId="2" xfId="0" applyNumberFormat="1" applyFill="1" applyBorder="1" applyProtection="1">
      <protection locked="0"/>
    </xf>
    <xf numFmtId="49" fontId="0" fillId="3" borderId="0" xfId="0" applyNumberFormat="1" applyFill="1" applyBorder="1" applyAlignment="1">
      <alignment horizontal="right"/>
    </xf>
    <xf numFmtId="44" fontId="0" fillId="5" borderId="0" xfId="0" applyNumberFormat="1" applyFill="1" applyBorder="1" applyProtection="1">
      <protection locked="0"/>
    </xf>
    <xf numFmtId="1" fontId="0" fillId="3" borderId="33" xfId="0" applyNumberFormat="1" applyFill="1" applyBorder="1" applyAlignment="1">
      <alignment horizontal="right"/>
    </xf>
    <xf numFmtId="44" fontId="0" fillId="5" borderId="5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6FA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2"/>
  <sheetViews>
    <sheetView tabSelected="1" view="pageBreakPreview" topLeftCell="B25" zoomScale="133" zoomScaleNormal="106" zoomScaleSheetLayoutView="133" workbookViewId="0">
      <selection activeCell="M32" sqref="M32:M33"/>
    </sheetView>
  </sheetViews>
  <sheetFormatPr defaultRowHeight="15" x14ac:dyDescent="0.25"/>
  <cols>
    <col min="1" max="1" width="7.5703125" style="23" bestFit="1" customWidth="1"/>
    <col min="2" max="2" width="50.7109375" customWidth="1"/>
    <col min="3" max="3" width="28.140625" bestFit="1" customWidth="1"/>
    <col min="4" max="4" width="39" bestFit="1" customWidth="1"/>
    <col min="5" max="5" width="35.7109375" customWidth="1"/>
    <col min="6" max="6" width="12" customWidth="1"/>
    <col min="7" max="7" width="15.5703125" bestFit="1" customWidth="1"/>
    <col min="8" max="8" width="13.42578125" bestFit="1" customWidth="1"/>
    <col min="9" max="9" width="12" style="42" bestFit="1" customWidth="1"/>
    <col min="10" max="10" width="3.42578125" style="42" customWidth="1"/>
    <col min="11" max="11" width="9.42578125" style="42" bestFit="1" customWidth="1"/>
    <col min="12" max="12" width="11" style="42" customWidth="1"/>
    <col min="13" max="13" width="13.5703125" style="97" customWidth="1"/>
    <col min="14" max="14" width="15.140625" style="97" bestFit="1" customWidth="1"/>
    <col min="18" max="18" width="22" bestFit="1" customWidth="1"/>
  </cols>
  <sheetData>
    <row r="1" spans="1:16" s="1" customFormat="1" ht="21" x14ac:dyDescent="0.35">
      <c r="A1" s="109" t="s">
        <v>66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6" s="1" customFormat="1" ht="21" x14ac:dyDescent="0.35">
      <c r="A2" s="109" t="s">
        <v>67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</row>
    <row r="3" spans="1:16" ht="21.75" customHeight="1" x14ac:dyDescent="0.25">
      <c r="A3" s="105" t="s">
        <v>61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P3" s="111">
        <v>2</v>
      </c>
    </row>
    <row r="4" spans="1:16" ht="21.75" customHeight="1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 s="12" customFormat="1" ht="61.5" x14ac:dyDescent="0.35">
      <c r="A5" s="3" t="s">
        <v>10</v>
      </c>
      <c r="B5" s="4" t="s">
        <v>0</v>
      </c>
      <c r="C5" s="5" t="s">
        <v>21</v>
      </c>
      <c r="D5" s="4" t="s">
        <v>8</v>
      </c>
      <c r="E5" s="4" t="s">
        <v>42</v>
      </c>
      <c r="F5" s="4" t="s">
        <v>48</v>
      </c>
      <c r="G5" s="4" t="s">
        <v>47</v>
      </c>
      <c r="H5" s="4" t="s">
        <v>65</v>
      </c>
      <c r="I5" s="6" t="s">
        <v>54</v>
      </c>
      <c r="J5" s="7"/>
      <c r="K5" s="8" t="s">
        <v>56</v>
      </c>
      <c r="L5" s="9" t="s">
        <v>46</v>
      </c>
      <c r="M5" s="10" t="s">
        <v>49</v>
      </c>
      <c r="N5" s="11" t="s">
        <v>37</v>
      </c>
    </row>
    <row r="6" spans="1:16" s="23" customFormat="1" ht="21" x14ac:dyDescent="0.35">
      <c r="A6" s="13"/>
      <c r="B6" s="14"/>
      <c r="C6" s="15"/>
      <c r="D6" s="14"/>
      <c r="E6" s="14"/>
      <c r="F6" s="16"/>
      <c r="G6" s="16"/>
      <c r="H6" s="17"/>
      <c r="I6" s="18"/>
      <c r="J6" s="7"/>
      <c r="K6" s="19"/>
      <c r="L6" s="20"/>
      <c r="M6" s="21"/>
      <c r="N6" s="22"/>
    </row>
    <row r="7" spans="1:16" ht="21" x14ac:dyDescent="0.35">
      <c r="A7" s="102" t="s">
        <v>17</v>
      </c>
      <c r="B7" s="103"/>
      <c r="C7" s="103"/>
      <c r="D7" s="103"/>
      <c r="E7" s="103"/>
      <c r="F7" s="103"/>
      <c r="G7" s="103"/>
      <c r="H7" s="103"/>
      <c r="I7" s="104"/>
      <c r="J7" s="7"/>
      <c r="K7" s="24"/>
      <c r="L7" s="25"/>
      <c r="M7" s="26"/>
      <c r="N7" s="27"/>
    </row>
    <row r="8" spans="1:16" ht="15" customHeight="1" x14ac:dyDescent="0.35">
      <c r="A8" s="28"/>
      <c r="B8" s="29" t="s">
        <v>18</v>
      </c>
      <c r="C8" s="30" t="s">
        <v>20</v>
      </c>
      <c r="D8" s="30" t="s">
        <v>6</v>
      </c>
      <c r="E8" s="30" t="s">
        <v>62</v>
      </c>
      <c r="F8" s="31">
        <v>10.08</v>
      </c>
      <c r="G8" s="29">
        <v>1500</v>
      </c>
      <c r="H8" s="32">
        <f>ROUND(F8*G8/250,0)</f>
        <v>60</v>
      </c>
      <c r="I8" s="33">
        <v>3</v>
      </c>
      <c r="J8" s="7"/>
      <c r="K8" s="112">
        <f>$P$3</f>
        <v>2</v>
      </c>
      <c r="L8" s="35" t="s">
        <v>55</v>
      </c>
      <c r="M8" s="99">
        <v>0</v>
      </c>
      <c r="N8" s="36">
        <f>M8*K8</f>
        <v>0</v>
      </c>
    </row>
    <row r="9" spans="1:16" ht="15" customHeight="1" x14ac:dyDescent="0.35">
      <c r="A9" s="37"/>
      <c r="B9" s="38" t="s">
        <v>19</v>
      </c>
      <c r="C9" s="38" t="s">
        <v>20</v>
      </c>
      <c r="D9" s="30" t="s">
        <v>6</v>
      </c>
      <c r="E9" s="30" t="s">
        <v>62</v>
      </c>
      <c r="F9" s="31">
        <v>6.33</v>
      </c>
      <c r="G9" s="29">
        <v>1500</v>
      </c>
      <c r="H9" s="32">
        <f>ROUND(F9*G9/250,0)</f>
        <v>38</v>
      </c>
      <c r="I9" s="39" t="s">
        <v>39</v>
      </c>
      <c r="J9" s="7"/>
      <c r="K9" s="112">
        <f>$P$3</f>
        <v>2</v>
      </c>
      <c r="L9" s="35" t="s">
        <v>55</v>
      </c>
      <c r="M9" s="99">
        <v>0</v>
      </c>
      <c r="N9" s="36">
        <f>M9*K9</f>
        <v>0</v>
      </c>
    </row>
    <row r="10" spans="1:16" ht="21" x14ac:dyDescent="0.35">
      <c r="A10" s="102" t="s">
        <v>14</v>
      </c>
      <c r="B10" s="103"/>
      <c r="C10" s="103"/>
      <c r="D10" s="103"/>
      <c r="E10" s="103"/>
      <c r="F10" s="103"/>
      <c r="G10" s="103"/>
      <c r="H10" s="103"/>
      <c r="I10" s="104"/>
      <c r="J10" s="7"/>
      <c r="K10" s="24"/>
      <c r="L10" s="25"/>
      <c r="M10" s="26"/>
      <c r="N10" s="27"/>
    </row>
    <row r="11" spans="1:16" x14ac:dyDescent="0.25">
      <c r="A11" s="28"/>
      <c r="B11" s="40" t="s">
        <v>31</v>
      </c>
      <c r="C11" s="41" t="s">
        <v>20</v>
      </c>
      <c r="D11" s="30" t="s">
        <v>6</v>
      </c>
      <c r="E11" s="30"/>
      <c r="F11" s="31">
        <v>2.2400000000000002</v>
      </c>
      <c r="G11" s="29">
        <v>1500</v>
      </c>
      <c r="H11" s="32">
        <f>ROUND(F11*G11/250,0)</f>
        <v>13</v>
      </c>
      <c r="I11" s="39" t="s">
        <v>38</v>
      </c>
      <c r="K11" s="112">
        <f t="shared" ref="K11:K15" si="0">$P$3</f>
        <v>2</v>
      </c>
      <c r="L11" s="35" t="s">
        <v>55</v>
      </c>
      <c r="M11" s="99">
        <v>0</v>
      </c>
      <c r="N11" s="36">
        <f t="shared" ref="N11:N16" si="1">M11*K11</f>
        <v>0</v>
      </c>
    </row>
    <row r="12" spans="1:16" x14ac:dyDescent="0.25">
      <c r="A12" s="37"/>
      <c r="B12" s="106" t="s">
        <v>15</v>
      </c>
      <c r="C12" s="108" t="s">
        <v>20</v>
      </c>
      <c r="D12" s="30" t="s">
        <v>40</v>
      </c>
      <c r="E12" s="30"/>
      <c r="F12" s="31">
        <v>1.35</v>
      </c>
      <c r="G12" s="29">
        <v>1000</v>
      </c>
      <c r="H12" s="32">
        <f>ROUND(F12*G12/250,0)</f>
        <v>5</v>
      </c>
      <c r="I12" s="39" t="s">
        <v>38</v>
      </c>
      <c r="K12" s="112">
        <f t="shared" si="0"/>
        <v>2</v>
      </c>
      <c r="L12" s="35" t="s">
        <v>55</v>
      </c>
      <c r="M12" s="99">
        <v>0</v>
      </c>
      <c r="N12" s="36">
        <f t="shared" si="1"/>
        <v>0</v>
      </c>
    </row>
    <row r="13" spans="1:16" x14ac:dyDescent="0.25">
      <c r="A13" s="37"/>
      <c r="B13" s="106"/>
      <c r="C13" s="108"/>
      <c r="D13" s="30" t="s">
        <v>57</v>
      </c>
      <c r="E13" s="30" t="s">
        <v>43</v>
      </c>
      <c r="F13" s="31">
        <v>1.35</v>
      </c>
      <c r="G13" s="43" t="s">
        <v>58</v>
      </c>
      <c r="H13" s="43" t="s">
        <v>58</v>
      </c>
      <c r="I13" s="44" t="s">
        <v>58</v>
      </c>
      <c r="K13" s="45">
        <f>F13*100*$P$3</f>
        <v>270</v>
      </c>
      <c r="L13" s="35" t="s">
        <v>59</v>
      </c>
      <c r="M13" s="99">
        <v>0</v>
      </c>
      <c r="N13" s="36">
        <f t="shared" si="1"/>
        <v>0</v>
      </c>
    </row>
    <row r="14" spans="1:16" x14ac:dyDescent="0.25">
      <c r="A14" s="37"/>
      <c r="B14" s="46" t="s">
        <v>30</v>
      </c>
      <c r="C14" s="38" t="s">
        <v>20</v>
      </c>
      <c r="D14" s="30" t="s">
        <v>6</v>
      </c>
      <c r="E14" s="30"/>
      <c r="F14" s="31">
        <v>0.56000000000000005</v>
      </c>
      <c r="G14" s="29">
        <v>1500</v>
      </c>
      <c r="H14" s="32">
        <f>ROUND(F14*G14/250,0)</f>
        <v>3</v>
      </c>
      <c r="I14" s="39" t="s">
        <v>38</v>
      </c>
      <c r="K14" s="112">
        <f t="shared" si="0"/>
        <v>2</v>
      </c>
      <c r="L14" s="35" t="s">
        <v>55</v>
      </c>
      <c r="M14" s="99">
        <v>0</v>
      </c>
      <c r="N14" s="36">
        <f t="shared" si="1"/>
        <v>0</v>
      </c>
    </row>
    <row r="15" spans="1:16" x14ac:dyDescent="0.25">
      <c r="A15" s="37"/>
      <c r="B15" s="106" t="s">
        <v>16</v>
      </c>
      <c r="C15" s="108" t="s">
        <v>20</v>
      </c>
      <c r="D15" s="30" t="s">
        <v>40</v>
      </c>
      <c r="E15" s="30" t="s">
        <v>63</v>
      </c>
      <c r="F15" s="31">
        <v>2.99</v>
      </c>
      <c r="G15" s="29">
        <v>1000</v>
      </c>
      <c r="H15" s="32">
        <f>ROUND(F15*G15/250,0)</f>
        <v>12</v>
      </c>
      <c r="I15" s="39" t="s">
        <v>38</v>
      </c>
      <c r="K15" s="112">
        <f t="shared" si="0"/>
        <v>2</v>
      </c>
      <c r="L15" s="35" t="s">
        <v>55</v>
      </c>
      <c r="M15" s="99">
        <v>0</v>
      </c>
      <c r="N15" s="36">
        <f t="shared" si="1"/>
        <v>0</v>
      </c>
    </row>
    <row r="16" spans="1:16" x14ac:dyDescent="0.25">
      <c r="A16" s="37"/>
      <c r="B16" s="107"/>
      <c r="C16" s="108"/>
      <c r="D16" s="30" t="s">
        <v>57</v>
      </c>
      <c r="E16" s="30" t="s">
        <v>43</v>
      </c>
      <c r="F16" s="31">
        <v>2.99</v>
      </c>
      <c r="G16" s="43" t="s">
        <v>58</v>
      </c>
      <c r="H16" s="43" t="s">
        <v>58</v>
      </c>
      <c r="I16" s="44" t="s">
        <v>58</v>
      </c>
      <c r="K16" s="45">
        <f>F16*100*$P$3</f>
        <v>598</v>
      </c>
      <c r="L16" s="35" t="s">
        <v>59</v>
      </c>
      <c r="M16" s="99">
        <v>0</v>
      </c>
      <c r="N16" s="36">
        <f t="shared" si="1"/>
        <v>0</v>
      </c>
    </row>
    <row r="17" spans="1:14" x14ac:dyDescent="0.25">
      <c r="A17" s="102" t="s">
        <v>12</v>
      </c>
      <c r="B17" s="103"/>
      <c r="C17" s="103"/>
      <c r="D17" s="103"/>
      <c r="E17" s="103"/>
      <c r="F17" s="103"/>
      <c r="G17" s="103"/>
      <c r="H17" s="103"/>
      <c r="I17" s="104"/>
      <c r="K17" s="24"/>
      <c r="L17" s="25"/>
      <c r="M17" s="26"/>
      <c r="N17" s="27"/>
    </row>
    <row r="18" spans="1:14" x14ac:dyDescent="0.25">
      <c r="A18" s="28"/>
      <c r="B18" s="41" t="s">
        <v>32</v>
      </c>
      <c r="C18" s="30" t="s">
        <v>24</v>
      </c>
      <c r="D18" s="30" t="s">
        <v>22</v>
      </c>
      <c r="E18" s="30" t="s">
        <v>64</v>
      </c>
      <c r="F18" s="31">
        <v>3.54</v>
      </c>
      <c r="G18" s="29">
        <v>350</v>
      </c>
      <c r="H18" s="32">
        <f t="shared" ref="H18:H23" si="2">ROUND(F18*G18/250,0)</f>
        <v>5</v>
      </c>
      <c r="I18" s="39" t="s">
        <v>38</v>
      </c>
      <c r="K18" s="112">
        <f t="shared" ref="K18:K23" si="3">$P$3</f>
        <v>2</v>
      </c>
      <c r="L18" s="35" t="s">
        <v>55</v>
      </c>
      <c r="M18" s="99">
        <v>0</v>
      </c>
      <c r="N18" s="36">
        <f t="shared" ref="N18:N23" si="4">M18*K18</f>
        <v>0</v>
      </c>
    </row>
    <row r="19" spans="1:14" x14ac:dyDescent="0.25">
      <c r="A19" s="37"/>
      <c r="B19" s="38" t="s">
        <v>13</v>
      </c>
      <c r="C19" s="30" t="s">
        <v>25</v>
      </c>
      <c r="D19" s="30" t="s">
        <v>23</v>
      </c>
      <c r="E19" s="30" t="s">
        <v>64</v>
      </c>
      <c r="F19" s="31">
        <v>6.85</v>
      </c>
      <c r="G19" s="29">
        <v>350</v>
      </c>
      <c r="H19" s="32">
        <f t="shared" si="2"/>
        <v>10</v>
      </c>
      <c r="I19" s="39" t="s">
        <v>38</v>
      </c>
      <c r="K19" s="112">
        <f t="shared" si="3"/>
        <v>2</v>
      </c>
      <c r="L19" s="35" t="s">
        <v>55</v>
      </c>
      <c r="M19" s="99">
        <v>0</v>
      </c>
      <c r="N19" s="36">
        <f t="shared" si="4"/>
        <v>0</v>
      </c>
    </row>
    <row r="20" spans="1:14" x14ac:dyDescent="0.25">
      <c r="A20" s="37"/>
      <c r="B20" s="47" t="s">
        <v>36</v>
      </c>
      <c r="C20" s="48" t="s">
        <v>24</v>
      </c>
      <c r="D20" s="48" t="s">
        <v>22</v>
      </c>
      <c r="E20" s="30" t="s">
        <v>64</v>
      </c>
      <c r="F20" s="49">
        <v>8.57</v>
      </c>
      <c r="G20" s="29">
        <v>350</v>
      </c>
      <c r="H20" s="32">
        <f t="shared" si="2"/>
        <v>12</v>
      </c>
      <c r="I20" s="39" t="s">
        <v>38</v>
      </c>
      <c r="K20" s="112">
        <f t="shared" si="3"/>
        <v>2</v>
      </c>
      <c r="L20" s="35" t="s">
        <v>55</v>
      </c>
      <c r="M20" s="99">
        <v>0</v>
      </c>
      <c r="N20" s="36">
        <f t="shared" si="4"/>
        <v>0</v>
      </c>
    </row>
    <row r="21" spans="1:14" x14ac:dyDescent="0.25">
      <c r="A21" s="37"/>
      <c r="B21" s="38" t="s">
        <v>33</v>
      </c>
      <c r="C21" s="30" t="s">
        <v>20</v>
      </c>
      <c r="D21" s="29" t="s">
        <v>6</v>
      </c>
      <c r="E21" s="30" t="s">
        <v>64</v>
      </c>
      <c r="F21" s="31">
        <v>1.22</v>
      </c>
      <c r="G21" s="29">
        <v>1750</v>
      </c>
      <c r="H21" s="32">
        <f t="shared" si="2"/>
        <v>9</v>
      </c>
      <c r="I21" s="39" t="s">
        <v>38</v>
      </c>
      <c r="K21" s="112">
        <f t="shared" si="3"/>
        <v>2</v>
      </c>
      <c r="L21" s="35" t="s">
        <v>55</v>
      </c>
      <c r="M21" s="99">
        <v>0</v>
      </c>
      <c r="N21" s="36">
        <f t="shared" si="4"/>
        <v>0</v>
      </c>
    </row>
    <row r="22" spans="1:14" x14ac:dyDescent="0.25">
      <c r="A22" s="37"/>
      <c r="B22" s="38" t="s">
        <v>35</v>
      </c>
      <c r="C22" s="30" t="s">
        <v>24</v>
      </c>
      <c r="D22" s="30" t="s">
        <v>22</v>
      </c>
      <c r="E22" s="30" t="s">
        <v>64</v>
      </c>
      <c r="F22" s="31">
        <v>5.9</v>
      </c>
      <c r="G22" s="29">
        <v>350</v>
      </c>
      <c r="H22" s="32">
        <f t="shared" si="2"/>
        <v>8</v>
      </c>
      <c r="I22" s="39" t="s">
        <v>38</v>
      </c>
      <c r="K22" s="112">
        <f t="shared" si="3"/>
        <v>2</v>
      </c>
      <c r="L22" s="35" t="s">
        <v>55</v>
      </c>
      <c r="M22" s="99">
        <v>0</v>
      </c>
      <c r="N22" s="36">
        <f t="shared" si="4"/>
        <v>0</v>
      </c>
    </row>
    <row r="23" spans="1:14" x14ac:dyDescent="0.25">
      <c r="A23" s="37"/>
      <c r="B23" s="38" t="s">
        <v>34</v>
      </c>
      <c r="C23" s="30" t="s">
        <v>24</v>
      </c>
      <c r="D23" s="30" t="s">
        <v>22</v>
      </c>
      <c r="E23" s="30" t="s">
        <v>64</v>
      </c>
      <c r="F23" s="31">
        <v>4.12</v>
      </c>
      <c r="G23" s="29">
        <v>500</v>
      </c>
      <c r="H23" s="32">
        <f t="shared" si="2"/>
        <v>8</v>
      </c>
      <c r="I23" s="39" t="s">
        <v>38</v>
      </c>
      <c r="K23" s="112">
        <f t="shared" si="3"/>
        <v>2</v>
      </c>
      <c r="L23" s="35" t="s">
        <v>55</v>
      </c>
      <c r="M23" s="99">
        <v>0</v>
      </c>
      <c r="N23" s="36">
        <f t="shared" si="4"/>
        <v>0</v>
      </c>
    </row>
    <row r="24" spans="1:14" x14ac:dyDescent="0.25">
      <c r="A24" s="102" t="s">
        <v>11</v>
      </c>
      <c r="B24" s="103"/>
      <c r="C24" s="103"/>
      <c r="D24" s="103"/>
      <c r="E24" s="103"/>
      <c r="F24" s="103"/>
      <c r="G24" s="103"/>
      <c r="H24" s="103"/>
      <c r="I24" s="104"/>
      <c r="K24" s="24"/>
      <c r="L24" s="25"/>
      <c r="M24" s="26"/>
      <c r="N24" s="27"/>
    </row>
    <row r="25" spans="1:14" x14ac:dyDescent="0.25">
      <c r="A25" s="37"/>
      <c r="B25" s="110" t="s">
        <v>1</v>
      </c>
      <c r="C25" s="30" t="s">
        <v>20</v>
      </c>
      <c r="D25" s="30" t="s">
        <v>40</v>
      </c>
      <c r="E25" s="30"/>
      <c r="F25" s="31">
        <v>4.4000000000000004</v>
      </c>
      <c r="G25" s="29">
        <v>1000</v>
      </c>
      <c r="H25" s="50">
        <f>ROUND(F25*G25/250,0)</f>
        <v>18</v>
      </c>
      <c r="I25" s="39" t="s">
        <v>38</v>
      </c>
      <c r="K25" s="113">
        <f t="shared" ref="K25" si="5">$P$3</f>
        <v>2</v>
      </c>
      <c r="L25" s="51" t="s">
        <v>55</v>
      </c>
      <c r="M25" s="114">
        <v>0</v>
      </c>
      <c r="N25" s="52">
        <f t="shared" ref="N25:N34" si="6">M25*K25</f>
        <v>0</v>
      </c>
    </row>
    <row r="26" spans="1:14" x14ac:dyDescent="0.25">
      <c r="A26" s="37"/>
      <c r="B26" s="106"/>
      <c r="C26" s="30" t="s">
        <v>20</v>
      </c>
      <c r="D26" s="30" t="s">
        <v>57</v>
      </c>
      <c r="E26" s="30" t="s">
        <v>43</v>
      </c>
      <c r="F26" s="31">
        <v>4.4000000000000004</v>
      </c>
      <c r="G26" s="43" t="s">
        <v>58</v>
      </c>
      <c r="H26" s="43" t="s">
        <v>58</v>
      </c>
      <c r="I26" s="44" t="s">
        <v>58</v>
      </c>
      <c r="K26" s="45">
        <f>F26*100*$P$3</f>
        <v>880.00000000000011</v>
      </c>
      <c r="L26" s="115" t="s">
        <v>59</v>
      </c>
      <c r="M26" s="116">
        <v>0</v>
      </c>
      <c r="N26" s="36">
        <f t="shared" si="6"/>
        <v>0</v>
      </c>
    </row>
    <row r="27" spans="1:14" x14ac:dyDescent="0.25">
      <c r="A27" s="37"/>
      <c r="B27" s="29" t="s">
        <v>1</v>
      </c>
      <c r="C27" s="30" t="s">
        <v>7</v>
      </c>
      <c r="D27" s="29" t="s">
        <v>6</v>
      </c>
      <c r="E27" s="29"/>
      <c r="F27" s="31">
        <v>1.2</v>
      </c>
      <c r="G27" s="29">
        <v>1750</v>
      </c>
      <c r="H27" s="32">
        <f>ROUND(F27*G27/250,0)</f>
        <v>8</v>
      </c>
      <c r="I27" s="39">
        <v>3</v>
      </c>
      <c r="K27" s="112">
        <f t="shared" ref="K27:K29" si="7">$P$3</f>
        <v>2</v>
      </c>
      <c r="L27" s="115" t="s">
        <v>55</v>
      </c>
      <c r="M27" s="116">
        <v>0</v>
      </c>
      <c r="N27" s="36">
        <f t="shared" si="6"/>
        <v>0</v>
      </c>
    </row>
    <row r="28" spans="1:14" x14ac:dyDescent="0.25">
      <c r="A28" s="37"/>
      <c r="B28" s="29" t="s">
        <v>2</v>
      </c>
      <c r="C28" s="30" t="s">
        <v>20</v>
      </c>
      <c r="D28" s="29" t="s">
        <v>6</v>
      </c>
      <c r="E28" s="29"/>
      <c r="F28" s="31">
        <v>4</v>
      </c>
      <c r="G28" s="29">
        <v>1500</v>
      </c>
      <c r="H28" s="32">
        <f>ROUND(F28*G28/250,0)</f>
        <v>24</v>
      </c>
      <c r="I28" s="39">
        <v>3</v>
      </c>
      <c r="K28" s="112">
        <f t="shared" si="7"/>
        <v>2</v>
      </c>
      <c r="L28" s="115" t="s">
        <v>55</v>
      </c>
      <c r="M28" s="116">
        <v>0</v>
      </c>
      <c r="N28" s="36">
        <f t="shared" si="6"/>
        <v>0</v>
      </c>
    </row>
    <row r="29" spans="1:14" x14ac:dyDescent="0.25">
      <c r="A29" s="37"/>
      <c r="B29" s="106" t="s">
        <v>2</v>
      </c>
      <c r="C29" s="108" t="s">
        <v>26</v>
      </c>
      <c r="D29" s="29" t="s">
        <v>41</v>
      </c>
      <c r="E29" s="29"/>
      <c r="F29" s="31">
        <v>4.53</v>
      </c>
      <c r="G29" s="29">
        <v>1000</v>
      </c>
      <c r="H29" s="32">
        <f>ROUND(F29*G29/250,0)</f>
        <v>18</v>
      </c>
      <c r="I29" s="39" t="s">
        <v>38</v>
      </c>
      <c r="K29" s="112">
        <f t="shared" si="7"/>
        <v>2</v>
      </c>
      <c r="L29" s="115" t="s">
        <v>55</v>
      </c>
      <c r="M29" s="116">
        <v>0</v>
      </c>
      <c r="N29" s="36">
        <f t="shared" si="6"/>
        <v>0</v>
      </c>
    </row>
    <row r="30" spans="1:14" x14ac:dyDescent="0.25">
      <c r="A30" s="37"/>
      <c r="B30" s="106"/>
      <c r="C30" s="108"/>
      <c r="D30" s="30" t="s">
        <v>57</v>
      </c>
      <c r="E30" s="30" t="s">
        <v>43</v>
      </c>
      <c r="F30" s="31">
        <v>4.53</v>
      </c>
      <c r="G30" s="43" t="s">
        <v>58</v>
      </c>
      <c r="H30" s="43" t="s">
        <v>58</v>
      </c>
      <c r="I30" s="44" t="s">
        <v>58</v>
      </c>
      <c r="K30" s="45">
        <f>F30*100*$P$3</f>
        <v>906</v>
      </c>
      <c r="L30" s="115" t="s">
        <v>59</v>
      </c>
      <c r="M30" s="116">
        <v>0</v>
      </c>
      <c r="N30" s="36">
        <f t="shared" si="6"/>
        <v>0</v>
      </c>
    </row>
    <row r="31" spans="1:14" x14ac:dyDescent="0.25">
      <c r="A31" s="37"/>
      <c r="B31" s="106" t="s">
        <v>3</v>
      </c>
      <c r="C31" s="108" t="s">
        <v>20</v>
      </c>
      <c r="D31" s="30" t="s">
        <v>40</v>
      </c>
      <c r="E31" s="30"/>
      <c r="F31" s="31">
        <v>1.4</v>
      </c>
      <c r="G31" s="29">
        <v>1500</v>
      </c>
      <c r="H31" s="32">
        <f>ROUND(F31*G31/250,0)</f>
        <v>8</v>
      </c>
      <c r="I31" s="39" t="s">
        <v>38</v>
      </c>
      <c r="K31" s="112">
        <f t="shared" ref="K31" si="8">$P$3</f>
        <v>2</v>
      </c>
      <c r="L31" s="115" t="s">
        <v>55</v>
      </c>
      <c r="M31" s="116">
        <v>0</v>
      </c>
      <c r="N31" s="36">
        <f t="shared" si="6"/>
        <v>0</v>
      </c>
    </row>
    <row r="32" spans="1:14" x14ac:dyDescent="0.25">
      <c r="A32" s="37"/>
      <c r="B32" s="106"/>
      <c r="C32" s="108"/>
      <c r="D32" s="30" t="s">
        <v>57</v>
      </c>
      <c r="E32" s="30" t="s">
        <v>43</v>
      </c>
      <c r="F32" s="31">
        <v>1.4</v>
      </c>
      <c r="G32" s="43" t="s">
        <v>58</v>
      </c>
      <c r="H32" s="43" t="s">
        <v>58</v>
      </c>
      <c r="I32" s="44" t="s">
        <v>58</v>
      </c>
      <c r="K32" s="45">
        <f>F32*100*$P$3</f>
        <v>280</v>
      </c>
      <c r="L32" s="115" t="s">
        <v>59</v>
      </c>
      <c r="M32" s="116">
        <v>0</v>
      </c>
      <c r="N32" s="36">
        <f t="shared" si="6"/>
        <v>0</v>
      </c>
    </row>
    <row r="33" spans="1:14" x14ac:dyDescent="0.25">
      <c r="A33" s="37"/>
      <c r="B33" s="29" t="s">
        <v>4</v>
      </c>
      <c r="C33" s="30" t="s">
        <v>9</v>
      </c>
      <c r="D33" s="29" t="s">
        <v>6</v>
      </c>
      <c r="E33" s="29"/>
      <c r="F33" s="31">
        <v>1</v>
      </c>
      <c r="G33" s="29">
        <v>1500</v>
      </c>
      <c r="H33" s="32">
        <f>ROUND(F33*G33/250,0)</f>
        <v>6</v>
      </c>
      <c r="I33" s="44">
        <v>2</v>
      </c>
      <c r="J33" s="53"/>
      <c r="K33" s="112">
        <f t="shared" ref="K33:K34" si="9">$P$3</f>
        <v>2</v>
      </c>
      <c r="L33" s="115" t="s">
        <v>55</v>
      </c>
      <c r="M33" s="116">
        <v>0</v>
      </c>
      <c r="N33" s="36">
        <f t="shared" si="6"/>
        <v>0</v>
      </c>
    </row>
    <row r="34" spans="1:14" x14ac:dyDescent="0.25">
      <c r="A34" s="54"/>
      <c r="B34" s="55" t="s">
        <v>5</v>
      </c>
      <c r="C34" s="56" t="s">
        <v>27</v>
      </c>
      <c r="D34" s="55" t="s">
        <v>6</v>
      </c>
      <c r="E34" s="55"/>
      <c r="F34" s="57">
        <v>0.65</v>
      </c>
      <c r="G34" s="55">
        <v>1500</v>
      </c>
      <c r="H34" s="58">
        <f>ROUND(F34*G34/250,0)</f>
        <v>4</v>
      </c>
      <c r="I34" s="39" t="s">
        <v>39</v>
      </c>
      <c r="K34" s="117">
        <f t="shared" si="9"/>
        <v>2</v>
      </c>
      <c r="L34" s="59" t="s">
        <v>55</v>
      </c>
      <c r="M34" s="118">
        <v>0</v>
      </c>
      <c r="N34" s="60">
        <f t="shared" si="6"/>
        <v>0</v>
      </c>
    </row>
    <row r="35" spans="1:14" x14ac:dyDescent="0.25">
      <c r="A35" s="37"/>
      <c r="B35" s="61"/>
      <c r="C35" s="62"/>
      <c r="D35" s="62"/>
      <c r="E35" s="62"/>
      <c r="F35" s="63"/>
      <c r="G35" s="62"/>
      <c r="H35" s="63"/>
      <c r="I35" s="64"/>
      <c r="K35" s="34"/>
      <c r="L35" s="35"/>
      <c r="M35" s="65"/>
      <c r="N35" s="36"/>
    </row>
    <row r="36" spans="1:14" x14ac:dyDescent="0.25">
      <c r="A36" s="37"/>
      <c r="B36" s="66" t="s">
        <v>29</v>
      </c>
      <c r="C36" s="67"/>
      <c r="D36" s="67"/>
      <c r="E36" s="67"/>
      <c r="F36" s="63"/>
      <c r="G36" s="67"/>
      <c r="H36" s="63"/>
      <c r="I36" s="68"/>
      <c r="K36" s="34"/>
      <c r="L36" s="35"/>
      <c r="M36" s="65"/>
      <c r="N36" s="36"/>
    </row>
    <row r="37" spans="1:14" x14ac:dyDescent="0.25">
      <c r="A37" s="54"/>
      <c r="B37" s="69" t="s">
        <v>28</v>
      </c>
      <c r="C37" s="70"/>
      <c r="D37" s="70"/>
      <c r="E37" s="70"/>
      <c r="F37" s="70"/>
      <c r="G37" s="70"/>
      <c r="H37" s="70"/>
      <c r="I37" s="71"/>
      <c r="K37" s="34"/>
      <c r="L37" s="35"/>
      <c r="M37" s="65"/>
      <c r="N37" s="36"/>
    </row>
    <row r="38" spans="1:14" x14ac:dyDescent="0.25">
      <c r="A38" s="72"/>
      <c r="B38" s="67"/>
      <c r="C38" s="67"/>
      <c r="D38" s="67"/>
      <c r="E38" s="67"/>
      <c r="F38" s="67"/>
      <c r="G38" s="67"/>
      <c r="H38" s="67"/>
      <c r="I38" s="68"/>
      <c r="K38" s="34"/>
      <c r="L38" s="35"/>
      <c r="M38" s="65"/>
      <c r="N38" s="36"/>
    </row>
    <row r="39" spans="1:14" x14ac:dyDescent="0.25">
      <c r="A39" s="72"/>
      <c r="B39" s="67" t="s">
        <v>44</v>
      </c>
      <c r="C39" s="67"/>
      <c r="D39" s="67"/>
      <c r="E39" s="67"/>
      <c r="F39" s="67"/>
      <c r="G39" s="67"/>
      <c r="H39" s="67"/>
      <c r="I39" s="68"/>
      <c r="K39" s="112">
        <f t="shared" ref="K39:K40" si="10">$P$3</f>
        <v>2</v>
      </c>
      <c r="L39" s="35" t="s">
        <v>50</v>
      </c>
      <c r="M39" s="99">
        <v>0</v>
      </c>
      <c r="N39" s="36">
        <f>M39*K39</f>
        <v>0</v>
      </c>
    </row>
    <row r="40" spans="1:14" x14ac:dyDescent="0.25">
      <c r="A40" s="72"/>
      <c r="B40" s="67" t="s">
        <v>45</v>
      </c>
      <c r="C40" s="67"/>
      <c r="D40" s="67"/>
      <c r="E40" s="67"/>
      <c r="F40" s="67"/>
      <c r="G40" s="67"/>
      <c r="H40" s="67"/>
      <c r="I40" s="68"/>
      <c r="K40" s="112">
        <f t="shared" si="10"/>
        <v>2</v>
      </c>
      <c r="L40" s="35" t="s">
        <v>50</v>
      </c>
      <c r="M40" s="99">
        <v>0</v>
      </c>
      <c r="N40" s="36">
        <f>M40*K40</f>
        <v>0</v>
      </c>
    </row>
    <row r="41" spans="1:14" x14ac:dyDescent="0.25">
      <c r="A41" s="72"/>
      <c r="B41" s="67"/>
      <c r="C41" s="67"/>
      <c r="D41" s="67"/>
      <c r="E41" s="67"/>
      <c r="F41" s="67"/>
      <c r="G41" s="67"/>
      <c r="H41" s="67"/>
      <c r="I41" s="68"/>
      <c r="K41" s="34"/>
      <c r="L41" s="35"/>
      <c r="M41" s="65"/>
      <c r="N41" s="36"/>
    </row>
    <row r="42" spans="1:14" s="23" customFormat="1" x14ac:dyDescent="0.25">
      <c r="A42" s="72"/>
      <c r="B42" s="73" t="str">
        <f>M42</f>
        <v>Subtotaal, excl BTW</v>
      </c>
      <c r="C42" s="73"/>
      <c r="D42" s="73"/>
      <c r="E42" s="73"/>
      <c r="F42" s="73"/>
      <c r="G42" s="73"/>
      <c r="H42" s="73"/>
      <c r="I42" s="74"/>
      <c r="J42" s="75"/>
      <c r="K42" s="76"/>
      <c r="L42" s="77"/>
      <c r="M42" s="78" t="s">
        <v>60</v>
      </c>
      <c r="N42" s="79">
        <f>SUM(N6:N41)</f>
        <v>0</v>
      </c>
    </row>
    <row r="43" spans="1:14" x14ac:dyDescent="0.25">
      <c r="A43" s="72"/>
      <c r="B43" s="67"/>
      <c r="C43" s="67"/>
      <c r="D43" s="67"/>
      <c r="E43" s="67"/>
      <c r="F43" s="67"/>
      <c r="G43" s="67"/>
      <c r="H43" s="67"/>
      <c r="I43" s="68"/>
      <c r="K43" s="34"/>
      <c r="L43" s="35"/>
      <c r="M43" s="65"/>
      <c r="N43" s="36"/>
    </row>
    <row r="44" spans="1:14" x14ac:dyDescent="0.25">
      <c r="A44" s="72"/>
      <c r="B44" s="80" t="s">
        <v>51</v>
      </c>
      <c r="C44" s="67"/>
      <c r="D44" s="67"/>
      <c r="E44" s="67"/>
      <c r="F44" s="67"/>
      <c r="G44" s="67"/>
      <c r="H44" s="67"/>
      <c r="I44" s="68"/>
      <c r="K44" s="34"/>
      <c r="L44" s="35"/>
      <c r="M44" s="65"/>
      <c r="N44" s="36"/>
    </row>
    <row r="45" spans="1:14" x14ac:dyDescent="0.25">
      <c r="A45" s="72"/>
      <c r="B45" s="100" t="s">
        <v>53</v>
      </c>
      <c r="C45" s="100"/>
      <c r="D45" s="100"/>
      <c r="E45" s="100"/>
      <c r="F45" s="100"/>
      <c r="G45" s="100"/>
      <c r="H45" s="100"/>
      <c r="I45" s="101"/>
      <c r="K45" s="34"/>
      <c r="L45" s="35"/>
      <c r="M45" s="65"/>
      <c r="N45" s="98"/>
    </row>
    <row r="46" spans="1:14" x14ac:dyDescent="0.25">
      <c r="A46" s="72"/>
      <c r="B46" s="100" t="s">
        <v>53</v>
      </c>
      <c r="C46" s="100"/>
      <c r="D46" s="100"/>
      <c r="E46" s="100"/>
      <c r="F46" s="100"/>
      <c r="G46" s="100"/>
      <c r="H46" s="100"/>
      <c r="I46" s="101"/>
      <c r="K46" s="34"/>
      <c r="L46" s="35"/>
      <c r="M46" s="65"/>
      <c r="N46" s="98"/>
    </row>
    <row r="47" spans="1:14" x14ac:dyDescent="0.25">
      <c r="A47" s="72"/>
      <c r="B47" s="100" t="s">
        <v>53</v>
      </c>
      <c r="C47" s="100"/>
      <c r="D47" s="100"/>
      <c r="E47" s="100"/>
      <c r="F47" s="100"/>
      <c r="G47" s="100"/>
      <c r="H47" s="100"/>
      <c r="I47" s="101"/>
      <c r="K47" s="34"/>
      <c r="L47" s="35"/>
      <c r="M47" s="65"/>
      <c r="N47" s="98"/>
    </row>
    <row r="48" spans="1:14" x14ac:dyDescent="0.25">
      <c r="A48" s="72"/>
      <c r="B48" s="100" t="s">
        <v>53</v>
      </c>
      <c r="C48" s="100"/>
      <c r="D48" s="100"/>
      <c r="E48" s="100"/>
      <c r="F48" s="100"/>
      <c r="G48" s="100"/>
      <c r="H48" s="100"/>
      <c r="I48" s="101"/>
      <c r="K48" s="34"/>
      <c r="L48" s="35"/>
      <c r="M48" s="65"/>
      <c r="N48" s="98"/>
    </row>
    <row r="49" spans="1:14" x14ac:dyDescent="0.25">
      <c r="A49" s="72"/>
      <c r="B49" s="100" t="s">
        <v>53</v>
      </c>
      <c r="C49" s="100"/>
      <c r="D49" s="100"/>
      <c r="E49" s="100"/>
      <c r="F49" s="100"/>
      <c r="G49" s="100"/>
      <c r="H49" s="100"/>
      <c r="I49" s="101"/>
      <c r="K49" s="34"/>
      <c r="L49" s="35"/>
      <c r="M49" s="65"/>
      <c r="N49" s="98"/>
    </row>
    <row r="50" spans="1:14" x14ac:dyDescent="0.25">
      <c r="A50" s="72"/>
      <c r="B50" s="67"/>
      <c r="C50" s="67"/>
      <c r="D50" s="67"/>
      <c r="E50" s="67"/>
      <c r="F50" s="67"/>
      <c r="G50" s="67"/>
      <c r="H50" s="67"/>
      <c r="I50" s="68"/>
      <c r="K50" s="34"/>
      <c r="L50" s="35"/>
      <c r="M50" s="65"/>
      <c r="N50" s="36"/>
    </row>
    <row r="51" spans="1:14" s="89" customFormat="1" ht="15.75" x14ac:dyDescent="0.25">
      <c r="A51" s="81"/>
      <c r="B51" s="82" t="s">
        <v>52</v>
      </c>
      <c r="C51" s="82"/>
      <c r="D51" s="82"/>
      <c r="E51" s="82"/>
      <c r="F51" s="82"/>
      <c r="G51" s="82"/>
      <c r="H51" s="82"/>
      <c r="I51" s="83"/>
      <c r="J51" s="84"/>
      <c r="K51" s="85"/>
      <c r="L51" s="86"/>
      <c r="M51" s="87" t="s">
        <v>52</v>
      </c>
      <c r="N51" s="88">
        <f>SUM(N42:N50)</f>
        <v>0</v>
      </c>
    </row>
    <row r="52" spans="1:14" ht="15.75" thickBot="1" x14ac:dyDescent="0.3">
      <c r="A52" s="90"/>
      <c r="B52" s="91"/>
      <c r="C52" s="91"/>
      <c r="D52" s="91"/>
      <c r="E52" s="91"/>
      <c r="F52" s="91"/>
      <c r="G52" s="91"/>
      <c r="H52" s="91"/>
      <c r="I52" s="92"/>
      <c r="K52" s="93"/>
      <c r="L52" s="94"/>
      <c r="M52" s="95"/>
      <c r="N52" s="96"/>
    </row>
  </sheetData>
  <sheetProtection algorithmName="SHA-512" hashValue="Lt5eOE2tPDPa8FP4TsmTQijvDu3mQgQuTdpGXHQ9rRX2W9J70rkPcVRv5l4Ryc/2OJjov4K03Oajv0rxV6q7zg==" saltValue="PnTDbrtYNqDUOE0pl/4OWA==" spinCount="100000" sheet="1" objects="1" scenarios="1"/>
  <mergeCells count="21">
    <mergeCell ref="A1:N1"/>
    <mergeCell ref="A2:N2"/>
    <mergeCell ref="B25:B26"/>
    <mergeCell ref="B29:B30"/>
    <mergeCell ref="B31:B32"/>
    <mergeCell ref="C31:C32"/>
    <mergeCell ref="C29:C30"/>
    <mergeCell ref="A10:I10"/>
    <mergeCell ref="A7:I7"/>
    <mergeCell ref="A17:I17"/>
    <mergeCell ref="A24:I24"/>
    <mergeCell ref="A3:N3"/>
    <mergeCell ref="B12:B13"/>
    <mergeCell ref="B15:B16"/>
    <mergeCell ref="C12:C13"/>
    <mergeCell ref="C15:C16"/>
    <mergeCell ref="B45:I45"/>
    <mergeCell ref="B46:I46"/>
    <mergeCell ref="B47:I47"/>
    <mergeCell ref="B48:I48"/>
    <mergeCell ref="B49:I49"/>
  </mergeCells>
  <phoneticPr fontId="2" type="noConversion"/>
  <pageMargins left="0.7" right="0.7" top="0.75" bottom="0.75" header="0.3" footer="0.3"/>
  <pageSetup paperSize="8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E711-CF6C-4F9E-A286-5C52C62FC2B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Ronald Jacobs || Stad &amp; Groen Stokkum</cp:lastModifiedBy>
  <cp:lastPrinted>2024-02-05T08:43:46Z</cp:lastPrinted>
  <dcterms:created xsi:type="dcterms:W3CDTF">2015-06-05T18:19:34Z</dcterms:created>
  <dcterms:modified xsi:type="dcterms:W3CDTF">2024-02-05T18:37:15Z</dcterms:modified>
</cp:coreProperties>
</file>