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fileSharing readOnlyRecommended="1"/>
  <workbookPr defaultThemeVersion="166925"/>
  <mc:AlternateContent xmlns:mc="http://schemas.openxmlformats.org/markup-compatibility/2006">
    <mc:Choice Requires="x15">
      <x15ac:absPath xmlns:x15ac="http://schemas.microsoft.com/office/spreadsheetml/2010/11/ac" url="/Users/cindyvanderblom/Library/CloudStorage/OneDrive-Gedeeldebibliotheken-AevesGroep/Consultancy Publiek - General/0. ADVIES/01. Projecten/Aquon/Kantoorinrichting/04 Vraag en Antwoord/3. Werkdocumenten tbv NvI-2/"/>
    </mc:Choice>
  </mc:AlternateContent>
  <xr:revisionPtr revIDLastSave="0" documentId="13_ncr:1_{B53E9BE9-77DD-B34D-A5DE-5BA8545D58D1}" xr6:coauthVersionLast="47" xr6:coauthVersionMax="47" xr10:uidLastSave="{00000000-0000-0000-0000-000000000000}"/>
  <bookViews>
    <workbookView xWindow="0" yWindow="0" windowWidth="38400" windowHeight="21600" activeTab="1" xr2:uid="{1AEBF999-AD6C-BE4C-B981-671DAF4F2C4A}"/>
  </bookViews>
  <sheets>
    <sheet name="Eisen invullen prijzenblad" sheetId="3" r:id="rId1"/>
    <sheet name="Prijzenblad" sheetId="2" r:id="rId2"/>
  </sheets>
  <definedNames>
    <definedName name="_xlnm.Print_Area" localSheetId="0">'Eisen invullen prijzenblad'!$A$1:$E$11</definedName>
    <definedName name="_xlnm.Print_Area" localSheetId="1">Prijzenblad!$A$7:$T$105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98" i="2" l="1"/>
  <c r="O100" i="2"/>
  <c r="O72" i="2"/>
  <c r="O73" i="2" s="1"/>
  <c r="O74" i="2" s="1"/>
  <c r="O75" i="2" s="1"/>
  <c r="O76" i="2" s="1"/>
  <c r="O77" i="2" s="1"/>
  <c r="O78" i="2" s="1"/>
  <c r="O79" i="2" s="1"/>
  <c r="O80" i="2" s="1"/>
  <c r="O81" i="2" s="1"/>
  <c r="O82" i="2" s="1"/>
  <c r="O83" i="2" s="1"/>
  <c r="V76" i="2"/>
  <c r="T76" i="2"/>
  <c r="V77" i="2"/>
  <c r="T77" i="2"/>
  <c r="V74" i="2"/>
  <c r="T74" i="2"/>
  <c r="V73" i="2"/>
  <c r="T73" i="2"/>
  <c r="V82" i="2" l="1"/>
  <c r="T82" i="2"/>
  <c r="S105" i="2" l="1"/>
  <c r="T105" i="2" s="1"/>
  <c r="O12" i="2"/>
  <c r="O13" i="2" s="1"/>
  <c r="O17" i="2" s="1"/>
  <c r="O18" i="2" s="1"/>
  <c r="O19" i="2" s="1"/>
  <c r="O20" i="2" s="1"/>
  <c r="O21" i="2" s="1"/>
  <c r="O22" i="2" s="1"/>
  <c r="O24" i="2" s="1"/>
  <c r="V101" i="2"/>
  <c r="V100" i="2"/>
  <c r="V90" i="2"/>
  <c r="V89" i="2"/>
  <c r="V88" i="2"/>
  <c r="V87" i="2"/>
  <c r="V83" i="2"/>
  <c r="V81" i="2"/>
  <c r="V80" i="2"/>
  <c r="V79" i="2"/>
  <c r="V78" i="2"/>
  <c r="V75" i="2"/>
  <c r="V72" i="2"/>
  <c r="V71" i="2"/>
  <c r="V70" i="2"/>
  <c r="V69" i="2"/>
  <c r="V68" i="2"/>
  <c r="V67" i="2"/>
  <c r="V66" i="2"/>
  <c r="V65" i="2"/>
  <c r="V64" i="2"/>
  <c r="V63" i="2"/>
  <c r="V62" i="2"/>
  <c r="V58" i="2"/>
  <c r="V57" i="2"/>
  <c r="V56" i="2"/>
  <c r="V55" i="2"/>
  <c r="V54" i="2"/>
  <c r="V53" i="2"/>
  <c r="V52" i="2"/>
  <c r="V51" i="2"/>
  <c r="V50" i="2"/>
  <c r="V49" i="2"/>
  <c r="V48" i="2"/>
  <c r="V47" i="2"/>
  <c r="V46" i="2"/>
  <c r="V45" i="2"/>
  <c r="V44" i="2"/>
  <c r="V43" i="2"/>
  <c r="V42" i="2"/>
  <c r="V38" i="2"/>
  <c r="V37" i="2"/>
  <c r="V36" i="2"/>
  <c r="V35" i="2"/>
  <c r="V34" i="2"/>
  <c r="V33" i="2"/>
  <c r="V32" i="2"/>
  <c r="V30" i="2"/>
  <c r="V29" i="2"/>
  <c r="V28" i="2"/>
  <c r="V27" i="2"/>
  <c r="V26" i="2"/>
  <c r="V25" i="2"/>
  <c r="V24" i="2"/>
  <c r="V22" i="2"/>
  <c r="V21" i="2"/>
  <c r="V20" i="2"/>
  <c r="V18" i="2"/>
  <c r="V17" i="2"/>
  <c r="V13" i="2"/>
  <c r="V12" i="2"/>
  <c r="V11" i="2"/>
  <c r="V103" i="2" l="1"/>
  <c r="O25" i="2"/>
  <c r="O26" i="2" s="1"/>
  <c r="O27" i="2" s="1"/>
  <c r="O28" i="2" s="1"/>
  <c r="O29" i="2" s="1"/>
  <c r="O30" i="2" s="1"/>
  <c r="T101" i="2"/>
  <c r="T100" i="2"/>
  <c r="T90" i="2"/>
  <c r="T89" i="2"/>
  <c r="T88" i="2"/>
  <c r="T87" i="2"/>
  <c r="T83" i="2"/>
  <c r="T81" i="2"/>
  <c r="T80" i="2"/>
  <c r="T79" i="2"/>
  <c r="T78" i="2"/>
  <c r="T75" i="2"/>
  <c r="T72" i="2"/>
  <c r="T71" i="2"/>
  <c r="T70" i="2"/>
  <c r="T69" i="2"/>
  <c r="T68" i="2"/>
  <c r="T67" i="2"/>
  <c r="T66" i="2"/>
  <c r="T65" i="2"/>
  <c r="T64" i="2"/>
  <c r="T63" i="2"/>
  <c r="T62" i="2"/>
  <c r="T58" i="2"/>
  <c r="T57" i="2"/>
  <c r="T56" i="2"/>
  <c r="T55" i="2"/>
  <c r="T54" i="2"/>
  <c r="T53" i="2"/>
  <c r="T52" i="2"/>
  <c r="T51" i="2"/>
  <c r="T50" i="2"/>
  <c r="T49" i="2"/>
  <c r="T48" i="2"/>
  <c r="T47" i="2"/>
  <c r="T46" i="2"/>
  <c r="T45" i="2"/>
  <c r="T44" i="2"/>
  <c r="T43" i="2"/>
  <c r="T42" i="2"/>
  <c r="T38" i="2"/>
  <c r="T32" i="2"/>
  <c r="T22" i="2"/>
  <c r="T13" i="2"/>
  <c r="T12" i="2"/>
  <c r="T11" i="2"/>
  <c r="T37" i="2"/>
  <c r="T36" i="2"/>
  <c r="T35" i="2"/>
  <c r="T34" i="2"/>
  <c r="T33" i="2"/>
  <c r="T30" i="2"/>
  <c r="T29" i="2"/>
  <c r="T28" i="2"/>
  <c r="T27" i="2"/>
  <c r="T26" i="2"/>
  <c r="T25" i="2"/>
  <c r="T24" i="2"/>
  <c r="T21" i="2"/>
  <c r="T20" i="2"/>
  <c r="T18" i="2"/>
  <c r="T17" i="2"/>
  <c r="R17" i="2"/>
  <c r="R37" i="2"/>
  <c r="R24" i="2"/>
  <c r="R29" i="2"/>
  <c r="R30" i="2"/>
  <c r="R32" i="2"/>
  <c r="R33" i="2"/>
  <c r="R25" i="2"/>
  <c r="R22" i="2"/>
  <c r="R38" i="2"/>
  <c r="R34" i="2"/>
  <c r="R35" i="2"/>
  <c r="R36" i="2"/>
  <c r="R26" i="2"/>
  <c r="R27" i="2"/>
  <c r="R28" i="2"/>
  <c r="R18" i="2"/>
  <c r="R20" i="2"/>
  <c r="R21" i="2"/>
  <c r="O32" i="2" l="1"/>
  <c r="O33" i="2" s="1"/>
  <c r="O34" i="2" s="1"/>
  <c r="O35" i="2" s="1"/>
  <c r="O36" i="2" s="1"/>
  <c r="O37" i="2" s="1"/>
  <c r="O38" i="2" s="1"/>
  <c r="O42" i="2" s="1"/>
  <c r="O43" i="2" s="1"/>
  <c r="O44" i="2" s="1"/>
  <c r="O45" i="2" s="1"/>
  <c r="O46" i="2" s="1"/>
  <c r="O47" i="2" s="1"/>
  <c r="O48" i="2" s="1"/>
  <c r="O49" i="2" s="1"/>
  <c r="O50" i="2" s="1"/>
  <c r="O51" i="2" s="1"/>
  <c r="O52" i="2" s="1"/>
  <c r="O53" i="2" s="1"/>
  <c r="O54" i="2" s="1"/>
  <c r="O55" i="2" s="1"/>
  <c r="O56" i="2" s="1"/>
  <c r="O57" i="2" s="1"/>
  <c r="O58" i="2" s="1"/>
  <c r="O63" i="2" s="1"/>
  <c r="O64" i="2" s="1"/>
  <c r="O65" i="2" s="1"/>
  <c r="O66" i="2" s="1"/>
  <c r="O67" i="2" s="1"/>
  <c r="O68" i="2" s="1"/>
  <c r="O69" i="2" s="1"/>
  <c r="O70" i="2" s="1"/>
  <c r="O71" i="2" s="1"/>
  <c r="W10" i="2"/>
  <c r="W85" i="2"/>
  <c r="W60" i="2"/>
  <c r="W40" i="2"/>
  <c r="W15" i="2"/>
  <c r="T103" i="2"/>
  <c r="T111" i="2" s="1"/>
  <c r="T106" i="2" l="1"/>
  <c r="T107" i="2" s="1"/>
  <c r="O87" i="2"/>
  <c r="O88" i="2" s="1"/>
  <c r="O89" i="2" s="1"/>
  <c r="O90" i="2" s="1"/>
  <c r="O101" i="2" l="1"/>
  <c r="V105" i="2"/>
  <c r="V111" i="2" s="1"/>
</calcChain>
</file>

<file path=xl/sharedStrings.xml><?xml version="1.0" encoding="utf-8"?>
<sst xmlns="http://schemas.openxmlformats.org/spreadsheetml/2006/main" count="706" uniqueCount="432">
  <si>
    <t>Aantal</t>
  </si>
  <si>
    <t xml:space="preserve"> -</t>
  </si>
  <si>
    <t>440 - 470</t>
  </si>
  <si>
    <t>lounge stoel</t>
  </si>
  <si>
    <t>Link</t>
  </si>
  <si>
    <t>Ref.</t>
  </si>
  <si>
    <t>LF-T-01</t>
  </si>
  <si>
    <t>LF-T-02</t>
  </si>
  <si>
    <t>LF-T-03</t>
  </si>
  <si>
    <t>LF-T-04</t>
  </si>
  <si>
    <t>LF-T-05</t>
  </si>
  <si>
    <t>LF-T-06</t>
  </si>
  <si>
    <t>LF-T-07</t>
  </si>
  <si>
    <t>LF-T-08</t>
  </si>
  <si>
    <t>LF-T-09</t>
  </si>
  <si>
    <t>LF-T-10</t>
  </si>
  <si>
    <t>LF-T-11</t>
  </si>
  <si>
    <t>Tafels:</t>
  </si>
  <si>
    <t>Stoelen:</t>
  </si>
  <si>
    <t>Kasten/Stelling:</t>
  </si>
  <si>
    <t>Gordijnen:</t>
  </si>
  <si>
    <t>Verlichting:</t>
  </si>
  <si>
    <t>LF-MM-01</t>
  </si>
  <si>
    <t>LF-MM-02</t>
  </si>
  <si>
    <t>LF-MM-03</t>
  </si>
  <si>
    <t>Ronde tafel en spiegel</t>
  </si>
  <si>
    <t>Item</t>
  </si>
  <si>
    <t>Op maat. Zie tekening 751</t>
  </si>
  <si>
    <t>Kantoor ronde tafels</t>
  </si>
  <si>
    <t>Op maat. Zie tekening 752</t>
  </si>
  <si>
    <t>Kantine kussens</t>
  </si>
  <si>
    <t>Op maat. Zie tekening 753</t>
  </si>
  <si>
    <t>LF-T-12</t>
  </si>
  <si>
    <t>LF-T-13</t>
  </si>
  <si>
    <t>Beschrijving/ notities</t>
  </si>
  <si>
    <t>Kleur/ Afwerkingen</t>
  </si>
  <si>
    <t>LF-S-01</t>
  </si>
  <si>
    <t>Locatie/ Ruimte</t>
  </si>
  <si>
    <t>Lounge Stoel</t>
  </si>
  <si>
    <t>Ronde zitbank</t>
  </si>
  <si>
    <t>HAY, CPH 20 Round Table</t>
  </si>
  <si>
    <t>2000 x 900 x 740</t>
  </si>
  <si>
    <t>825 X 900 X 750</t>
  </si>
  <si>
    <t>Ø700 X 740</t>
  </si>
  <si>
    <t>1700 X 900 X 750</t>
  </si>
  <si>
    <t>Ø1200 x 740</t>
  </si>
  <si>
    <t xml:space="preserve">bureaustoel met middelhoge rugleuning, armleuning en hoogteverstelling. Zwenkwielen. </t>
  </si>
  <si>
    <t>stoffering diverse tinten blauw en groen (vergelijkbaar met vast meubilair)</t>
  </si>
  <si>
    <t>HAY, Palissade table olive</t>
  </si>
  <si>
    <t>HAY, Palissade chair olive</t>
  </si>
  <si>
    <t>HAY, Palissade ottoman olive</t>
  </si>
  <si>
    <t>HAY, Palissade lounge chair olive</t>
  </si>
  <si>
    <t>Arper, Catifa 46</t>
  </si>
  <si>
    <t>https://www.arper.com/ww/en/products/collections/catifa-46-trestle-swivel-base</t>
  </si>
  <si>
    <t>LF-S-02</t>
  </si>
  <si>
    <t>LF-S-03</t>
  </si>
  <si>
    <t>LF-S-04</t>
  </si>
  <si>
    <t>LF-S-05</t>
  </si>
  <si>
    <t>LF-S-06</t>
  </si>
  <si>
    <t>LF-S-07</t>
  </si>
  <si>
    <t>LF-S-08</t>
  </si>
  <si>
    <t>LF-S-09</t>
  </si>
  <si>
    <t>LF-S-10</t>
  </si>
  <si>
    <t>LF-S-11</t>
  </si>
  <si>
    <t>LF-S-12</t>
  </si>
  <si>
    <t>LF-S-13</t>
  </si>
  <si>
    <t>LF-S-14</t>
  </si>
  <si>
    <t>Maatmeubilair:</t>
  </si>
  <si>
    <t>https://www.extremis.com/nl/collecties/virus/virus-4-zit</t>
  </si>
  <si>
    <t>https://www.devorm.nl/products/lj3-pet-felt-bar-stool</t>
  </si>
  <si>
    <t>https://www.devorm.nl/products/column-tables</t>
  </si>
  <si>
    <t>https://www.devorm.nl/products/lj1-pet-felt-armchair</t>
  </si>
  <si>
    <t>https://www.devorm.nl/products/lj2-pet-felt-stack-chair</t>
  </si>
  <si>
    <t>https://www.arper.com/ww/en/products/types/ottoman</t>
  </si>
  <si>
    <t>https://www.buzzi.space/acoustic-solutions/buzzicee</t>
  </si>
  <si>
    <t>Ø1700 X 740</t>
  </si>
  <si>
    <t>https://www.devorm.nl/products/slim-m</t>
  </si>
  <si>
    <t>stapelbare stoel, gemakkelijk in onderhoud en reiniging</t>
  </si>
  <si>
    <t>hoogstoel -blauw/groen tinten</t>
  </si>
  <si>
    <t>stapelbare stoel- blauw</t>
  </si>
  <si>
    <t>stapelbare stoel- groen</t>
  </si>
  <si>
    <t>gestoffeerde poefzittingen in diverse maten en hoogtes</t>
  </si>
  <si>
    <t xml:space="preserve">groot gestoffeerd rond zitelement </t>
  </si>
  <si>
    <t>eettafel 8-10 persoon, gemakkelijk in onderhoud en reiniging</t>
  </si>
  <si>
    <t>eettafel 6-10 persoon, gemakkelijk in onderhoud en reiniging</t>
  </si>
  <si>
    <t>LF-T-14</t>
  </si>
  <si>
    <t>LF-S-15</t>
  </si>
  <si>
    <t>https://www.muuto.com/product/Linear-Wood-Bench--p4402/p4402/</t>
  </si>
  <si>
    <t>LF-S-16</t>
  </si>
  <si>
    <t>deVorm, LJ3 (felt olive / RAL 6000)</t>
  </si>
  <si>
    <t>deVorm, LJ2 (felt marine / RAL 5024)</t>
  </si>
  <si>
    <t xml:space="preserve">deVorm, LJ1 (vilt marine/ RAL 5003) </t>
  </si>
  <si>
    <t>deVorm, LJ2 (felt green/  / RAL 6007)</t>
  </si>
  <si>
    <t>https://www.muuto.com/product/Fiber-Lounge-Chair-Wood-Base-p3881/p3881/?configure=true</t>
  </si>
  <si>
    <t xml:space="preserve">Mutto, Fiber Lounge wood chair  </t>
  </si>
  <si>
    <t>Buzzi,Cee</t>
  </si>
  <si>
    <t>Mutto, Linear Wood Bench</t>
  </si>
  <si>
    <t>1400 x 800 x 650 - 880</t>
  </si>
  <si>
    <t>deVorm, Column Table round 60 (RAL 6007)</t>
  </si>
  <si>
    <t>https://www.muuto.com/product/Linear-Wood-Table--p4398/30917/</t>
  </si>
  <si>
    <t>https://www.muuto.com/product/Linear-Wood-Table--p4398/30918/</t>
  </si>
  <si>
    <t>2600 x 900 x 740</t>
  </si>
  <si>
    <t>LF-L-02</t>
  </si>
  <si>
    <t>LF-L-04</t>
  </si>
  <si>
    <t>kantoor, uitwerkplekken</t>
  </si>
  <si>
    <t>entree uitwerkplekken</t>
  </si>
  <si>
    <t>gang</t>
  </si>
  <si>
    <t>Kapstokken:</t>
  </si>
  <si>
    <t>wand kapstok voor labjassen</t>
  </si>
  <si>
    <t xml:space="preserve">Type A </t>
  </si>
  <si>
    <t>Type B</t>
  </si>
  <si>
    <t>Extremis, Jouw Virus 5-zit Rietgroen</t>
  </si>
  <si>
    <t>modulaire open stellingkasten voor schoonmaakruimtes</t>
  </si>
  <si>
    <t>modulaire open stellingkasten voor bijkeuken</t>
  </si>
  <si>
    <t>modulaire open stellingkasten voor archief</t>
  </si>
  <si>
    <t xml:space="preserve">Hanglamp </t>
  </si>
  <si>
    <t>1200 x 800 x 650–880</t>
  </si>
  <si>
    <t>kleedkamers</t>
  </si>
  <si>
    <t>Houten en stalen frame uitgevoerd massief/gefineerd essenhout, gelakt</t>
  </si>
  <si>
    <t xml:space="preserve">gordijnrail </t>
  </si>
  <si>
    <t>m2</t>
  </si>
  <si>
    <t>m1</t>
  </si>
  <si>
    <t>doorschijnend</t>
  </si>
  <si>
    <t>ondoorzichtig</t>
  </si>
  <si>
    <t>onodoorzichtig zwaar</t>
  </si>
  <si>
    <t>3000x 2800</t>
  </si>
  <si>
    <t>4000x 2800</t>
  </si>
  <si>
    <t>doorschijnend akoesties</t>
  </si>
  <si>
    <t>LF-T-15</t>
  </si>
  <si>
    <t>HAY, Palissade cone  table olive</t>
  </si>
  <si>
    <t>Ø600 X 1050</t>
  </si>
  <si>
    <t>Privacy gordijnen in vergaderruimten- ondoorzichtig incl rails</t>
  </si>
  <si>
    <t>Privacy gordijnen in vergaderruimten- licht en doorzichtig incl rails</t>
  </si>
  <si>
    <t>1.002/1.003</t>
  </si>
  <si>
    <t>1.005/1.013</t>
  </si>
  <si>
    <t>koffietafel laag</t>
  </si>
  <si>
    <t>LF-T-16</t>
  </si>
  <si>
    <t>0.111</t>
  </si>
  <si>
    <t>stoelen kantine</t>
  </si>
  <si>
    <t>stoelen aanlandplekken</t>
  </si>
  <si>
    <t>1014/1.017</t>
  </si>
  <si>
    <t>bankje kleedruimte</t>
  </si>
  <si>
    <t>LF-S-17</t>
  </si>
  <si>
    <t>Hang/stalamp</t>
  </si>
  <si>
    <t>Exterieur lage stoel. Waterbestendig</t>
  </si>
  <si>
    <t>Exterieur lage poef. Waterbestendig</t>
  </si>
  <si>
    <t>Ottoman</t>
  </si>
  <si>
    <t>comfortabele stoel met armleuning- groen</t>
  </si>
  <si>
    <t>Type C</t>
  </si>
  <si>
    <t>blauw bureau. Zit-zit elektrisch bureau</t>
  </si>
  <si>
    <t>0.207</t>
  </si>
  <si>
    <t>0.217</t>
  </si>
  <si>
    <t>0.219</t>
  </si>
  <si>
    <t>vergadertafel rond</t>
  </si>
  <si>
    <t>buiten picknicktafel speciaal</t>
  </si>
  <si>
    <t>buitentafel rond hoog</t>
  </si>
  <si>
    <t>Koffietafel zit</t>
  </si>
  <si>
    <t>buitentafel rond zit</t>
  </si>
  <si>
    <t>Bureau 3</t>
  </si>
  <si>
    <t>Bureau 2</t>
  </si>
  <si>
    <t>Bureau 1</t>
  </si>
  <si>
    <t>Vergadertafel S</t>
  </si>
  <si>
    <t>Vergadertafel M</t>
  </si>
  <si>
    <t>Vergadertafel L</t>
  </si>
  <si>
    <t>Kantine tafel M</t>
  </si>
  <si>
    <t>Kantine tafel S</t>
  </si>
  <si>
    <t>buitentafel S</t>
  </si>
  <si>
    <t>buitentafel M</t>
  </si>
  <si>
    <t>LF-GD-01</t>
  </si>
  <si>
    <t>LF-GD-02</t>
  </si>
  <si>
    <t>LF-GD-03</t>
  </si>
  <si>
    <t>LF-GD-04</t>
  </si>
  <si>
    <t>LF-GD-05</t>
  </si>
  <si>
    <t>LF-GD-06</t>
  </si>
  <si>
    <t>LF-GD-07</t>
  </si>
  <si>
    <t>LF-GD-08</t>
  </si>
  <si>
    <t>LF-GD-09</t>
  </si>
  <si>
    <t>LF-GD-10</t>
  </si>
  <si>
    <t>LF-GD-11</t>
  </si>
  <si>
    <t>LF-GD-12</t>
  </si>
  <si>
    <t>LF-GD-13</t>
  </si>
  <si>
    <t>LF-GD-14</t>
  </si>
  <si>
    <t>LF-GD-15</t>
  </si>
  <si>
    <t>LF-GD-16</t>
  </si>
  <si>
    <t>LF-GD-17</t>
  </si>
  <si>
    <t>LF-GD-18</t>
  </si>
  <si>
    <t>LF-GD-19</t>
  </si>
  <si>
    <t>0.221</t>
  </si>
  <si>
    <t>buiten</t>
  </si>
  <si>
    <t>barkruk 1</t>
  </si>
  <si>
    <t>barkruk 2</t>
  </si>
  <si>
    <t>stoelen vergaderruimtes 1</t>
  </si>
  <si>
    <t>stoelen vergaderruimtes 2</t>
  </si>
  <si>
    <t>stoelen vergaderruimtes 3</t>
  </si>
  <si>
    <t>0.220</t>
  </si>
  <si>
    <t>Afmetingen in mm</t>
  </si>
  <si>
    <t>werkende breedte in bxh, stofbreedte te bepalen door uitvoerende partij</t>
  </si>
  <si>
    <t xml:space="preserve"> 3000 x 3200</t>
  </si>
  <si>
    <t>3000 x 3000</t>
  </si>
  <si>
    <t xml:space="preserve"> 2200 x 2500</t>
  </si>
  <si>
    <t xml:space="preserve">7500 x 3200 </t>
  </si>
  <si>
    <t>7000 x 3600</t>
  </si>
  <si>
    <t>5400 x 3200</t>
  </si>
  <si>
    <t>2850 x 3200</t>
  </si>
  <si>
    <t>7500 x 3200</t>
  </si>
  <si>
    <t>poef 1</t>
  </si>
  <si>
    <t>poef 2</t>
  </si>
  <si>
    <t>Referentie (merk/type)</t>
  </si>
  <si>
    <t>stalamp</t>
  </si>
  <si>
    <t>Buzzi, Jet Standing</t>
  </si>
  <si>
    <t>800mm</t>
  </si>
  <si>
    <t>Vescom Sindo 8027.27</t>
  </si>
  <si>
    <t>Vescom Sindo 8027.31 8027.35</t>
  </si>
  <si>
    <t>Vescom Formoza 8026.07 8026.08</t>
  </si>
  <si>
    <t>Vescom Formoza 8026.07 8026.09</t>
  </si>
  <si>
    <t>Vescom Ponza 7074.04 7074.07</t>
  </si>
  <si>
    <t>Goelst Flow Waveplooi 8cm systeem compleet</t>
  </si>
  <si>
    <t>Bureaustoelen</t>
  </si>
  <si>
    <t>diverse afmetingen en hoogtes, overeenkomend met referenties</t>
  </si>
  <si>
    <t>wit opaal glazen druppelhanglamp</t>
  </si>
  <si>
    <t>Muuto, Linear Wood Table</t>
  </si>
  <si>
    <t>Koffietafel hoog</t>
  </si>
  <si>
    <t>LF-T-17</t>
  </si>
  <si>
    <t>stalen frame afgewerkt met massief en of gefineerd essenhout</t>
  </si>
  <si>
    <t>zit-zit bureaus op duoframe aan een zijde voorzien van breed zijpaneel, elektrische hoogteverstelling met display, kabelmanagementsysteem en electra, vilten/gestoffeerd privacypaneel, monitorarm optioneel</t>
  </si>
  <si>
    <t>afmetingen: lengte x breedte x hoogte</t>
  </si>
  <si>
    <t>afmetingen: hoogte</t>
  </si>
  <si>
    <t>afmeting: lengte x diepte x hoogte</t>
  </si>
  <si>
    <t>afmeting: lengte</t>
  </si>
  <si>
    <t>afmeting diameter</t>
  </si>
  <si>
    <t>LF-SK-01</t>
  </si>
  <si>
    <t>LF-SK-02</t>
  </si>
  <si>
    <t>LF-SK-03</t>
  </si>
  <si>
    <t>LF-SK-04</t>
  </si>
  <si>
    <t>LF-KS-01</t>
  </si>
  <si>
    <t>LF-KS-02</t>
  </si>
  <si>
    <t>LF-KS-03</t>
  </si>
  <si>
    <t>Gestoffeerde zitkussens ter plaatse van podium kantine</t>
  </si>
  <si>
    <t>2000 x 500 x 2500</t>
  </si>
  <si>
    <t>2800 x 500 x 2500</t>
  </si>
  <si>
    <t>3000 x 600 x 2500</t>
  </si>
  <si>
    <t>4800 x 600 x 2500</t>
  </si>
  <si>
    <t>zit-sta bureaus op duoframe aan een zijde voorzien van breed zijpaneel, elektrische hoogteverstelling met display tbv hoogte, kabelmanagementsysteem en electra, vilten/gestoffeerd privacypaneel. monitorarm optioneel</t>
  </si>
  <si>
    <t>rond houten tafel, met drie schuin geplaatste poten conform referentie</t>
  </si>
  <si>
    <t>onderstel: massief eiken gelakt
blad: eiken fineer op multiplex drager, mat gelakt</t>
  </si>
  <si>
    <t>2200 x 900 x 740</t>
  </si>
  <si>
    <t>4000 x 1400 x 740</t>
  </si>
  <si>
    <t>HAY, CPH 20 Round coffe Table</t>
  </si>
  <si>
    <t>https://hay.dk/hay/cph20-water-based-lacquered-solid-oak-frame-o120-x-h74-water-based-lacquered-oak-tabletop-water-based-lacquered-plywood-edge</t>
  </si>
  <si>
    <t>tafel voorzien van twee inbouwmodules  (2x stopcontact 2x hdmi)
Inclusief kabelgoot en bijbehorende voedingkabels</t>
  </si>
  <si>
    <t>Ø500 x 480</t>
  </si>
  <si>
    <t>Ø600 x 740</t>
  </si>
  <si>
    <t>https://www.devorm.nl/products/lite-modular-table-system</t>
  </si>
  <si>
    <t>https://www.devorm.nl/products/big-modular-table-system</t>
  </si>
  <si>
    <t>rechhoekige vergadertafel ingebouwde stroomvoorzieningen</t>
  </si>
  <si>
    <t>stalen delen: gepoedercoad structuur RAL 9016, 
bladen HPL: soft touch mat wit RAL 9016 op multiplex drager
privacyschermen: gerecycled Pet vilt blauw (easyfelt Marine)</t>
  </si>
  <si>
    <t>ronde overlegtafel op stahoogte</t>
  </si>
  <si>
    <t>ronde bistrotafel op zithoogte</t>
  </si>
  <si>
    <t>houten bistrotafel op salontafelhoogte</t>
  </si>
  <si>
    <t>stalen buitentafel voor 4 persoon. Duurzaam,waterbestendig</t>
  </si>
  <si>
    <t>stalen buiten tafel voor 4-6 persoon. Duurzaam,waterbestendig</t>
  </si>
  <si>
    <t>stalen bistrotafel op staghoogte. Duurzaam,waterbestendig</t>
  </si>
  <si>
    <t>stalen bistrotafel op zithoogte. Duurzaam,waterbestendig</t>
  </si>
  <si>
    <t>stalen buitentafel/groepstafel met zitjes. Duurzaam,waterbestendig</t>
  </si>
  <si>
    <t>drie tafels voorzien van zwenkwielen/rolwielen inclusief rem</t>
  </si>
  <si>
    <t>onderstel en top: gepoedercoat staal RAL 6003 olijfgroen</t>
  </si>
  <si>
    <t>onderstel en top: gepoedercoat staal RAL 6013 rietgroen</t>
  </si>
  <si>
    <t>inbouwstopcontacten 8 stuks aangesloten
kabelgoot onder het blad incusief bijbehorende voedingskabels</t>
  </si>
  <si>
    <t>Houten ronde tafels met ruimte voor beplanting</t>
  </si>
  <si>
    <t>Houten ronde tafel met ruimte voor beplanting en verlicht spiegelelement aan plafond</t>
  </si>
  <si>
    <t>1700 X 340 X 460 (lxdxh)</t>
  </si>
  <si>
    <t>Houten bank in kleedkamers</t>
  </si>
  <si>
    <t>ondestel: vier poten glimmend aluminium vv wielen 
stoel/kuip stoffeering (Remix 3 Kvadrat- RX982) armleuningen van glimmend alumium</t>
  </si>
  <si>
    <t>comfortabele stoel met armleuning en wielen</t>
  </si>
  <si>
    <t>onderstel:  vierpoot staal gepoedercoat structuur Ral 5003
stoel/kuip: gerecycled PET vilt blauw (easyfelt Marine)</t>
  </si>
  <si>
    <t>onderstel: vierpoot staal gepoedercoat structuur Ral 6000
stoel/kuip: gerecycled PET vilt blauw (easyfelt Olive)</t>
  </si>
  <si>
    <t>onderstel: vierpoot staal gepoedercoat structuur Ral 5003
stoel/kuip: gerecycled PET vilt blauw (easyfelt Marine)</t>
  </si>
  <si>
    <t>onderstel: vierpoot staal gepoedercoat structuur Ral 6007
stoel/kuip: gerecycled PET vilt groen (easyfelt Green)</t>
  </si>
  <si>
    <t>onderstel: vierpoot staal gepoedercoat structuur Ral 6007
stoel/kuip: gerecycled PET vilt groen (easyfelt Green en dark green)</t>
  </si>
  <si>
    <t>deVorm, LJ1 (felt dark green / RAL 6007)</t>
  </si>
  <si>
    <t>deVorm, Hale Stack Chair (Denne groen RAL 6007)</t>
  </si>
  <si>
    <t>onderstel: vierpoot staal gepoedercoat structuur Ral 6007
stoel/kuip: gerecycled PET vilt groen (easyfelt dark green)</t>
  </si>
  <si>
    <t xml:space="preserve">onderstel eiken hout groen 
stoel/kuip: stoffering kvadrat canvas2 974 </t>
  </si>
  <si>
    <t>onderstel en top: eikenfineer licht, gelakt</t>
  </si>
  <si>
    <t>buiten stoelen</t>
  </si>
  <si>
    <t>buitenLounge stoelen</t>
  </si>
  <si>
    <t>https://hay.dk/hay/palissade-ottoman-olive-powder-coated-steel</t>
  </si>
  <si>
    <t>https://hay.dk/hay/palissade-armchair-olive-powder-coated-steel</t>
  </si>
  <si>
    <t>https://hay.dk/hay/palissade-lounge-chair-low-olive-powder-coated-steel</t>
  </si>
  <si>
    <t>https://hay.dk/hay/palissade-cone-table-o60-x-h105-1-column-olive-powder-coated-steel</t>
  </si>
  <si>
    <t>https://hay.dk/hay/palissade-cone-table-o70-x-h74-1-column-olive-powder-coated-steel</t>
  </si>
  <si>
    <t>https://hay.dk/hay/palissade-table-l170-x-w90-x-h75-4-legs-olive-powder-coated-steel</t>
  </si>
  <si>
    <t>https://hay.dk/hay/palissade-table-l825-x-w90-x-h75-4-legs-olive-powder-coated-steel</t>
  </si>
  <si>
    <t>https://www.hay.dk/hay/cph20-water-based-lacquered-solid-oak-frame-o50-x-h49-grey-linoleum-tabletop-water-based-lacquered-plywood-edge</t>
  </si>
  <si>
    <t>410 - 540</t>
  </si>
  <si>
    <t>comfortabele stoel met armleuning- blauw</t>
  </si>
  <si>
    <t>onderstel en top: gepoedercoat staal RAL 6003 olijfgroen
30 stuks met armleuningen 30 stuks zonder armleunigen</t>
  </si>
  <si>
    <t>Exterieur stoel met en (30st.)zonderc(30st) armleuning. Waterbestendig</t>
  </si>
  <si>
    <t xml:space="preserve">thermisch verzinkt stalen legbordstelling voorzien van 6 legborden per sectie
secties gelijkmatig over totale breedte, legborden minimaal 150kg belastbaar 
schoren: H vormig </t>
  </si>
  <si>
    <t>thermisch verzinkt stalen legbordstelling voorzien van 6 legborden per sectie
secties gelijkmatig over totale breedte, legborden minimaal 150kg belastbaar 
schoren: H vormig</t>
  </si>
  <si>
    <t>glijders conoform ondergrond</t>
  </si>
  <si>
    <t>https://www.kruizinga.nl/stelling-configureren/legbordstelling-55/55#configure</t>
  </si>
  <si>
    <t>https://www.kruizinga.nl/stelling-configureren/legbordstelling-856/856#configure</t>
  </si>
  <si>
    <t>Kruizinga legbordstelling 55</t>
  </si>
  <si>
    <t>Kruizinga legbordstelling 856</t>
  </si>
  <si>
    <t>leveren met lichtbron</t>
  </si>
  <si>
    <t>opaalglazen kap met glasvezel deksel en plafonodkap</t>
  </si>
  <si>
    <t>stalen voet 
kan uitvoeren in Kvadrat Remix 3 - 2stuks 816 1 stuks 762 1 stuks 842</t>
  </si>
  <si>
    <t>https://www.gispen.com/nl/collectie/tafels/tmnl-duo-bureau/</t>
  </si>
  <si>
    <t>gispen tmnl duo</t>
  </si>
  <si>
    <t>gispen tmnl solo</t>
  </si>
  <si>
    <t>https://www.gispen.com/nl/collectie/tafels/bureaus/tmnl-solo-bureau/</t>
  </si>
  <si>
    <t>onderstel: aluminium en staal gepodercoat structuur RAL 6007/RAL7033
blad: eiken fineer op multiplex drager, afgeschuinde rand, mat gelakt</t>
  </si>
  <si>
    <t>onderstel: aluminiium en staal gepodercoat structuur RAL 6007/RAL7033
blad: eiken fineer op multiplex drager, afgeschuinde rand, mat gelakt</t>
  </si>
  <si>
    <t>Kapstok 1</t>
  </si>
  <si>
    <t>Kapstok 2</t>
  </si>
  <si>
    <t>Kapstok 3</t>
  </si>
  <si>
    <t>stellingkast opslag 1</t>
  </si>
  <si>
    <t>stellingkast opslag 2</t>
  </si>
  <si>
    <t>stellingkast archief 1</t>
  </si>
  <si>
    <t>stellingkast archief 2</t>
  </si>
  <si>
    <t>wand kapstok voor omkleden</t>
  </si>
  <si>
    <t>Toeslag gordijnen</t>
  </si>
  <si>
    <t>https://www.vescom.com/nl/dessin/formoza</t>
  </si>
  <si>
    <t>https://www.vescom.com/nl/dessin/sindo</t>
  </si>
  <si>
    <t>https://www.vescom.com/nl/dessin/curtain/ponza</t>
  </si>
  <si>
    <t>https://www.vescom.com/nl/dessin/formoza
https://www.vescom.com/nl/dessin/swan</t>
  </si>
  <si>
    <t>Vescom Formoza 8026.07 8026.08
Vescom Swan 8071.13</t>
  </si>
  <si>
    <t>stof waarin een dikker garen is geweven dat structuur en volume geeft met geluidabsorptie alphaw 0.80, doorzichtig in blauwe tinten overeenkomend met referentie</t>
  </si>
  <si>
    <t>stof waarin een dikker garen is geweven dat structuur en volume geeft met geluidabsorptie alphaw 0.80, doorzichtig in groene tinten overeenkomend met referentie</t>
  </si>
  <si>
    <t>licht gemêleerde uni gordijnstof in 100% brandvertragend polyester blauwe tinten stof en kleur overeenkomend met referentie</t>
  </si>
  <si>
    <t>licht gemêleerde uni gordijnstof in 100% brandvertragend polyester groene tinten stof en kleur overeenkomend met referentie</t>
  </si>
  <si>
    <t>transparante basic gordijnstof met natuurlijke, matte uitstraling blauwe tinten en kleur overeenkomend met referentie</t>
  </si>
  <si>
    <t>transparante basic gordijnstof met natuurlijke, matte uitstraling groene tinten en kleur overeenkomend met referentie</t>
  </si>
  <si>
    <t>effen fluwelen gordijnstof met een extreem zachte textuur en een natuurlijke glans in groene tinten overeenkomend met referentie</t>
  </si>
  <si>
    <t>420x270mm (lxh)</t>
  </si>
  <si>
    <t xml:space="preserve">0.225/0.221 </t>
  </si>
  <si>
    <t>0.118/0.030</t>
  </si>
  <si>
    <t>0.222/0.223/0.224</t>
  </si>
  <si>
    <t>0.111/0.212/ 0.213/0.220/0.221</t>
  </si>
  <si>
    <t>0.207/0.220/0.225</t>
  </si>
  <si>
    <t>0.030/ 0.220</t>
  </si>
  <si>
    <t>0.202/0.203</t>
  </si>
  <si>
    <t>0.221/0.030/ 0.118</t>
  </si>
  <si>
    <t>1.005/1.014</t>
  </si>
  <si>
    <t>0.221/0.030/1.017</t>
  </si>
  <si>
    <t>0.024 /0.128/1.012</t>
  </si>
  <si>
    <t xml:space="preserve">1.001/1.002/1.003/1.004 </t>
  </si>
  <si>
    <t>LINK</t>
  </si>
  <si>
    <t>https://www.kvadrat.dk/nl/products/meubelstoffen/2968-remix-3?id=2968:::0912:</t>
  </si>
  <si>
    <t>Kvadrat- Remix 3  912</t>
  </si>
  <si>
    <t>Ø700 x1050</t>
  </si>
  <si>
    <t>https://hay.dk/hay/cph20-water-based-lacquered-solid-oak-frame-o70-x-h105-green-linoleum-tabletop-water-based-lacquered-plywood-edge</t>
  </si>
  <si>
    <t>hardschuimen kussen voorzien van slijtvaste wolstoffering in kleur overeeenkomend aan referentie</t>
  </si>
  <si>
    <t>onderstel: massief eiken gelakt
blad: eiken fineer op multiplex drager, afgeschuinde rand, mat gelakt</t>
  </si>
  <si>
    <t>tafels voorzien van inbouwmodule (2x stopcontact)
Inclusief kabelgoot en bijbehorende voedingkabels</t>
  </si>
  <si>
    <t>4 tafels voorzien van inbouwmodule (2x stopcontact 2x usb) HDMI 
Inclusief kabelgoot en bijbehorende voedingkabels</t>
  </si>
  <si>
    <t>Stekkerdoos 2-voudig opbouw op het blad,
Stekkerdoos 4-voudig in kabelgoot onder het blad,
kabelgoot onder het blad, bijbehorende voedingskabels</t>
  </si>
  <si>
    <t>voorzieningen tegen omvallen leveren en monteren</t>
  </si>
  <si>
    <t>Muuto, Fluid Pendant Lamp large</t>
  </si>
  <si>
    <t>deVorm lite RAL 6007/ RAL 7033</t>
  </si>
  <si>
    <t>deVorm big  RAL 6007/ RAL 7033</t>
  </si>
  <si>
    <t>Toebehoren:</t>
  </si>
  <si>
    <t>2. Prijzen zijn in euro's en op maximaal twee decimalen achter de komma. Prijzen zijn exclusief BTW, maar inclusief alle overige bijkomende kosten (zoals, maar dus niet beperkt tot administratieve kosten, reis- en transportkosten e.d.). Niet in de tarieven opgenomen kosten komen dus niet voor vergoeding in aanmerking.</t>
  </si>
  <si>
    <t>Aanvullende informatie ten aanzien van de dienstverlening</t>
  </si>
  <si>
    <t>Let op: indien 0-prijs op onderdelen is toegestaan, dient daadwerkelijk 0 te worden ingevuld. (zie punt 4 en 5 uit het tabblad Opmerkingen)
Het leeg laten van gele cellen is niet toegestaan en zal uitsluiting tot gevolg hebben.</t>
  </si>
  <si>
    <t>Geel gekleurde cellen in te vullen door Inschrijver</t>
  </si>
  <si>
    <t>Naam Inschrijver:</t>
  </si>
  <si>
    <t>Ondertekening Prijzenblad</t>
  </si>
  <si>
    <t>Inschrijver:</t>
  </si>
  <si>
    <t xml:space="preserve">Datum: </t>
  </si>
  <si>
    <t>Handtekening rechtsgeldig vertegenwoordiger:</t>
  </si>
  <si>
    <t>Naam rechtsgeldig vertegenwoordiger:</t>
  </si>
  <si>
    <t>Functie rechtgeldig vertegenwoordiger:</t>
  </si>
  <si>
    <t>1. Inschrijver vult uitsluitend de gele velden in. Het aanbrengen van wijzigingen in de andere velden is niet toegestaan op straffe van uitsluiting.</t>
  </si>
  <si>
    <t>Te beoordelen Totaalprijs</t>
  </si>
  <si>
    <t>Rekenkundige vervanging 
(indien van toepassing)</t>
  </si>
  <si>
    <t>Rekenkundige Prijs (€) t.g.v. beoordeling geen gelijkwaardig alternief</t>
  </si>
  <si>
    <t xml:space="preserve">3. De in het prijzenblad opgenomen richtpijzen per unit (kolom N) zijn fictief op basis van de openbaar beschikbare catalogusprijzen voor de getoonde voorbeelden (kolom K) en dienen uitsluitend ter rekenkundige vervanging van de door Inschrijver ingevulde prijs per unit (kolom O) in het geval een door Inschrijver geoffreerd alternatief niet als gelijkwaardig wordt beoordeeld. </t>
  </si>
  <si>
    <r>
      <t xml:space="preserve">5. Indien Inschrijver van mening is dat (op onderdelen) wel een € 0 prijs ingediend kan worden, dient Inschrijver dit gemotiveerd </t>
    </r>
    <r>
      <rPr>
        <b/>
        <sz val="12"/>
        <color theme="1"/>
        <rFont val="Georgia"/>
        <family val="1"/>
      </rPr>
      <t>als openbare vraag</t>
    </r>
    <r>
      <rPr>
        <sz val="12"/>
        <color theme="1"/>
        <rFont val="Georgia"/>
        <family val="1"/>
      </rPr>
      <t xml:space="preserve"> voor de Nota van Inlichtingen in te dienen, voor de in de planning genoemde datum, middels het format voor de Nota van Inlichtingen.
</t>
    </r>
    <r>
      <rPr>
        <b/>
        <u/>
        <sz val="12"/>
        <color rgb="FFFF0000"/>
        <rFont val="Georgia"/>
        <family val="1"/>
      </rPr>
      <t>Alleen</t>
    </r>
    <r>
      <rPr>
        <sz val="12"/>
        <color theme="1"/>
        <rFont val="Georgia"/>
        <family val="1"/>
      </rPr>
      <t xml:space="preserve"> indien Aanbetedende Dienst in de beantwoording expliciet akkoord gaat met het indienen van een 0-prijs, kan Inschrijver deze indienen zonder te worden uitgesloten van de aanbesteding.</t>
    </r>
  </si>
  <si>
    <t>Nieuwbouw AQUON Houten
Lijst los meubilair
Peildatum 3 januari 2024</t>
  </si>
  <si>
    <t>Richtprijs/ unit
(i.g.v. rekenkundige vervanging)</t>
  </si>
  <si>
    <t>Door Inschrijver aangeboden Prijs/ unit</t>
  </si>
  <si>
    <t>Prijs (€) 
(o.b.v. aantal op peildatum)</t>
  </si>
  <si>
    <t>Subtotaal 
door Inschrijver aangeboden prijzen</t>
  </si>
  <si>
    <t>Gelijkwaardig alternatief toegestaan?
(Ja/Nee)</t>
  </si>
  <si>
    <t>Alternatief aangeboden door Inschrijver?
(Ja/Nee)</t>
  </si>
  <si>
    <t>Ja</t>
  </si>
  <si>
    <t>Nee</t>
  </si>
  <si>
    <t>Te hanteren Bijlagenummer i.g.v. toelichting op aangeboden alternatief</t>
  </si>
  <si>
    <t>Toelichting afwijking en onderbouwing gelijkwaardigheid
(Ja/N.v.t.)
(Indien ja, toevoegen als Bijlage door Inschrijver)</t>
  </si>
  <si>
    <t>Aangeboden alternatief beoordeeld als gelijkwaardig door Aanbestedende Dienst? (Ja/Nee)</t>
  </si>
  <si>
    <t>Totaal, excl. btw:</t>
  </si>
  <si>
    <t>Subtotaal</t>
  </si>
  <si>
    <t>Tenzij rekenkundige vervanging t.g.v. beoordeling geen gelijkwaardig alternatief, dan Cel V104 als te beoordelen Totaalprijs</t>
  </si>
  <si>
    <t>1. Bij het invullen van het prijzenblad dient u rekening te houden met alle eisen zoals genoemd in het Programma van Eisen, Bijlage [X].</t>
  </si>
  <si>
    <t>Grijs gekleurde cellen niet in te vullen door Inschrijver</t>
  </si>
  <si>
    <t>Eisen en instructie invullen prijzenblad</t>
  </si>
  <si>
    <t>4. 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martkverantwoorde en reële prijzen aanbieden;
• Een Inschrijving van € 0 - ook op onderdelen - is verboden;
• Op elk gevraagd onderdeel is een prijs aangeboden, dus alle geel gekleurde cellen zijn volledig ingevuld (voorzien van de gevraagde gegevens);
• Inschrijvers mogen geen negatieve prijzen – ook niet op onderdelen – indienen.</t>
  </si>
  <si>
    <t>7. Inschrijver dient het prijzenblad ten alle tijden te ondertekenen door een rechtgeldig vertegenwoordiger.</t>
  </si>
  <si>
    <t>6. De prijzen zijn zonder enig voorbehoud gebaseerd op de aanbestedingsstukken zoals vastgesteld na de laatste nota van inlichtingen.</t>
  </si>
  <si>
    <t>Opslag voor jaarlijks onderhoud:</t>
  </si>
  <si>
    <t>Per jaar</t>
  </si>
  <si>
    <t>Bij maximale duur</t>
  </si>
  <si>
    <t>0.222 /0.223/ 0.224/ 1.010/1.011</t>
  </si>
  <si>
    <t>1.001/1.002/1.003/ 1.010/0.011</t>
  </si>
  <si>
    <t>LF-S-18</t>
  </si>
  <si>
    <t>hoge stoel buiten</t>
  </si>
  <si>
    <t>prijsindicatie gordijnstof per m2 (t.b.v. berekening Richtprijs i.g.v. rekenkundige vervanging)</t>
  </si>
  <si>
    <t>Totaal, incl. btw:</t>
  </si>
  <si>
    <r>
      <t xml:space="preserve">onderstel/stalen delen: gepoedercoad structuur RAL 9016, </t>
    </r>
    <r>
      <rPr>
        <sz val="12"/>
        <color rgb="FFFF0000"/>
        <rFont val="Georgia"/>
        <family val="1"/>
      </rPr>
      <t>N.a.v. vraag NvI-1:bewegende delen mogen in een gladde, matte (GL30%) lak worden uitgevoerd;</t>
    </r>
    <r>
      <rPr>
        <sz val="12"/>
        <color theme="1"/>
        <rFont val="Georgia"/>
        <family val="1"/>
      </rPr>
      <t xml:space="preserve">
bladen: HPL soft touch mat wit RAL 9016 op multiplex drager;
privacyschermen: gerecycled Pet vilt blauw (easyfelt Marine)</t>
    </r>
  </si>
  <si>
    <r>
      <t>1400 x 800 x 650–</t>
    </r>
    <r>
      <rPr>
        <sz val="12"/>
        <color rgb="FFFF0000"/>
        <rFont val="Georgia"/>
        <family val="1"/>
      </rPr>
      <t>1300</t>
    </r>
    <r>
      <rPr>
        <sz val="12"/>
        <color theme="1"/>
        <rFont val="Georgia"/>
        <family val="1"/>
      </rPr>
      <t xml:space="preserve">
</t>
    </r>
    <r>
      <rPr>
        <sz val="12"/>
        <color rgb="FFFF0000"/>
        <rFont val="Georgia"/>
        <family val="1"/>
      </rPr>
      <t>N.a.v. vraag in NvI-1: versteltraject dient 65-130 cm te zijn.</t>
    </r>
  </si>
  <si>
    <r>
      <t xml:space="preserve">stalen delen: gepoedercoad structuur RAL , </t>
    </r>
    <r>
      <rPr>
        <sz val="12"/>
        <color rgb="FFFF0000"/>
        <rFont val="Georgia"/>
        <family val="1"/>
      </rPr>
      <t>N.a.v. vraag NvI-1: onderstellen uitvoeren in blauw i.v.m. wandafwerking.</t>
    </r>
    <r>
      <rPr>
        <sz val="12"/>
        <color theme="1"/>
        <rFont val="Georgia"/>
        <family val="1"/>
      </rPr>
      <t xml:space="preserve">
bladen linoleum: forbo desktop 4179 smokey blue op multiplex drager
privacyschermen: gerecycled Pet vilt blauw (easyfelt Marine)</t>
    </r>
  </si>
  <si>
    <t>N.a.v. vraag in NvI-1 aangepast naar Herman Miller mirra 2</t>
  </si>
  <si>
    <t>https://www.hermanmiller.com/nl_nl/products/seating/office-chairs/mirra-2-chairs/</t>
  </si>
  <si>
    <t>N.a.v. vraag in NvI-1 aangepast:
onderstel: vijfster op wielen Studio white
zittingen en rugleuning: 68 stuks Dark Turquoise 8M25/DTR 68 stuks Twilight 8M26/97
armsteunen: Fog 63</t>
  </si>
  <si>
    <t>Optioneel werkplekbezettingssensoren</t>
  </si>
  <si>
    <t>N.a.v. vraag in NvI-1 regel tussen gevoegd.</t>
  </si>
  <si>
    <r>
      <t>Goelst G-</t>
    </r>
    <r>
      <rPr>
        <sz val="12"/>
        <color rgb="FFFF0000"/>
        <rFont val="Georgia"/>
        <family val="1"/>
      </rPr>
      <t>4400</t>
    </r>
    <r>
      <rPr>
        <sz val="12"/>
        <color theme="1"/>
        <rFont val="Georgia"/>
        <family val="1"/>
      </rPr>
      <t xml:space="preserve"> zwarte gordijnrail  - Goelst Flow Waveplooi 6 cm systeem compleet</t>
    </r>
  </si>
  <si>
    <r>
      <rPr>
        <sz val="12"/>
        <color rgb="FFFF0000"/>
        <rFont val="Georgia"/>
        <family val="1"/>
      </rPr>
      <t>4000</t>
    </r>
    <r>
      <rPr>
        <sz val="12"/>
        <color theme="1"/>
        <rFont val="Georgia"/>
        <family val="1"/>
      </rPr>
      <t xml:space="preserve">x3400 </t>
    </r>
    <r>
      <rPr>
        <sz val="12"/>
        <color rgb="FFFF0000"/>
        <rFont val="Georgia"/>
        <family val="1"/>
      </rPr>
      <t>(aangepast nav NvI-2)</t>
    </r>
  </si>
  <si>
    <t>4000x3400 (aangepast nav NvI-2)</t>
  </si>
  <si>
    <r>
      <rPr>
        <sz val="12"/>
        <color rgb="FFFF0000"/>
        <rFont val="Georgia"/>
        <family val="1"/>
      </rPr>
      <t>3000</t>
    </r>
    <r>
      <rPr>
        <sz val="12"/>
        <color theme="1"/>
        <rFont val="Georgia"/>
        <family val="1"/>
      </rPr>
      <t>x3400</t>
    </r>
    <r>
      <rPr>
        <sz val="12"/>
        <color rgb="FFFF0000"/>
        <rFont val="Georgia"/>
        <family val="1"/>
      </rPr>
      <t xml:space="preserve"> (aangepast nav NvI-2)</t>
    </r>
  </si>
  <si>
    <t>Arper, 3stuks Pix 55 (aangepast nav NvI-2)</t>
  </si>
  <si>
    <t>Arper, 2stuks Pix 67 (aangepast nav NvI-2)</t>
  </si>
  <si>
    <t>Arper, 2 stuks Pix 95 (aangepast nav NvI-2)</t>
  </si>
  <si>
    <t>Arper, 8 stuks Pix 55 (aangepast nav NvI-2)</t>
  </si>
  <si>
    <t>Arper, 5 stuks Pix 67 (aangepast nav NvI-2)</t>
  </si>
  <si>
    <r>
      <t xml:space="preserve">stoffering diverse tinten blauw </t>
    </r>
    <r>
      <rPr>
        <sz val="12"/>
        <color rgb="FFFF0000"/>
        <rFont val="Georgia"/>
        <family val="1"/>
      </rPr>
      <t>kvadrat remix</t>
    </r>
    <r>
      <rPr>
        <sz val="12"/>
        <color theme="1"/>
        <rFont val="Georgia"/>
        <family val="1"/>
      </rPr>
      <t xml:space="preserve"> 3 762/866</t>
    </r>
  </si>
  <si>
    <r>
      <t xml:space="preserve">stoffering diverse tinten groen </t>
    </r>
    <r>
      <rPr>
        <sz val="12"/>
        <color rgb="FFFF0000"/>
        <rFont val="Georgia"/>
        <family val="1"/>
      </rPr>
      <t>kvadrat remix</t>
    </r>
    <r>
      <rPr>
        <sz val="12"/>
        <color theme="1"/>
        <rFont val="Georgia"/>
        <family val="1"/>
      </rPr>
      <t xml:space="preserve"> 3 982</t>
    </r>
  </si>
  <si>
    <t>nvt</t>
  </si>
  <si>
    <r>
      <t xml:space="preserve">Esthetische en akoestische scheidingsgordijnen </t>
    </r>
    <r>
      <rPr>
        <sz val="12"/>
        <color rgb="FFFF0000"/>
        <rFont val="Georgia"/>
        <family val="1"/>
      </rPr>
      <t>excl rails</t>
    </r>
  </si>
  <si>
    <r>
      <t xml:space="preserve">Privacy gordijnen in vergaderruimten- ondoorzichtig zwaar </t>
    </r>
    <r>
      <rPr>
        <sz val="12"/>
        <color rgb="FFFF0000"/>
        <rFont val="Georgia"/>
        <family val="1"/>
      </rPr>
      <t>excl rails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</si>
</sst>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413]\ * #,##0.00_ ;_ [$€-413]\ * \-#,##0.00_ ;_ [$€-413]\ * &quot;-&quot;??_ ;_ @_ "/>
  </numFmts>
  <fonts count="14" x14ac:knownFonts="1">
    <font>
      <sz val="12"/>
      <color theme="1"/>
      <name val="Calibri"/>
      <family val="2"/>
      <scheme val="minor"/>
    </font>
    <font>
      <sz val="12"/>
      <color theme="1"/>
      <name val="Georgia"/>
      <family val="1"/>
    </font>
    <font>
      <sz val="8"/>
      <name val="Calibri"/>
      <family val="2"/>
      <scheme val="minor"/>
    </font>
    <font>
      <u/>
      <sz val="12"/>
      <color theme="10"/>
      <name val="Calibri"/>
      <family val="2"/>
      <scheme val="minor"/>
    </font>
    <font>
      <sz val="12"/>
      <color rgb="FF000000"/>
      <name val="Georgia"/>
      <family val="1"/>
    </font>
    <font>
      <sz val="9"/>
      <color theme="1"/>
      <name val="Verdana"/>
      <family val="2"/>
    </font>
    <font>
      <b/>
      <sz val="12"/>
      <color theme="1"/>
      <name val="Georgia"/>
      <family val="1"/>
    </font>
    <font>
      <b/>
      <u/>
      <sz val="12"/>
      <color rgb="FFFF0000"/>
      <name val="Georgia"/>
      <family val="1"/>
    </font>
    <font>
      <b/>
      <sz val="12"/>
      <color theme="0"/>
      <name val="Georgia"/>
      <family val="1"/>
    </font>
    <font>
      <u/>
      <sz val="12"/>
      <color theme="10"/>
      <name val="Georgia"/>
      <family val="1"/>
    </font>
    <font>
      <u/>
      <sz val="12"/>
      <color theme="4"/>
      <name val="Georgia"/>
      <family val="1"/>
    </font>
    <font>
      <sz val="12"/>
      <color rgb="FFFF0000"/>
      <name val="Georgia"/>
      <family val="1"/>
    </font>
    <font>
      <b/>
      <sz val="12"/>
      <color rgb="FFFF0000"/>
      <name val="Georgia"/>
      <family val="1"/>
    </font>
    <font>
      <u/>
      <sz val="12"/>
      <color rgb="FFFF0000"/>
      <name val="Georgia"/>
      <family val="1"/>
    </font>
  </fonts>
  <fills count="1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4" tint="-0.249977111117893"/>
        <bgColor indexed="64"/>
      </patternFill>
    </fill>
  </fills>
  <borders count="2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5" fillId="0" borderId="0"/>
  </cellStyleXfs>
  <cellXfs count="9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right" vertical="top"/>
    </xf>
    <xf numFmtId="164" fontId="1" fillId="0" borderId="0" xfId="0" applyNumberFormat="1" applyFont="1" applyAlignment="1">
      <alignment horizontal="right" vertical="top"/>
    </xf>
    <xf numFmtId="164" fontId="1" fillId="2" borderId="0" xfId="0" applyNumberFormat="1" applyFont="1" applyFill="1" applyAlignment="1">
      <alignment horizontal="right" vertical="top"/>
    </xf>
    <xf numFmtId="164" fontId="1" fillId="0" borderId="0" xfId="0" applyNumberFormat="1" applyFont="1" applyAlignment="1">
      <alignment horizontal="right" vertical="top" wrapText="1"/>
    </xf>
    <xf numFmtId="3" fontId="1" fillId="0" borderId="0" xfId="0" applyNumberFormat="1" applyFont="1" applyAlignment="1">
      <alignment horizontal="left" vertical="top" wrapText="1"/>
    </xf>
    <xf numFmtId="0" fontId="1" fillId="0" borderId="0" xfId="2" applyFont="1"/>
    <xf numFmtId="0" fontId="6" fillId="0" borderId="0" xfId="0" applyFont="1" applyAlignment="1">
      <alignment horizontal="left"/>
    </xf>
    <xf numFmtId="0" fontId="6" fillId="0" borderId="0" xfId="0" applyFont="1"/>
    <xf numFmtId="0" fontId="1" fillId="6" borderId="0" xfId="0" applyFont="1" applyFill="1" applyAlignment="1">
      <alignment horizontal="center"/>
    </xf>
    <xf numFmtId="0" fontId="1" fillId="0" borderId="0" xfId="0" applyFont="1" applyAlignment="1">
      <alignment horizontal="right" vertical="top"/>
    </xf>
    <xf numFmtId="0" fontId="6" fillId="0" borderId="0" xfId="0" applyFont="1" applyAlignment="1">
      <alignment horizontal="left" vertical="top"/>
    </xf>
    <xf numFmtId="164" fontId="6" fillId="3" borderId="0" xfId="0" applyNumberFormat="1" applyFont="1" applyFill="1" applyAlignment="1">
      <alignment horizontal="left" vertical="top"/>
    </xf>
    <xf numFmtId="0" fontId="9" fillId="0" borderId="0" xfId="1" applyFont="1" applyAlignment="1">
      <alignment horizontal="left" vertical="top" wrapText="1"/>
    </xf>
    <xf numFmtId="164" fontId="6" fillId="0" borderId="0" xfId="0" applyNumberFormat="1" applyFont="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1" fillId="0" borderId="8" xfId="0" applyFont="1" applyBorder="1" applyAlignment="1">
      <alignment horizontal="left" vertical="top"/>
    </xf>
    <xf numFmtId="0" fontId="10" fillId="0" borderId="0" xfId="1" applyFont="1" applyAlignment="1">
      <alignment horizontal="left" vertical="top" wrapText="1"/>
    </xf>
    <xf numFmtId="0" fontId="9" fillId="0" borderId="0" xfId="1" applyFont="1" applyFill="1" applyAlignment="1">
      <alignment horizontal="left" vertical="top" wrapText="1"/>
    </xf>
    <xf numFmtId="0" fontId="10" fillId="0" borderId="0" xfId="1" applyFont="1" applyFill="1" applyAlignment="1">
      <alignment horizontal="left" vertical="top" wrapText="1"/>
    </xf>
    <xf numFmtId="9" fontId="6" fillId="0" borderId="0" xfId="0" applyNumberFormat="1" applyFont="1" applyAlignment="1">
      <alignment horizontal="left" vertical="top"/>
    </xf>
    <xf numFmtId="0" fontId="6" fillId="0" borderId="0" xfId="0" applyFont="1" applyAlignment="1">
      <alignment horizontal="left" vertical="center" wrapText="1"/>
    </xf>
    <xf numFmtId="0" fontId="6" fillId="0" borderId="0" xfId="0" applyFont="1" applyAlignment="1">
      <alignment horizontal="right" vertical="center"/>
    </xf>
    <xf numFmtId="164" fontId="6" fillId="0" borderId="0" xfId="0" applyNumberFormat="1" applyFont="1" applyAlignment="1">
      <alignment horizontal="right" vertical="center"/>
    </xf>
    <xf numFmtId="9" fontId="6" fillId="0" borderId="0" xfId="0" applyNumberFormat="1" applyFont="1" applyAlignment="1">
      <alignment horizontal="left" vertical="center"/>
    </xf>
    <xf numFmtId="9" fontId="6" fillId="0" borderId="0" xfId="0" applyNumberFormat="1" applyFont="1" applyAlignment="1">
      <alignment horizontal="right" vertical="center"/>
    </xf>
    <xf numFmtId="0" fontId="6" fillId="0" borderId="0" xfId="0" applyFont="1" applyAlignment="1">
      <alignment horizontal="left" vertical="center"/>
    </xf>
    <xf numFmtId="0" fontId="6" fillId="10" borderId="0" xfId="0" applyFont="1" applyFill="1" applyAlignment="1">
      <alignment horizontal="left" vertical="top" wrapText="1"/>
    </xf>
    <xf numFmtId="164" fontId="1" fillId="6" borderId="0" xfId="0" applyNumberFormat="1" applyFont="1" applyFill="1" applyAlignment="1">
      <alignment horizontal="right" vertical="top"/>
    </xf>
    <xf numFmtId="164" fontId="1" fillId="6" borderId="0" xfId="0" applyNumberFormat="1" applyFont="1" applyFill="1" applyAlignment="1">
      <alignment horizontal="right" vertical="top" wrapText="1"/>
    </xf>
    <xf numFmtId="0" fontId="1" fillId="12" borderId="0" xfId="0" applyFont="1" applyFill="1" applyAlignment="1">
      <alignment horizontal="left" vertical="top" wrapText="1"/>
    </xf>
    <xf numFmtId="0" fontId="1" fillId="6" borderId="0" xfId="0" applyFont="1" applyFill="1" applyAlignment="1">
      <alignment horizontal="left" vertical="top" wrapText="1"/>
    </xf>
    <xf numFmtId="0" fontId="6" fillId="0" borderId="0" xfId="0" applyFont="1" applyAlignment="1">
      <alignment horizontal="right" vertical="center" wrapText="1"/>
    </xf>
    <xf numFmtId="164" fontId="6" fillId="10" borderId="0" xfId="0" applyNumberFormat="1" applyFont="1" applyFill="1" applyAlignment="1">
      <alignment horizontal="right" vertical="top"/>
    </xf>
    <xf numFmtId="0" fontId="8" fillId="5" borderId="0" xfId="0" applyFont="1" applyFill="1" applyAlignment="1">
      <alignment horizontal="right" vertical="top" wrapText="1"/>
    </xf>
    <xf numFmtId="164" fontId="8" fillId="5" borderId="0" xfId="0" applyNumberFormat="1" applyFont="1" applyFill="1" applyAlignment="1">
      <alignment horizontal="right" vertical="top"/>
    </xf>
    <xf numFmtId="0" fontId="6" fillId="11" borderId="17" xfId="0" applyFont="1" applyFill="1" applyBorder="1" applyAlignment="1">
      <alignment horizontal="left" vertical="top"/>
    </xf>
    <xf numFmtId="0" fontId="6" fillId="11" borderId="18" xfId="0" applyFont="1" applyFill="1" applyBorder="1" applyAlignment="1">
      <alignment horizontal="left" vertical="top"/>
    </xf>
    <xf numFmtId="0" fontId="6" fillId="11" borderId="18" xfId="0" applyFont="1" applyFill="1" applyBorder="1" applyAlignment="1">
      <alignment horizontal="left" vertical="top" wrapText="1"/>
    </xf>
    <xf numFmtId="0" fontId="8" fillId="13" borderId="18" xfId="0" applyFont="1" applyFill="1" applyBorder="1" applyAlignment="1">
      <alignment horizontal="left" vertical="top" wrapText="1"/>
    </xf>
    <xf numFmtId="0" fontId="6" fillId="11" borderId="19" xfId="0" applyFont="1" applyFill="1" applyBorder="1" applyAlignment="1">
      <alignment horizontal="left" vertical="top" wrapText="1"/>
    </xf>
    <xf numFmtId="0" fontId="1" fillId="0" borderId="0" xfId="0" applyFont="1" applyAlignment="1">
      <alignment horizontal="center" vertical="center" wrapText="1"/>
    </xf>
    <xf numFmtId="165" fontId="6" fillId="6" borderId="0" xfId="0" applyNumberFormat="1" applyFont="1" applyFill="1" applyAlignment="1">
      <alignment horizontal="left" vertical="center"/>
    </xf>
    <xf numFmtId="165" fontId="1" fillId="12" borderId="0" xfId="0" applyNumberFormat="1" applyFont="1" applyFill="1" applyAlignment="1">
      <alignment horizontal="left" vertical="top" wrapText="1"/>
    </xf>
    <xf numFmtId="0" fontId="3" fillId="0" borderId="0" xfId="1" applyFill="1" applyAlignment="1">
      <alignment horizontal="left" vertical="top" wrapText="1"/>
    </xf>
    <xf numFmtId="0" fontId="11" fillId="0" borderId="0" xfId="0" applyFont="1" applyAlignment="1">
      <alignment horizontal="left" vertical="top" wrapText="1"/>
    </xf>
    <xf numFmtId="0" fontId="13" fillId="0" borderId="0" xfId="1" applyFont="1" applyFill="1" applyAlignment="1">
      <alignment horizontal="left" vertical="top" wrapText="1"/>
    </xf>
    <xf numFmtId="0" fontId="12" fillId="0" borderId="0" xfId="0" applyFont="1" applyAlignment="1">
      <alignment horizontal="left" vertical="center" wrapText="1"/>
    </xf>
    <xf numFmtId="0" fontId="1" fillId="0" borderId="14" xfId="2" applyFont="1" applyBorder="1" applyAlignment="1">
      <alignment horizontal="left" vertical="top" wrapText="1"/>
    </xf>
    <xf numFmtId="0" fontId="1" fillId="0" borderId="15" xfId="2" applyFont="1" applyBorder="1" applyAlignment="1">
      <alignment horizontal="left" vertical="top" wrapText="1"/>
    </xf>
    <xf numFmtId="0" fontId="1" fillId="0" borderId="16" xfId="2" applyFont="1" applyBorder="1" applyAlignment="1">
      <alignment horizontal="left" vertical="top" wrapText="1"/>
    </xf>
    <xf numFmtId="0" fontId="6" fillId="4" borderId="9" xfId="2" applyFont="1" applyFill="1" applyBorder="1" applyAlignment="1">
      <alignment horizontal="center"/>
    </xf>
    <xf numFmtId="0" fontId="6" fillId="4" borderId="10" xfId="2" applyFont="1" applyFill="1" applyBorder="1" applyAlignment="1">
      <alignment horizontal="center"/>
    </xf>
    <xf numFmtId="0" fontId="6" fillId="4" borderId="11" xfId="2" applyFont="1" applyFill="1" applyBorder="1" applyAlignment="1">
      <alignment horizontal="center"/>
    </xf>
    <xf numFmtId="0" fontId="1" fillId="6" borderId="14" xfId="2" applyFont="1" applyFill="1" applyBorder="1" applyAlignment="1">
      <alignment horizontal="left" wrapText="1"/>
    </xf>
    <xf numFmtId="0" fontId="1" fillId="6" borderId="15" xfId="2" applyFont="1" applyFill="1" applyBorder="1" applyAlignment="1">
      <alignment horizontal="left" wrapText="1"/>
    </xf>
    <xf numFmtId="0" fontId="1" fillId="6" borderId="16" xfId="2" applyFont="1" applyFill="1" applyBorder="1" applyAlignment="1">
      <alignment horizontal="left" wrapText="1"/>
    </xf>
    <xf numFmtId="0" fontId="1" fillId="0" borderId="12" xfId="2" applyFont="1" applyBorder="1" applyAlignment="1">
      <alignment horizontal="left" vertical="top" wrapText="1"/>
    </xf>
    <xf numFmtId="0" fontId="1" fillId="0" borderId="0" xfId="2" applyFont="1" applyAlignment="1">
      <alignment horizontal="left" vertical="top" wrapText="1"/>
    </xf>
    <xf numFmtId="0" fontId="1" fillId="0" borderId="13" xfId="2" applyFont="1" applyBorder="1" applyAlignment="1">
      <alignment horizontal="left" vertical="top" wrapText="1"/>
    </xf>
    <xf numFmtId="0" fontId="1" fillId="6" borderId="12" xfId="0" applyFont="1" applyFill="1" applyBorder="1" applyAlignment="1" applyProtection="1">
      <alignment horizontal="left" vertical="center"/>
      <protection locked="0"/>
    </xf>
    <xf numFmtId="0" fontId="1" fillId="6" borderId="0" xfId="0" applyFont="1" applyFill="1" applyAlignment="1" applyProtection="1">
      <alignment horizontal="left" vertical="center"/>
      <protection locked="0"/>
    </xf>
    <xf numFmtId="0" fontId="1" fillId="6" borderId="13" xfId="0" applyFont="1" applyFill="1" applyBorder="1" applyAlignment="1" applyProtection="1">
      <alignment horizontal="left" vertical="center"/>
      <protection locked="0"/>
    </xf>
    <xf numFmtId="0" fontId="1" fillId="9" borderId="12" xfId="0" applyFont="1" applyFill="1" applyBorder="1" applyAlignment="1">
      <alignment horizontal="left" vertical="center"/>
    </xf>
    <xf numFmtId="0" fontId="1" fillId="9" borderId="0" xfId="0" applyFont="1" applyFill="1" applyAlignment="1">
      <alignment horizontal="left" vertical="center"/>
    </xf>
    <xf numFmtId="0" fontId="1" fillId="9" borderId="13" xfId="0" applyFont="1" applyFill="1" applyBorder="1" applyAlignment="1">
      <alignment horizontal="left" vertical="center"/>
    </xf>
    <xf numFmtId="0" fontId="1" fillId="6" borderId="12" xfId="0" applyFont="1" applyFill="1" applyBorder="1" applyAlignment="1" applyProtection="1">
      <alignment horizontal="center" vertical="center"/>
      <protection locked="0"/>
    </xf>
    <xf numFmtId="0" fontId="1" fillId="6" borderId="0" xfId="0" applyFont="1" applyFill="1" applyAlignment="1" applyProtection="1">
      <alignment horizontal="center" vertical="center"/>
      <protection locked="0"/>
    </xf>
    <xf numFmtId="0" fontId="1" fillId="6" borderId="13" xfId="0" applyFont="1" applyFill="1" applyBorder="1" applyAlignment="1" applyProtection="1">
      <alignment horizontal="center" vertical="center"/>
      <protection locked="0"/>
    </xf>
    <xf numFmtId="0" fontId="1" fillId="6" borderId="14" xfId="0" applyFont="1" applyFill="1" applyBorder="1" applyAlignment="1" applyProtection="1">
      <alignment horizontal="left" vertical="center"/>
      <protection locked="0"/>
    </xf>
    <xf numFmtId="0" fontId="1" fillId="6" borderId="15" xfId="0" applyFont="1" applyFill="1" applyBorder="1" applyAlignment="1" applyProtection="1">
      <alignment horizontal="left" vertical="center"/>
      <protection locked="0"/>
    </xf>
    <xf numFmtId="0" fontId="1" fillId="6" borderId="16" xfId="0" applyFont="1" applyFill="1" applyBorder="1" applyAlignment="1" applyProtection="1">
      <alignment horizontal="left" vertical="center"/>
      <protection locked="0"/>
    </xf>
    <xf numFmtId="0" fontId="1" fillId="0" borderId="0" xfId="0" applyFont="1" applyAlignment="1">
      <alignment horizontal="left" vertical="top" wrapText="1"/>
    </xf>
    <xf numFmtId="0" fontId="8" fillId="5" borderId="0" xfId="0" applyFont="1" applyFill="1" applyAlignment="1">
      <alignment horizontal="center" wrapText="1"/>
    </xf>
    <xf numFmtId="0" fontId="6" fillId="6" borderId="0" xfId="0" applyFont="1" applyFill="1" applyAlignment="1">
      <alignment horizontal="left"/>
    </xf>
    <xf numFmtId="0" fontId="8" fillId="7" borderId="0" xfId="0" applyFont="1" applyFill="1" applyAlignment="1">
      <alignment horizontal="left"/>
    </xf>
    <xf numFmtId="0" fontId="6" fillId="8" borderId="9" xfId="0" applyFont="1" applyFill="1" applyBorder="1" applyAlignment="1">
      <alignment horizontal="left" vertical="center"/>
    </xf>
    <xf numFmtId="0" fontId="6" fillId="8" borderId="10" xfId="0" applyFont="1" applyFill="1" applyBorder="1" applyAlignment="1">
      <alignment horizontal="left" vertical="center"/>
    </xf>
    <xf numFmtId="0" fontId="6" fillId="8" borderId="11" xfId="0" applyFont="1" applyFill="1" applyBorder="1" applyAlignment="1">
      <alignment horizontal="left" vertical="center"/>
    </xf>
    <xf numFmtId="0" fontId="11" fillId="0" borderId="0" xfId="0" applyFont="1" applyAlignment="1">
      <alignment horizontal="left" vertical="top"/>
    </xf>
    <xf numFmtId="0" fontId="1" fillId="0" borderId="0" xfId="0" applyFont="1" applyFill="1" applyAlignment="1">
      <alignment horizontal="left" vertical="top" wrapText="1"/>
    </xf>
    <xf numFmtId="164" fontId="1" fillId="0" borderId="0" xfId="0" applyNumberFormat="1" applyFont="1" applyFill="1" applyAlignment="1">
      <alignment horizontal="right" vertical="top"/>
    </xf>
    <xf numFmtId="0" fontId="11" fillId="0" borderId="0" xfId="0" applyFont="1" applyAlignment="1">
      <alignment horizontal="center" vertical="center" wrapText="1"/>
    </xf>
  </cellXfs>
  <cellStyles count="3">
    <cellStyle name="Hyperlink" xfId="1" builtinId="8"/>
    <cellStyle name="Standaard" xfId="0" builtinId="0"/>
    <cellStyle name="Standaard 2" xfId="2" xr:uid="{9C15DBDE-DC97-DA43-A986-E12717D7B1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arper.com/ww/en/products/types/ottoman" TargetMode="External"/><Relationship Id="rId18" Type="http://schemas.openxmlformats.org/officeDocument/2006/relationships/hyperlink" Target="https://www.kruizinga.nl/stelling-configureren/legbordstelling-55/55" TargetMode="External"/><Relationship Id="rId26" Type="http://schemas.openxmlformats.org/officeDocument/2006/relationships/hyperlink" Target="https://www.vescom.com/nl/dessin/formoza" TargetMode="External"/><Relationship Id="rId21" Type="http://schemas.openxmlformats.org/officeDocument/2006/relationships/hyperlink" Target="https://www.kruizinga.nl/stelling-configureren/legbordstelling-856/856" TargetMode="External"/><Relationship Id="rId34" Type="http://schemas.openxmlformats.org/officeDocument/2006/relationships/hyperlink" Target="https://www.vescom.com/nl/dessin/sindo" TargetMode="External"/><Relationship Id="rId7" Type="http://schemas.openxmlformats.org/officeDocument/2006/relationships/hyperlink" Target="https://www.arper.com/ww/en/products/collections/catifa-46-trestle-swivel-base" TargetMode="External"/><Relationship Id="rId12" Type="http://schemas.openxmlformats.org/officeDocument/2006/relationships/hyperlink" Target="https://www.devorm.nl/products/lj3-pet-felt-bar-stool" TargetMode="External"/><Relationship Id="rId17" Type="http://schemas.openxmlformats.org/officeDocument/2006/relationships/hyperlink" Target="https://www.devorm.nl/products/column-tables" TargetMode="External"/><Relationship Id="rId25" Type="http://schemas.openxmlformats.org/officeDocument/2006/relationships/hyperlink" Target="https://www.vescom.com/nl/dessin/formoza" TargetMode="External"/><Relationship Id="rId33" Type="http://schemas.openxmlformats.org/officeDocument/2006/relationships/hyperlink" Target="https://www.vescom.com/nl/dessin/sindo" TargetMode="External"/><Relationship Id="rId38" Type="http://schemas.openxmlformats.org/officeDocument/2006/relationships/hyperlink" Target="https://www.arper.com/ww/en/products/types/ottoman" TargetMode="External"/><Relationship Id="rId2" Type="http://schemas.openxmlformats.org/officeDocument/2006/relationships/hyperlink" Target="https://www.devorm.nl/products/lite-modular-table-system" TargetMode="External"/><Relationship Id="rId16" Type="http://schemas.openxmlformats.org/officeDocument/2006/relationships/hyperlink" Target="https://hay.dk/hay/palissade-armchair-olive-powder-coated-steel" TargetMode="External"/><Relationship Id="rId20" Type="http://schemas.openxmlformats.org/officeDocument/2006/relationships/hyperlink" Target="https://www.kruizinga.nl/stelling-configureren/legbordstelling-856/856" TargetMode="External"/><Relationship Id="rId29" Type="http://schemas.openxmlformats.org/officeDocument/2006/relationships/hyperlink" Target="https://www.vescom.com/nl/dessin/sindo" TargetMode="External"/><Relationship Id="rId1" Type="http://schemas.openxmlformats.org/officeDocument/2006/relationships/hyperlink" Target="https://www.devorm.nl/products/lite-modular-table-system" TargetMode="External"/><Relationship Id="rId6" Type="http://schemas.openxmlformats.org/officeDocument/2006/relationships/hyperlink" Target="https://www.muuto.com/product/Linear-Wood-Table--p4398/30918/" TargetMode="External"/><Relationship Id="rId11" Type="http://schemas.openxmlformats.org/officeDocument/2006/relationships/hyperlink" Target="https://www.buzzi.space/acoustic-solutions/buzzijet-standing" TargetMode="External"/><Relationship Id="rId24" Type="http://schemas.openxmlformats.org/officeDocument/2006/relationships/hyperlink" Target="https://www.vescom.com/nl/dessin/formoza" TargetMode="External"/><Relationship Id="rId32" Type="http://schemas.openxmlformats.org/officeDocument/2006/relationships/hyperlink" Target="https://www.vescom.com/nl/dessin/sindo" TargetMode="External"/><Relationship Id="rId37" Type="http://schemas.openxmlformats.org/officeDocument/2006/relationships/hyperlink" Target="https://www.arper.com/ww/en/products/types/ottoman" TargetMode="External"/><Relationship Id="rId5" Type="http://schemas.openxmlformats.org/officeDocument/2006/relationships/hyperlink" Target="https://www.extremis.com/nl/collecties/virus/virus-4-zit" TargetMode="External"/><Relationship Id="rId15" Type="http://schemas.openxmlformats.org/officeDocument/2006/relationships/hyperlink" Target="https://www.muuto.com/product/Linear-Wood-Table--p4398/30917/" TargetMode="External"/><Relationship Id="rId23" Type="http://schemas.openxmlformats.org/officeDocument/2006/relationships/hyperlink" Target="https://www.muuto.com/product/Fluid-Pendant-Lamp--p2482/15401/" TargetMode="External"/><Relationship Id="rId28" Type="http://schemas.openxmlformats.org/officeDocument/2006/relationships/hyperlink" Target="https://www.vescom.com/nl/dessin/formoza" TargetMode="External"/><Relationship Id="rId36" Type="http://schemas.openxmlformats.org/officeDocument/2006/relationships/hyperlink" Target="https://www.arper.com/ww/en/products/types/ottoman" TargetMode="External"/><Relationship Id="rId10" Type="http://schemas.openxmlformats.org/officeDocument/2006/relationships/hyperlink" Target="https://www.arper.com/ww/en/products/types/ottoman" TargetMode="External"/><Relationship Id="rId19" Type="http://schemas.openxmlformats.org/officeDocument/2006/relationships/hyperlink" Target="https://www.kruizinga.nl/stelling-configureren/legbordstelling-55/55" TargetMode="External"/><Relationship Id="rId31" Type="http://schemas.openxmlformats.org/officeDocument/2006/relationships/hyperlink" Target="https://www.vescom.com/nl/dessin/sindo" TargetMode="External"/><Relationship Id="rId4" Type="http://schemas.openxmlformats.org/officeDocument/2006/relationships/hyperlink" Target="https://www.buzzi.space/acoustic-solutions/buzzicee" TargetMode="External"/><Relationship Id="rId9" Type="http://schemas.openxmlformats.org/officeDocument/2006/relationships/hyperlink" Target="https://www.muuto.com/product/Linear-Wood-Bench--p4402/p4402/" TargetMode="External"/><Relationship Id="rId14" Type="http://schemas.openxmlformats.org/officeDocument/2006/relationships/hyperlink" Target="https://www.hay.dk/hay/cph20-water-based-lacquered-solid-oak-frame-o50-x-h49-grey-linoleum-tabletop-water-based-lacquered-plywood-edge" TargetMode="External"/><Relationship Id="rId22" Type="http://schemas.openxmlformats.org/officeDocument/2006/relationships/hyperlink" Target="https://www.vescom.com/nl/dessin/sindo" TargetMode="External"/><Relationship Id="rId27" Type="http://schemas.openxmlformats.org/officeDocument/2006/relationships/hyperlink" Target="https://www.vescom.com/nl/dessin/curtain/ponza" TargetMode="External"/><Relationship Id="rId30" Type="http://schemas.openxmlformats.org/officeDocument/2006/relationships/hyperlink" Target="https://www.vescom.com/nl/dessin/sindo" TargetMode="External"/><Relationship Id="rId35" Type="http://schemas.openxmlformats.org/officeDocument/2006/relationships/hyperlink" Target="https://www.arper.com/ww/en/products/types/ottoman" TargetMode="External"/><Relationship Id="rId8" Type="http://schemas.openxmlformats.org/officeDocument/2006/relationships/hyperlink" Target="https://www.muuto.com/product/Fiber-Lounge-Chair-Wood-Base-p3881/p3881/?configure=true" TargetMode="External"/><Relationship Id="rId3" Type="http://schemas.openxmlformats.org/officeDocument/2006/relationships/hyperlink" Target="https://hay.dk/hay/cph20-water-based-lacquered-solid-oak-frame-o120-x-h74-water-based-lacquered-oak-tabletop-water-based-lacquered-plywood-ed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2C32-CEB9-3D4A-89CD-5781CF3561E6}">
  <sheetPr>
    <pageSetUpPr fitToPage="1"/>
  </sheetPr>
  <dimension ref="A1:E11"/>
  <sheetViews>
    <sheetView zoomScaleNormal="100" workbookViewId="0">
      <selection activeCell="A8" sqref="A8:E8"/>
    </sheetView>
  </sheetViews>
  <sheetFormatPr baseColWidth="10" defaultColWidth="8.83203125" defaultRowHeight="16" x14ac:dyDescent="0.2"/>
  <cols>
    <col min="1" max="4" width="8.83203125" style="12"/>
    <col min="5" max="5" width="47.6640625" style="12" customWidth="1"/>
    <col min="6" max="16384" width="8.83203125" style="12"/>
  </cols>
  <sheetData>
    <row r="1" spans="1:5" x14ac:dyDescent="0.2">
      <c r="A1" s="63" t="s">
        <v>397</v>
      </c>
      <c r="B1" s="64"/>
      <c r="C1" s="64"/>
      <c r="D1" s="64"/>
      <c r="E1" s="65"/>
    </row>
    <row r="2" spans="1:5" ht="42" customHeight="1" x14ac:dyDescent="0.2">
      <c r="A2" s="69" t="s">
        <v>374</v>
      </c>
      <c r="B2" s="70"/>
      <c r="C2" s="70"/>
      <c r="D2" s="70"/>
      <c r="E2" s="71"/>
    </row>
    <row r="3" spans="1:5" ht="78" customHeight="1" x14ac:dyDescent="0.2">
      <c r="A3" s="69" t="s">
        <v>363</v>
      </c>
      <c r="B3" s="70"/>
      <c r="C3" s="70"/>
      <c r="D3" s="70"/>
      <c r="E3" s="71"/>
    </row>
    <row r="4" spans="1:5" ht="92" customHeight="1" x14ac:dyDescent="0.2">
      <c r="A4" s="69" t="s">
        <v>378</v>
      </c>
      <c r="B4" s="70"/>
      <c r="C4" s="70"/>
      <c r="D4" s="70"/>
      <c r="E4" s="71"/>
    </row>
    <row r="5" spans="1:5" ht="176" customHeight="1" x14ac:dyDescent="0.2">
      <c r="A5" s="69" t="s">
        <v>398</v>
      </c>
      <c r="B5" s="70"/>
      <c r="C5" s="70"/>
      <c r="D5" s="70"/>
      <c r="E5" s="71"/>
    </row>
    <row r="6" spans="1:5" ht="116" customHeight="1" x14ac:dyDescent="0.2">
      <c r="A6" s="69" t="s">
        <v>379</v>
      </c>
      <c r="B6" s="70"/>
      <c r="C6" s="70"/>
      <c r="D6" s="70"/>
      <c r="E6" s="71"/>
    </row>
    <row r="7" spans="1:5" ht="47" customHeight="1" x14ac:dyDescent="0.2">
      <c r="A7" s="60" t="s">
        <v>400</v>
      </c>
      <c r="B7" s="61"/>
      <c r="C7" s="61"/>
      <c r="D7" s="61"/>
      <c r="E7" s="62"/>
    </row>
    <row r="8" spans="1:5" ht="47" customHeight="1" x14ac:dyDescent="0.2">
      <c r="A8" s="60" t="s">
        <v>399</v>
      </c>
      <c r="B8" s="61"/>
      <c r="C8" s="61"/>
      <c r="D8" s="61"/>
      <c r="E8" s="62"/>
    </row>
    <row r="10" spans="1:5" x14ac:dyDescent="0.2">
      <c r="A10" s="63" t="s">
        <v>364</v>
      </c>
      <c r="B10" s="64"/>
      <c r="C10" s="64"/>
      <c r="D10" s="64"/>
      <c r="E10" s="65"/>
    </row>
    <row r="11" spans="1:5" ht="57" customHeight="1" x14ac:dyDescent="0.2">
      <c r="A11" s="66" t="s">
        <v>395</v>
      </c>
      <c r="B11" s="67"/>
      <c r="C11" s="67"/>
      <c r="D11" s="67"/>
      <c r="E11" s="68"/>
    </row>
  </sheetData>
  <mergeCells count="10">
    <mergeCell ref="A8:E8"/>
    <mergeCell ref="A10:E10"/>
    <mergeCell ref="A11:E11"/>
    <mergeCell ref="A1:E1"/>
    <mergeCell ref="A2:E2"/>
    <mergeCell ref="A3:E3"/>
    <mergeCell ref="A4:E4"/>
    <mergeCell ref="A5:E5"/>
    <mergeCell ref="A6:E6"/>
    <mergeCell ref="A7:E7"/>
  </mergeCells>
  <printOptions horizontalCentered="1"/>
  <pageMargins left="0.7" right="0.7" top="0.75" bottom="0.75" header="0.3" footer="0.3"/>
  <pageSetup paperSize="9" scale="99" orientation="portrait" r:id="rId1"/>
  <headerFooter>
    <oddHeader>&amp;L&amp;"Calibri,Standaard"&amp;K000000&amp;F</oddHeader>
    <oddFooter>&amp;L&amp;"Calibri,Standaard"&amp;10&amp;K000000&amp;A&amp;R&amp;"Calibri,Standaard"&amp;10&amp;K000000&amp;P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1FF8-8850-4445-8EDD-C400A500EC7D}">
  <sheetPr>
    <pageSetUpPr fitToPage="1"/>
  </sheetPr>
  <dimension ref="A1:AB124"/>
  <sheetViews>
    <sheetView tabSelected="1" zoomScale="85" zoomScaleNormal="85" workbookViewId="0">
      <pane xSplit="2" ySplit="9" topLeftCell="K10" activePane="bottomRight" state="frozen"/>
      <selection pane="topRight" activeCell="C1" sqref="C1"/>
      <selection pane="bottomLeft" activeCell="A10" sqref="A10"/>
      <selection pane="bottomRight" activeCell="D78" sqref="D78"/>
    </sheetView>
  </sheetViews>
  <sheetFormatPr baseColWidth="10" defaultColWidth="10.83203125" defaultRowHeight="16" x14ac:dyDescent="0.2"/>
  <cols>
    <col min="1" max="1" width="23.5" style="1" customWidth="1"/>
    <col min="2" max="3" width="37.1640625" style="1" customWidth="1"/>
    <col min="4" max="4" width="33" style="2" bestFit="1" customWidth="1"/>
    <col min="5" max="5" width="34.83203125" style="2" customWidth="1"/>
    <col min="6" max="7" width="37.1640625" style="1" hidden="1" customWidth="1"/>
    <col min="8" max="8" width="37.1640625" style="2" customWidth="1"/>
    <col min="9" max="9" width="41.83203125" style="2" customWidth="1"/>
    <col min="10" max="10" width="37.1640625" style="2" customWidth="1"/>
    <col min="11" max="11" width="29.5" style="2" customWidth="1"/>
    <col min="12" max="12" width="37.1640625" style="2" customWidth="1"/>
    <col min="13" max="13" width="27.33203125" style="2" customWidth="1"/>
    <col min="14" max="15" width="25.1640625" style="2" customWidth="1"/>
    <col min="16" max="16" width="24" style="2" customWidth="1"/>
    <col min="17" max="17" width="21.5" style="2" customWidth="1"/>
    <col min="18" max="18" width="20" style="16" customWidth="1"/>
    <col min="19" max="19" width="15.6640625" style="16" bestFit="1" customWidth="1"/>
    <col min="20" max="20" width="21.6640625" style="16" bestFit="1" customWidth="1"/>
    <col min="21" max="21" width="22" style="16" customWidth="1"/>
    <col min="22" max="22" width="21.6640625" style="16" bestFit="1" customWidth="1"/>
    <col min="23" max="23" width="18.33203125" style="17" customWidth="1"/>
    <col min="24" max="24" width="11" style="1" bestFit="1" customWidth="1"/>
    <col min="25" max="25" width="30.1640625" style="1" hidden="1" customWidth="1"/>
    <col min="26" max="28" width="10.83203125" style="1" hidden="1" customWidth="1"/>
    <col min="29" max="30" width="0" style="1" hidden="1" customWidth="1"/>
    <col min="31" max="39" width="10.83203125" style="1"/>
    <col min="40" max="41" width="11" style="1" bestFit="1" customWidth="1"/>
    <col min="42" max="16384" width="10.83203125" style="1"/>
  </cols>
  <sheetData>
    <row r="1" spans="1:24" s="14" customFormat="1" ht="46" customHeight="1" x14ac:dyDescent="0.2">
      <c r="A1" s="85" t="s">
        <v>365</v>
      </c>
      <c r="B1" s="85"/>
      <c r="C1" s="85"/>
      <c r="D1" s="85"/>
      <c r="E1" s="85"/>
      <c r="F1" s="85"/>
      <c r="G1" s="85"/>
      <c r="H1" s="85"/>
      <c r="I1" s="85"/>
      <c r="J1" s="85"/>
      <c r="K1" s="13"/>
    </row>
    <row r="2" spans="1:24" s="14" customFormat="1" x14ac:dyDescent="0.2">
      <c r="A2" s="86" t="s">
        <v>366</v>
      </c>
      <c r="B2" s="86"/>
    </row>
    <row r="3" spans="1:24" s="14" customFormat="1" x14ac:dyDescent="0.2">
      <c r="A3" s="87" t="s">
        <v>396</v>
      </c>
      <c r="B3" s="87"/>
    </row>
    <row r="5" spans="1:24" x14ac:dyDescent="0.2">
      <c r="A5" s="13" t="s">
        <v>367</v>
      </c>
      <c r="B5" s="15"/>
    </row>
    <row r="7" spans="1:24" ht="58" customHeight="1" x14ac:dyDescent="0.2">
      <c r="A7" s="84" t="s">
        <v>380</v>
      </c>
      <c r="B7" s="84"/>
    </row>
    <row r="9" spans="1:24" ht="118" customHeight="1" x14ac:dyDescent="0.2">
      <c r="A9" s="48" t="s">
        <v>5</v>
      </c>
      <c r="B9" s="49" t="s">
        <v>26</v>
      </c>
      <c r="C9" s="49" t="s">
        <v>0</v>
      </c>
      <c r="D9" s="50" t="s">
        <v>37</v>
      </c>
      <c r="E9" s="50" t="s">
        <v>195</v>
      </c>
      <c r="F9" s="49"/>
      <c r="G9" s="49"/>
      <c r="H9" s="50" t="s">
        <v>34</v>
      </c>
      <c r="I9" s="50" t="s">
        <v>35</v>
      </c>
      <c r="J9" s="50" t="s">
        <v>362</v>
      </c>
      <c r="K9" s="50" t="s">
        <v>207</v>
      </c>
      <c r="L9" s="50" t="s">
        <v>4</v>
      </c>
      <c r="M9" s="51" t="s">
        <v>385</v>
      </c>
      <c r="N9" s="51" t="s">
        <v>386</v>
      </c>
      <c r="O9" s="51" t="s">
        <v>389</v>
      </c>
      <c r="P9" s="51" t="s">
        <v>390</v>
      </c>
      <c r="Q9" s="51" t="s">
        <v>391</v>
      </c>
      <c r="R9" s="50" t="s">
        <v>381</v>
      </c>
      <c r="S9" s="50" t="s">
        <v>382</v>
      </c>
      <c r="T9" s="50" t="s">
        <v>383</v>
      </c>
      <c r="U9" s="51" t="s">
        <v>376</v>
      </c>
      <c r="V9" s="51" t="s">
        <v>377</v>
      </c>
      <c r="W9" s="52" t="s">
        <v>384</v>
      </c>
      <c r="X9" s="17"/>
    </row>
    <row r="10" spans="1:24" x14ac:dyDescent="0.2">
      <c r="A10" s="5" t="s">
        <v>67</v>
      </c>
      <c r="B10" s="5"/>
      <c r="C10" s="5"/>
      <c r="D10" s="6"/>
      <c r="E10" s="6"/>
      <c r="F10" s="5"/>
      <c r="G10" s="5"/>
      <c r="H10" s="6"/>
      <c r="I10" s="6"/>
      <c r="J10" s="6"/>
      <c r="K10" s="6"/>
      <c r="L10" s="6"/>
      <c r="M10" s="6"/>
      <c r="N10" s="6"/>
      <c r="O10" s="6"/>
      <c r="P10" s="6"/>
      <c r="Q10" s="6"/>
      <c r="R10" s="7"/>
      <c r="S10" s="7"/>
      <c r="T10" s="7"/>
      <c r="U10" s="7"/>
      <c r="V10" s="7"/>
      <c r="W10" s="18">
        <f>SUM(T11:T13)</f>
        <v>0</v>
      </c>
    </row>
    <row r="11" spans="1:24" ht="68" x14ac:dyDescent="0.2">
      <c r="A11" s="1" t="s">
        <v>22</v>
      </c>
      <c r="B11" s="1" t="s">
        <v>25</v>
      </c>
      <c r="C11" s="1">
        <v>1</v>
      </c>
      <c r="D11" s="2" t="s">
        <v>150</v>
      </c>
      <c r="E11" s="2" t="s">
        <v>27</v>
      </c>
      <c r="H11" s="2" t="s">
        <v>269</v>
      </c>
      <c r="I11" s="2" t="s">
        <v>223</v>
      </c>
      <c r="J11" s="2" t="s">
        <v>267</v>
      </c>
      <c r="L11" s="19"/>
      <c r="M11" s="2" t="s">
        <v>387</v>
      </c>
      <c r="N11" s="43"/>
      <c r="O11" s="53">
        <v>1</v>
      </c>
      <c r="P11" s="43"/>
      <c r="R11" s="8">
        <v>10000</v>
      </c>
      <c r="S11" s="40"/>
      <c r="T11" s="8">
        <f>S11*C11</f>
        <v>0</v>
      </c>
      <c r="U11" s="8"/>
      <c r="V11" s="8">
        <f>U11*C11</f>
        <v>0</v>
      </c>
    </row>
    <row r="12" spans="1:24" ht="68" x14ac:dyDescent="0.2">
      <c r="A12" s="1" t="s">
        <v>23</v>
      </c>
      <c r="B12" s="1" t="s">
        <v>28</v>
      </c>
      <c r="C12" s="1">
        <v>2</v>
      </c>
      <c r="D12" s="2" t="s">
        <v>187</v>
      </c>
      <c r="E12" s="2" t="s">
        <v>29</v>
      </c>
      <c r="H12" s="2" t="s">
        <v>268</v>
      </c>
      <c r="I12" s="2" t="s">
        <v>118</v>
      </c>
      <c r="J12" s="2" t="s">
        <v>267</v>
      </c>
      <c r="L12" s="19"/>
      <c r="M12" s="2" t="s">
        <v>387</v>
      </c>
      <c r="N12" s="43"/>
      <c r="O12" s="53">
        <f>O11+1</f>
        <v>2</v>
      </c>
      <c r="P12" s="43"/>
      <c r="R12" s="8">
        <v>8000</v>
      </c>
      <c r="S12" s="40"/>
      <c r="T12" s="8">
        <f>S12*C12</f>
        <v>0</v>
      </c>
      <c r="U12" s="8"/>
      <c r="V12" s="8">
        <f>U12*C12</f>
        <v>0</v>
      </c>
    </row>
    <row r="13" spans="1:24" ht="51" x14ac:dyDescent="0.2">
      <c r="A13" s="1" t="s">
        <v>24</v>
      </c>
      <c r="B13" s="1" t="s">
        <v>30</v>
      </c>
      <c r="C13" s="1">
        <v>5</v>
      </c>
      <c r="D13" s="11">
        <v>1014</v>
      </c>
      <c r="E13" s="2" t="s">
        <v>31</v>
      </c>
      <c r="H13" s="2" t="s">
        <v>237</v>
      </c>
      <c r="I13" s="2" t="s">
        <v>353</v>
      </c>
      <c r="K13" s="2" t="s">
        <v>350</v>
      </c>
      <c r="L13" s="19" t="s">
        <v>349</v>
      </c>
      <c r="M13" s="2" t="s">
        <v>387</v>
      </c>
      <c r="N13" s="43"/>
      <c r="O13" s="53">
        <f>O12+1</f>
        <v>3</v>
      </c>
      <c r="P13" s="43"/>
      <c r="R13" s="8">
        <v>1000</v>
      </c>
      <c r="S13" s="40"/>
      <c r="T13" s="8">
        <f>S13*C13</f>
        <v>0</v>
      </c>
      <c r="U13" s="8"/>
      <c r="V13" s="8">
        <f>U13*C13</f>
        <v>0</v>
      </c>
    </row>
    <row r="14" spans="1:24" x14ac:dyDescent="0.2">
      <c r="L14" s="19"/>
      <c r="M14" s="19"/>
      <c r="N14" s="19"/>
      <c r="O14" s="19"/>
      <c r="P14" s="19"/>
      <c r="Q14" s="19"/>
      <c r="R14" s="8"/>
      <c r="S14" s="8"/>
      <c r="T14" s="8"/>
      <c r="U14" s="8"/>
      <c r="V14" s="8"/>
    </row>
    <row r="15" spans="1:24" ht="51" x14ac:dyDescent="0.2">
      <c r="A15" s="5" t="s">
        <v>20</v>
      </c>
      <c r="B15" s="5"/>
      <c r="C15" s="5"/>
      <c r="D15" s="6"/>
      <c r="E15" s="6" t="s">
        <v>196</v>
      </c>
      <c r="F15" s="5"/>
      <c r="G15" s="5"/>
      <c r="H15" s="6"/>
      <c r="I15" s="6"/>
      <c r="J15" s="6"/>
      <c r="K15" s="6"/>
      <c r="L15" s="6"/>
      <c r="M15" s="6"/>
      <c r="N15" s="6"/>
      <c r="O15" s="6"/>
      <c r="P15" s="6"/>
      <c r="Q15" s="6"/>
      <c r="R15" s="9"/>
      <c r="S15" s="9"/>
      <c r="T15" s="9"/>
      <c r="U15" s="9"/>
      <c r="V15" s="9"/>
      <c r="W15" s="18">
        <f>SUM(T17:T38)</f>
        <v>0</v>
      </c>
    </row>
    <row r="16" spans="1:24" ht="17" thickBot="1" x14ac:dyDescent="0.25">
      <c r="B16" s="1" t="s">
        <v>109</v>
      </c>
      <c r="R16" s="8"/>
      <c r="S16" s="8"/>
      <c r="T16" s="8"/>
      <c r="U16" s="8"/>
      <c r="V16" s="8"/>
      <c r="W16" s="20"/>
    </row>
    <row r="17" spans="1:28" ht="85" x14ac:dyDescent="0.2">
      <c r="A17" s="1" t="s">
        <v>168</v>
      </c>
      <c r="C17" s="1">
        <v>20</v>
      </c>
      <c r="D17" s="2" t="s">
        <v>336</v>
      </c>
      <c r="E17" s="2" t="s">
        <v>197</v>
      </c>
      <c r="F17" s="1">
        <v>3</v>
      </c>
      <c r="G17" s="1">
        <v>3.2</v>
      </c>
      <c r="H17" s="2" t="s">
        <v>430</v>
      </c>
      <c r="I17" s="2" t="s">
        <v>328</v>
      </c>
      <c r="J17" s="2" t="s">
        <v>216</v>
      </c>
      <c r="K17" s="2" t="s">
        <v>213</v>
      </c>
      <c r="L17" s="19" t="s">
        <v>323</v>
      </c>
      <c r="M17" s="2" t="s">
        <v>387</v>
      </c>
      <c r="N17" s="43"/>
      <c r="O17" s="53">
        <f>O13+1</f>
        <v>4</v>
      </c>
      <c r="P17" s="43"/>
      <c r="R17" s="8">
        <f>F17*G17*$AA$22*$AA$27</f>
        <v>1680.0000000000002</v>
      </c>
      <c r="S17" s="40"/>
      <c r="T17" s="8">
        <f>S17*C17</f>
        <v>0</v>
      </c>
      <c r="U17" s="8"/>
      <c r="V17" s="8">
        <f>U17*C17</f>
        <v>0</v>
      </c>
      <c r="Y17" s="21" t="s">
        <v>119</v>
      </c>
      <c r="Z17" s="22"/>
      <c r="AA17" s="22">
        <v>45</v>
      </c>
      <c r="AB17" s="23" t="s">
        <v>121</v>
      </c>
    </row>
    <row r="18" spans="1:28" ht="85" x14ac:dyDescent="0.2">
      <c r="A18" s="1" t="s">
        <v>169</v>
      </c>
      <c r="C18" s="1">
        <v>7</v>
      </c>
      <c r="D18" s="2" t="s">
        <v>337</v>
      </c>
      <c r="E18" s="2" t="s">
        <v>198</v>
      </c>
      <c r="F18" s="1">
        <v>3</v>
      </c>
      <c r="G18" s="1">
        <v>3</v>
      </c>
      <c r="H18" s="2" t="s">
        <v>430</v>
      </c>
      <c r="I18" s="2" t="s">
        <v>328</v>
      </c>
      <c r="J18" s="2" t="s">
        <v>216</v>
      </c>
      <c r="K18" s="2" t="s">
        <v>213</v>
      </c>
      <c r="L18" s="19" t="s">
        <v>323</v>
      </c>
      <c r="M18" s="2" t="s">
        <v>387</v>
      </c>
      <c r="N18" s="43"/>
      <c r="O18" s="53">
        <f>O17+1</f>
        <v>5</v>
      </c>
      <c r="P18" s="43"/>
      <c r="R18" s="8">
        <f>F18*G18*$AA$22*$AA$27</f>
        <v>1575</v>
      </c>
      <c r="S18" s="40"/>
      <c r="T18" s="8">
        <f>S18*C18</f>
        <v>0</v>
      </c>
      <c r="U18" s="8"/>
      <c r="V18" s="8">
        <f>U18*C18</f>
        <v>0</v>
      </c>
      <c r="Y18" s="24"/>
      <c r="AB18" s="25"/>
    </row>
    <row r="19" spans="1:28" ht="17" x14ac:dyDescent="0.2">
      <c r="M19" s="2" t="s">
        <v>387</v>
      </c>
      <c r="N19" s="43"/>
      <c r="O19" s="53">
        <f t="shared" ref="O19:O38" si="0">O18+1</f>
        <v>6</v>
      </c>
      <c r="P19" s="43"/>
      <c r="R19" s="8"/>
      <c r="S19" s="8"/>
      <c r="T19" s="8"/>
      <c r="U19" s="8"/>
      <c r="V19" s="8"/>
      <c r="Y19" s="24"/>
      <c r="AB19" s="25"/>
    </row>
    <row r="20" spans="1:28" ht="85" x14ac:dyDescent="0.2">
      <c r="A20" s="1" t="s">
        <v>170</v>
      </c>
      <c r="C20" s="1">
        <v>3</v>
      </c>
      <c r="D20" s="11">
        <v>1005</v>
      </c>
      <c r="E20" s="2" t="s">
        <v>419</v>
      </c>
      <c r="F20" s="1">
        <v>4</v>
      </c>
      <c r="G20" s="1">
        <v>3.4</v>
      </c>
      <c r="H20" s="2" t="s">
        <v>430</v>
      </c>
      <c r="I20" s="2" t="s">
        <v>329</v>
      </c>
      <c r="J20" s="2" t="s">
        <v>216</v>
      </c>
      <c r="K20" s="2" t="s">
        <v>214</v>
      </c>
      <c r="L20" s="19" t="s">
        <v>323</v>
      </c>
      <c r="M20" s="2" t="s">
        <v>387</v>
      </c>
      <c r="N20" s="43"/>
      <c r="O20" s="53">
        <f t="shared" si="0"/>
        <v>7</v>
      </c>
      <c r="P20" s="43"/>
      <c r="R20" s="8">
        <f>F20*G20*$AA$22*$AA$27</f>
        <v>2380</v>
      </c>
      <c r="S20" s="40"/>
      <c r="T20" s="8">
        <f>S20*C20</f>
        <v>0</v>
      </c>
      <c r="U20" s="8"/>
      <c r="V20" s="8">
        <f>U20*C20</f>
        <v>0</v>
      </c>
      <c r="Y20" s="24" t="s">
        <v>408</v>
      </c>
      <c r="AB20" s="25"/>
    </row>
    <row r="21" spans="1:28" ht="68" x14ac:dyDescent="0.2">
      <c r="A21" s="3" t="s">
        <v>171</v>
      </c>
      <c r="C21" s="1">
        <v>3</v>
      </c>
      <c r="D21" s="11">
        <v>1005</v>
      </c>
      <c r="E21" s="57" t="s">
        <v>420</v>
      </c>
      <c r="F21" s="1">
        <v>4</v>
      </c>
      <c r="G21" s="1">
        <v>3.4</v>
      </c>
      <c r="H21" s="2" t="s">
        <v>431</v>
      </c>
      <c r="I21" s="2" t="s">
        <v>334</v>
      </c>
      <c r="J21" s="2" t="s">
        <v>216</v>
      </c>
      <c r="K21" s="2" t="s">
        <v>215</v>
      </c>
      <c r="L21" s="19" t="s">
        <v>325</v>
      </c>
      <c r="M21" s="2" t="s">
        <v>387</v>
      </c>
      <c r="N21" s="43"/>
      <c r="O21" s="53">
        <f t="shared" si="0"/>
        <v>8</v>
      </c>
      <c r="P21" s="43"/>
      <c r="R21" s="8">
        <f>F21*G21*$AA$22*$AA$27</f>
        <v>2380</v>
      </c>
      <c r="S21" s="40"/>
      <c r="T21" s="8">
        <f>S21*C21</f>
        <v>0</v>
      </c>
      <c r="U21" s="8"/>
      <c r="V21" s="8">
        <f>U21*C21</f>
        <v>0</v>
      </c>
      <c r="Y21" s="24" t="s">
        <v>122</v>
      </c>
      <c r="AA21" s="1">
        <v>95</v>
      </c>
      <c r="AB21" s="25" t="s">
        <v>120</v>
      </c>
    </row>
    <row r="22" spans="1:28" ht="85" x14ac:dyDescent="0.2">
      <c r="A22" s="3" t="s">
        <v>172</v>
      </c>
      <c r="C22" s="1">
        <v>5</v>
      </c>
      <c r="D22" s="11">
        <v>1017</v>
      </c>
      <c r="E22" s="2" t="s">
        <v>421</v>
      </c>
      <c r="F22" s="1">
        <v>3</v>
      </c>
      <c r="G22" s="1">
        <v>3.4</v>
      </c>
      <c r="H22" s="2" t="s">
        <v>430</v>
      </c>
      <c r="I22" s="2" t="s">
        <v>329</v>
      </c>
      <c r="J22" s="2" t="s">
        <v>216</v>
      </c>
      <c r="K22" s="2" t="s">
        <v>214</v>
      </c>
      <c r="L22" s="19" t="s">
        <v>323</v>
      </c>
      <c r="M22" s="2" t="s">
        <v>387</v>
      </c>
      <c r="N22" s="43"/>
      <c r="O22" s="53">
        <f t="shared" si="0"/>
        <v>9</v>
      </c>
      <c r="P22" s="43"/>
      <c r="R22" s="8">
        <f>F22*G22*$AA$22*$AA$27</f>
        <v>1785</v>
      </c>
      <c r="S22" s="40"/>
      <c r="T22" s="8">
        <f>S22*C22</f>
        <v>0</v>
      </c>
      <c r="U22" s="8"/>
      <c r="V22" s="8">
        <f>U22*C22</f>
        <v>0</v>
      </c>
      <c r="Y22" s="24" t="s">
        <v>127</v>
      </c>
      <c r="AA22" s="1">
        <v>140</v>
      </c>
      <c r="AB22" s="25" t="s">
        <v>120</v>
      </c>
    </row>
    <row r="23" spans="1:28" x14ac:dyDescent="0.2">
      <c r="A23" s="3"/>
      <c r="B23" s="1" t="s">
        <v>110</v>
      </c>
      <c r="R23" s="8"/>
      <c r="S23" s="8"/>
      <c r="T23" s="8"/>
      <c r="U23" s="8"/>
      <c r="V23" s="8"/>
      <c r="Y23" s="24" t="s">
        <v>123</v>
      </c>
      <c r="AA23" s="1">
        <v>135</v>
      </c>
      <c r="AB23" s="25" t="s">
        <v>120</v>
      </c>
    </row>
    <row r="24" spans="1:28" ht="51" x14ac:dyDescent="0.2">
      <c r="A24" s="3" t="s">
        <v>173</v>
      </c>
      <c r="C24" s="1">
        <v>3</v>
      </c>
      <c r="D24" s="2" t="s">
        <v>338</v>
      </c>
      <c r="E24" s="2" t="s">
        <v>199</v>
      </c>
      <c r="F24" s="1">
        <v>2.2000000000000002</v>
      </c>
      <c r="G24" s="1">
        <v>2.5</v>
      </c>
      <c r="H24" s="2" t="s">
        <v>131</v>
      </c>
      <c r="I24" s="2" t="s">
        <v>330</v>
      </c>
      <c r="J24" s="2" t="s">
        <v>418</v>
      </c>
      <c r="K24" s="2" t="s">
        <v>211</v>
      </c>
      <c r="L24" s="19" t="s">
        <v>324</v>
      </c>
      <c r="M24" s="2" t="s">
        <v>387</v>
      </c>
      <c r="N24" s="43"/>
      <c r="O24" s="53">
        <f>O22+1</f>
        <v>10</v>
      </c>
      <c r="P24" s="43"/>
      <c r="R24" s="8">
        <f>F24*G24*$AA$23+F24*$AA$17</f>
        <v>841.5</v>
      </c>
      <c r="S24" s="40"/>
      <c r="T24" s="8">
        <f t="shared" ref="T24:T30" si="1">S24*C24</f>
        <v>0</v>
      </c>
      <c r="U24" s="8"/>
      <c r="V24" s="8">
        <f t="shared" ref="V24:V30" si="2">U24*C24</f>
        <v>0</v>
      </c>
      <c r="Y24" s="24" t="s">
        <v>124</v>
      </c>
      <c r="AA24" s="1">
        <v>190</v>
      </c>
      <c r="AB24" s="25" t="s">
        <v>120</v>
      </c>
    </row>
    <row r="25" spans="1:28" ht="51" x14ac:dyDescent="0.2">
      <c r="A25" s="3" t="s">
        <v>174</v>
      </c>
      <c r="C25" s="1">
        <v>1</v>
      </c>
      <c r="D25" s="11">
        <v>1004</v>
      </c>
      <c r="E25" s="2" t="s">
        <v>200</v>
      </c>
      <c r="F25" s="1">
        <v>7.5</v>
      </c>
      <c r="G25" s="1">
        <v>3.2</v>
      </c>
      <c r="H25" s="2" t="s">
        <v>131</v>
      </c>
      <c r="I25" s="2" t="s">
        <v>331</v>
      </c>
      <c r="J25" s="2" t="s">
        <v>418</v>
      </c>
      <c r="K25" s="2" t="s">
        <v>212</v>
      </c>
      <c r="L25" s="19" t="s">
        <v>324</v>
      </c>
      <c r="M25" s="2" t="s">
        <v>387</v>
      </c>
      <c r="N25" s="43"/>
      <c r="O25" s="53">
        <f t="shared" si="0"/>
        <v>11</v>
      </c>
      <c r="P25" s="43"/>
      <c r="R25" s="8">
        <f>F25*G25*$AA$23*$AA$27+F25*$AA$17</f>
        <v>4387.5</v>
      </c>
      <c r="S25" s="40"/>
      <c r="T25" s="8">
        <f t="shared" si="1"/>
        <v>0</v>
      </c>
      <c r="U25" s="8"/>
      <c r="V25" s="8">
        <f t="shared" si="2"/>
        <v>0</v>
      </c>
      <c r="Y25" s="24"/>
      <c r="AB25" s="25"/>
    </row>
    <row r="26" spans="1:28" ht="51" x14ac:dyDescent="0.2">
      <c r="A26" s="3" t="s">
        <v>175</v>
      </c>
      <c r="C26" s="1">
        <v>1</v>
      </c>
      <c r="D26" s="11">
        <v>1001</v>
      </c>
      <c r="E26" s="2" t="s">
        <v>201</v>
      </c>
      <c r="F26" s="1">
        <v>7</v>
      </c>
      <c r="G26" s="1">
        <v>3.6</v>
      </c>
      <c r="H26" s="2" t="s">
        <v>131</v>
      </c>
      <c r="I26" s="2" t="s">
        <v>331</v>
      </c>
      <c r="J26" s="2" t="s">
        <v>418</v>
      </c>
      <c r="K26" s="2" t="s">
        <v>212</v>
      </c>
      <c r="L26" s="19" t="s">
        <v>324</v>
      </c>
      <c r="M26" s="2" t="s">
        <v>387</v>
      </c>
      <c r="N26" s="43"/>
      <c r="O26" s="53">
        <f t="shared" si="0"/>
        <v>12</v>
      </c>
      <c r="P26" s="43"/>
      <c r="R26" s="8">
        <f>F26*G26*$AA$23*$AA$27+F26*$AA$17</f>
        <v>4567.5</v>
      </c>
      <c r="S26" s="40"/>
      <c r="T26" s="8">
        <f t="shared" si="1"/>
        <v>0</v>
      </c>
      <c r="U26" s="8"/>
      <c r="V26" s="8">
        <f t="shared" si="2"/>
        <v>0</v>
      </c>
      <c r="Y26" s="24"/>
      <c r="AB26" s="25"/>
    </row>
    <row r="27" spans="1:28" ht="52" thickBot="1" x14ac:dyDescent="0.25">
      <c r="A27" s="3" t="s">
        <v>176</v>
      </c>
      <c r="C27" s="1">
        <v>1</v>
      </c>
      <c r="D27" s="11">
        <v>1003</v>
      </c>
      <c r="E27" s="2" t="s">
        <v>202</v>
      </c>
      <c r="F27" s="1">
        <v>5.4</v>
      </c>
      <c r="G27" s="1">
        <v>3.2</v>
      </c>
      <c r="H27" s="2" t="s">
        <v>131</v>
      </c>
      <c r="I27" s="2" t="s">
        <v>331</v>
      </c>
      <c r="J27" s="2" t="s">
        <v>418</v>
      </c>
      <c r="K27" s="2" t="s">
        <v>212</v>
      </c>
      <c r="L27" s="19" t="s">
        <v>324</v>
      </c>
      <c r="M27" s="2" t="s">
        <v>387</v>
      </c>
      <c r="N27" s="43"/>
      <c r="O27" s="53">
        <f t="shared" si="0"/>
        <v>13</v>
      </c>
      <c r="P27" s="43"/>
      <c r="R27" s="8">
        <f>F27*G27*$AA$23*$AA$27+F27*$AA$17</f>
        <v>3159</v>
      </c>
      <c r="S27" s="40"/>
      <c r="T27" s="8">
        <f t="shared" si="1"/>
        <v>0</v>
      </c>
      <c r="U27" s="8"/>
      <c r="V27" s="8">
        <f t="shared" si="2"/>
        <v>0</v>
      </c>
      <c r="Y27" s="26" t="s">
        <v>322</v>
      </c>
      <c r="Z27" s="27"/>
      <c r="AA27" s="27">
        <v>1.25</v>
      </c>
      <c r="AB27" s="28"/>
    </row>
    <row r="28" spans="1:28" ht="51" x14ac:dyDescent="0.2">
      <c r="A28" s="3" t="s">
        <v>177</v>
      </c>
      <c r="C28" s="1">
        <v>1</v>
      </c>
      <c r="D28" s="11">
        <v>1002</v>
      </c>
      <c r="E28" s="2" t="s">
        <v>203</v>
      </c>
      <c r="F28" s="1">
        <v>2.85</v>
      </c>
      <c r="G28" s="1">
        <v>3.2</v>
      </c>
      <c r="H28" s="2" t="s">
        <v>131</v>
      </c>
      <c r="I28" s="2" t="s">
        <v>331</v>
      </c>
      <c r="J28" s="2" t="s">
        <v>418</v>
      </c>
      <c r="K28" s="2" t="s">
        <v>212</v>
      </c>
      <c r="L28" s="19" t="s">
        <v>324</v>
      </c>
      <c r="M28" s="2" t="s">
        <v>387</v>
      </c>
      <c r="N28" s="43"/>
      <c r="O28" s="53">
        <f t="shared" si="0"/>
        <v>14</v>
      </c>
      <c r="P28" s="43"/>
      <c r="R28" s="8">
        <f>F28*G28*$AA$23*$AA$27+F28*$AA$17</f>
        <v>1667.25</v>
      </c>
      <c r="S28" s="40"/>
      <c r="T28" s="8">
        <f t="shared" si="1"/>
        <v>0</v>
      </c>
      <c r="U28" s="8"/>
      <c r="V28" s="8">
        <f t="shared" si="2"/>
        <v>0</v>
      </c>
    </row>
    <row r="29" spans="1:28" ht="51" x14ac:dyDescent="0.2">
      <c r="A29" s="3" t="s">
        <v>178</v>
      </c>
      <c r="C29" s="1">
        <v>1</v>
      </c>
      <c r="D29" s="11">
        <v>1011</v>
      </c>
      <c r="E29" s="2" t="s">
        <v>125</v>
      </c>
      <c r="F29" s="1">
        <v>3</v>
      </c>
      <c r="G29" s="1">
        <v>2.8</v>
      </c>
      <c r="H29" s="2" t="s">
        <v>131</v>
      </c>
      <c r="I29" s="2" t="s">
        <v>331</v>
      </c>
      <c r="J29" s="2" t="s">
        <v>418</v>
      </c>
      <c r="K29" s="2" t="s">
        <v>212</v>
      </c>
      <c r="L29" s="19" t="s">
        <v>324</v>
      </c>
      <c r="M29" s="2" t="s">
        <v>387</v>
      </c>
      <c r="N29" s="43"/>
      <c r="O29" s="53">
        <f t="shared" si="0"/>
        <v>15</v>
      </c>
      <c r="P29" s="43"/>
      <c r="R29" s="8">
        <f>F29*G29*$AA$23+F29*$AA$17</f>
        <v>1268.9999999999998</v>
      </c>
      <c r="S29" s="40"/>
      <c r="T29" s="8">
        <f t="shared" si="1"/>
        <v>0</v>
      </c>
      <c r="U29" s="8"/>
      <c r="V29" s="8">
        <f t="shared" si="2"/>
        <v>0</v>
      </c>
    </row>
    <row r="30" spans="1:28" ht="51" x14ac:dyDescent="0.2">
      <c r="A30" s="3" t="s">
        <v>179</v>
      </c>
      <c r="C30" s="1">
        <v>1</v>
      </c>
      <c r="D30" s="11">
        <v>1010</v>
      </c>
      <c r="E30" s="2" t="s">
        <v>126</v>
      </c>
      <c r="F30" s="1">
        <v>4</v>
      </c>
      <c r="G30" s="1">
        <v>2.8</v>
      </c>
      <c r="H30" s="2" t="s">
        <v>131</v>
      </c>
      <c r="I30" s="2" t="s">
        <v>331</v>
      </c>
      <c r="J30" s="2" t="s">
        <v>418</v>
      </c>
      <c r="K30" s="2" t="s">
        <v>212</v>
      </c>
      <c r="L30" s="19" t="s">
        <v>324</v>
      </c>
      <c r="M30" s="2" t="s">
        <v>387</v>
      </c>
      <c r="N30" s="43"/>
      <c r="O30" s="53">
        <f t="shared" si="0"/>
        <v>16</v>
      </c>
      <c r="P30" s="43"/>
      <c r="R30" s="8">
        <f>F30*G30*$AA$23+F30*$AA$17</f>
        <v>1692</v>
      </c>
      <c r="S30" s="40"/>
      <c r="T30" s="8">
        <f t="shared" si="1"/>
        <v>0</v>
      </c>
      <c r="U30" s="8"/>
      <c r="V30" s="8">
        <f t="shared" si="2"/>
        <v>0</v>
      </c>
    </row>
    <row r="31" spans="1:28" x14ac:dyDescent="0.2">
      <c r="A31" s="3"/>
      <c r="B31" s="1" t="s">
        <v>148</v>
      </c>
      <c r="D31" s="11"/>
      <c r="R31" s="8"/>
      <c r="S31" s="8"/>
      <c r="T31" s="8"/>
      <c r="U31" s="8"/>
      <c r="V31" s="8"/>
    </row>
    <row r="32" spans="1:28" ht="68" x14ac:dyDescent="0.2">
      <c r="A32" s="3" t="s">
        <v>180</v>
      </c>
      <c r="C32" s="1">
        <v>3</v>
      </c>
      <c r="D32" s="2" t="s">
        <v>338</v>
      </c>
      <c r="E32" s="2" t="s">
        <v>199</v>
      </c>
      <c r="F32" s="1">
        <v>2.2000000000000002</v>
      </c>
      <c r="G32" s="1">
        <v>2.5</v>
      </c>
      <c r="H32" s="2" t="s">
        <v>132</v>
      </c>
      <c r="I32" s="2" t="s">
        <v>332</v>
      </c>
      <c r="J32" s="2" t="s">
        <v>418</v>
      </c>
      <c r="K32" s="2" t="s">
        <v>327</v>
      </c>
      <c r="L32" s="2" t="s">
        <v>326</v>
      </c>
      <c r="M32" s="2" t="s">
        <v>387</v>
      </c>
      <c r="N32" s="43"/>
      <c r="O32" s="53">
        <f>O30+1</f>
        <v>17</v>
      </c>
      <c r="P32" s="43"/>
      <c r="R32" s="8">
        <f>F32*G32*$AA$21+F32*$AA$17</f>
        <v>621.5</v>
      </c>
      <c r="S32" s="40"/>
      <c r="T32" s="8">
        <f t="shared" ref="T32:T38" si="3">S32*C32</f>
        <v>0</v>
      </c>
      <c r="U32" s="8"/>
      <c r="V32" s="8">
        <f t="shared" ref="V32:V38" si="4">U32*C32</f>
        <v>0</v>
      </c>
    </row>
    <row r="33" spans="1:23" ht="68" x14ac:dyDescent="0.2">
      <c r="A33" s="3" t="s">
        <v>181</v>
      </c>
      <c r="C33" s="1">
        <v>1</v>
      </c>
      <c r="D33" s="11">
        <v>1004</v>
      </c>
      <c r="E33" s="2" t="s">
        <v>204</v>
      </c>
      <c r="F33" s="1">
        <v>7.5</v>
      </c>
      <c r="G33" s="1">
        <v>3.2</v>
      </c>
      <c r="H33" s="2" t="s">
        <v>132</v>
      </c>
      <c r="I33" s="2" t="s">
        <v>333</v>
      </c>
      <c r="J33" s="2" t="s">
        <v>418</v>
      </c>
      <c r="K33" s="2" t="s">
        <v>214</v>
      </c>
      <c r="L33" s="2" t="s">
        <v>326</v>
      </c>
      <c r="M33" s="2" t="s">
        <v>387</v>
      </c>
      <c r="N33" s="43"/>
      <c r="O33" s="53">
        <f t="shared" si="0"/>
        <v>18</v>
      </c>
      <c r="P33" s="43"/>
      <c r="R33" s="8">
        <f>F33*G33*$AA$21*$AA$27+F33*$AA$17</f>
        <v>3187.5</v>
      </c>
      <c r="S33" s="40"/>
      <c r="T33" s="8">
        <f t="shared" si="3"/>
        <v>0</v>
      </c>
      <c r="U33" s="8"/>
      <c r="V33" s="8">
        <f t="shared" si="4"/>
        <v>0</v>
      </c>
    </row>
    <row r="34" spans="1:23" ht="68" x14ac:dyDescent="0.2">
      <c r="A34" s="3" t="s">
        <v>182</v>
      </c>
      <c r="C34" s="1">
        <v>1</v>
      </c>
      <c r="D34" s="11">
        <v>1001</v>
      </c>
      <c r="E34" s="2" t="s">
        <v>201</v>
      </c>
      <c r="F34" s="1">
        <v>7</v>
      </c>
      <c r="G34" s="1">
        <v>3.6</v>
      </c>
      <c r="H34" s="2" t="s">
        <v>132</v>
      </c>
      <c r="I34" s="2" t="s">
        <v>333</v>
      </c>
      <c r="J34" s="2" t="s">
        <v>418</v>
      </c>
      <c r="K34" s="2" t="s">
        <v>214</v>
      </c>
      <c r="L34" s="2" t="s">
        <v>326</v>
      </c>
      <c r="M34" s="2" t="s">
        <v>387</v>
      </c>
      <c r="N34" s="43"/>
      <c r="O34" s="53">
        <f t="shared" si="0"/>
        <v>19</v>
      </c>
      <c r="P34" s="43"/>
      <c r="R34" s="8">
        <f>F34*G34*$AA$21*$AA$27+F34*$AA$17</f>
        <v>3307.5</v>
      </c>
      <c r="S34" s="40"/>
      <c r="T34" s="8">
        <f t="shared" si="3"/>
        <v>0</v>
      </c>
      <c r="U34" s="8"/>
      <c r="V34" s="8">
        <f t="shared" si="4"/>
        <v>0</v>
      </c>
    </row>
    <row r="35" spans="1:23" ht="68" x14ac:dyDescent="0.2">
      <c r="A35" s="3" t="s">
        <v>183</v>
      </c>
      <c r="C35" s="1">
        <v>1</v>
      </c>
      <c r="D35" s="11">
        <v>1003</v>
      </c>
      <c r="E35" s="2" t="s">
        <v>202</v>
      </c>
      <c r="F35" s="1">
        <v>5.4</v>
      </c>
      <c r="G35" s="1">
        <v>3.2</v>
      </c>
      <c r="H35" s="2" t="s">
        <v>132</v>
      </c>
      <c r="I35" s="2" t="s">
        <v>333</v>
      </c>
      <c r="J35" s="2" t="s">
        <v>418</v>
      </c>
      <c r="K35" s="2" t="s">
        <v>214</v>
      </c>
      <c r="L35" s="2" t="s">
        <v>326</v>
      </c>
      <c r="M35" s="2" t="s">
        <v>387</v>
      </c>
      <c r="N35" s="43"/>
      <c r="O35" s="53">
        <f t="shared" si="0"/>
        <v>20</v>
      </c>
      <c r="P35" s="43"/>
      <c r="R35" s="8">
        <f>F35*G35*$AA$21*$AA$27+F35*$AA$17</f>
        <v>2295</v>
      </c>
      <c r="S35" s="40"/>
      <c r="T35" s="8">
        <f t="shared" si="3"/>
        <v>0</v>
      </c>
      <c r="U35" s="8"/>
      <c r="V35" s="8">
        <f t="shared" si="4"/>
        <v>0</v>
      </c>
    </row>
    <row r="36" spans="1:23" ht="68" x14ac:dyDescent="0.2">
      <c r="A36" s="3" t="s">
        <v>184</v>
      </c>
      <c r="C36" s="1">
        <v>1</v>
      </c>
      <c r="D36" s="11">
        <v>1002</v>
      </c>
      <c r="E36" s="2" t="s">
        <v>203</v>
      </c>
      <c r="F36" s="1">
        <v>2.85</v>
      </c>
      <c r="G36" s="1">
        <v>3.2</v>
      </c>
      <c r="H36" s="2" t="s">
        <v>132</v>
      </c>
      <c r="I36" s="2" t="s">
        <v>333</v>
      </c>
      <c r="J36" s="2" t="s">
        <v>418</v>
      </c>
      <c r="K36" s="2" t="s">
        <v>214</v>
      </c>
      <c r="L36" s="2" t="s">
        <v>326</v>
      </c>
      <c r="M36" s="2" t="s">
        <v>387</v>
      </c>
      <c r="N36" s="43"/>
      <c r="O36" s="53">
        <f t="shared" si="0"/>
        <v>21</v>
      </c>
      <c r="P36" s="43"/>
      <c r="R36" s="8">
        <f>F36*G36*$AA$21*$AA$27+F36*$AA$17</f>
        <v>1211.25</v>
      </c>
      <c r="S36" s="40"/>
      <c r="T36" s="8">
        <f t="shared" si="3"/>
        <v>0</v>
      </c>
      <c r="U36" s="8"/>
      <c r="V36" s="8">
        <f t="shared" si="4"/>
        <v>0</v>
      </c>
    </row>
    <row r="37" spans="1:23" ht="68" x14ac:dyDescent="0.2">
      <c r="A37" s="3" t="s">
        <v>185</v>
      </c>
      <c r="C37" s="1">
        <v>1</v>
      </c>
      <c r="D37" s="11">
        <v>1011</v>
      </c>
      <c r="E37" s="2" t="s">
        <v>125</v>
      </c>
      <c r="F37" s="1">
        <v>3</v>
      </c>
      <c r="G37" s="1">
        <v>2.8</v>
      </c>
      <c r="H37" s="2" t="s">
        <v>132</v>
      </c>
      <c r="I37" s="2" t="s">
        <v>333</v>
      </c>
      <c r="J37" s="2" t="s">
        <v>418</v>
      </c>
      <c r="K37" s="2" t="s">
        <v>214</v>
      </c>
      <c r="L37" s="2" t="s">
        <v>326</v>
      </c>
      <c r="M37" s="2" t="s">
        <v>387</v>
      </c>
      <c r="N37" s="43"/>
      <c r="O37" s="53">
        <f t="shared" si="0"/>
        <v>22</v>
      </c>
      <c r="P37" s="43"/>
      <c r="R37" s="8">
        <f>F37*G37*$AA$21+F37*$AA$17</f>
        <v>932.99999999999989</v>
      </c>
      <c r="S37" s="40"/>
      <c r="T37" s="8">
        <f t="shared" si="3"/>
        <v>0</v>
      </c>
      <c r="U37" s="8"/>
      <c r="V37" s="8">
        <f t="shared" si="4"/>
        <v>0</v>
      </c>
    </row>
    <row r="38" spans="1:23" ht="68" x14ac:dyDescent="0.2">
      <c r="A38" s="3" t="s">
        <v>186</v>
      </c>
      <c r="C38" s="1">
        <v>1</v>
      </c>
      <c r="D38" s="11">
        <v>1010</v>
      </c>
      <c r="E38" s="2" t="s">
        <v>126</v>
      </c>
      <c r="F38" s="1">
        <v>4</v>
      </c>
      <c r="G38" s="1">
        <v>2.8</v>
      </c>
      <c r="H38" s="2" t="s">
        <v>132</v>
      </c>
      <c r="I38" s="2" t="s">
        <v>333</v>
      </c>
      <c r="J38" s="2" t="s">
        <v>418</v>
      </c>
      <c r="K38" s="2" t="s">
        <v>214</v>
      </c>
      <c r="L38" s="2" t="s">
        <v>326</v>
      </c>
      <c r="M38" s="2" t="s">
        <v>387</v>
      </c>
      <c r="N38" s="43"/>
      <c r="O38" s="53">
        <f t="shared" si="0"/>
        <v>23</v>
      </c>
      <c r="P38" s="43"/>
      <c r="R38" s="8">
        <f>F38*G38*$AA$21*$AA$27+F38*$AA$17</f>
        <v>1510</v>
      </c>
      <c r="S38" s="40"/>
      <c r="T38" s="8">
        <f t="shared" si="3"/>
        <v>0</v>
      </c>
      <c r="U38" s="8"/>
      <c r="V38" s="8">
        <f t="shared" si="4"/>
        <v>0</v>
      </c>
    </row>
    <row r="39" spans="1:23" x14ac:dyDescent="0.2">
      <c r="A39" s="3"/>
      <c r="D39" s="11"/>
      <c r="R39" s="8"/>
      <c r="S39" s="8"/>
      <c r="T39" s="8"/>
      <c r="U39" s="8"/>
      <c r="V39" s="8"/>
    </row>
    <row r="40" spans="1:23" ht="34" x14ac:dyDescent="0.2">
      <c r="A40" s="5" t="s">
        <v>17</v>
      </c>
      <c r="B40" s="5"/>
      <c r="C40" s="5"/>
      <c r="D40" s="6"/>
      <c r="E40" s="6" t="s">
        <v>225</v>
      </c>
      <c r="F40" s="5"/>
      <c r="G40" s="5"/>
      <c r="H40" s="6"/>
      <c r="I40" s="6"/>
      <c r="J40" s="6"/>
      <c r="K40" s="6"/>
      <c r="L40" s="6"/>
      <c r="M40" s="6"/>
      <c r="N40" s="6"/>
      <c r="O40" s="6"/>
      <c r="P40" s="6"/>
      <c r="Q40" s="6"/>
      <c r="R40" s="9"/>
      <c r="S40" s="9"/>
      <c r="T40" s="9"/>
      <c r="U40" s="9"/>
      <c r="V40" s="9"/>
      <c r="W40" s="18">
        <f>SUM(T42:T58)</f>
        <v>0</v>
      </c>
    </row>
    <row r="41" spans="1:23" x14ac:dyDescent="0.2">
      <c r="R41" s="8"/>
      <c r="S41" s="8"/>
      <c r="T41" s="8"/>
      <c r="U41" s="8"/>
      <c r="V41" s="8"/>
      <c r="W41" s="20"/>
    </row>
    <row r="42" spans="1:23" ht="136" x14ac:dyDescent="0.2">
      <c r="A42" s="1" t="s">
        <v>6</v>
      </c>
      <c r="B42" s="1" t="s">
        <v>160</v>
      </c>
      <c r="C42" s="1">
        <v>36</v>
      </c>
      <c r="D42" s="2" t="s">
        <v>194</v>
      </c>
      <c r="E42" s="2" t="s">
        <v>411</v>
      </c>
      <c r="H42" s="2" t="s">
        <v>242</v>
      </c>
      <c r="I42" s="2" t="s">
        <v>410</v>
      </c>
      <c r="J42" s="2" t="s">
        <v>357</v>
      </c>
      <c r="K42" s="2" t="s">
        <v>309</v>
      </c>
      <c r="L42" s="29" t="s">
        <v>308</v>
      </c>
      <c r="M42" s="2" t="s">
        <v>387</v>
      </c>
      <c r="N42" s="43"/>
      <c r="O42" s="53">
        <f>O38+1</f>
        <v>24</v>
      </c>
      <c r="P42" s="43"/>
      <c r="R42" s="8">
        <v>2000</v>
      </c>
      <c r="S42" s="40"/>
      <c r="T42" s="8">
        <f t="shared" ref="T42:T58" si="5">S42*C42</f>
        <v>0</v>
      </c>
      <c r="U42" s="8"/>
      <c r="V42" s="8">
        <f t="shared" ref="V42:V58" si="6">U42*C42</f>
        <v>0</v>
      </c>
    </row>
    <row r="43" spans="1:23" ht="102" x14ac:dyDescent="0.2">
      <c r="A43" s="1" t="s">
        <v>7</v>
      </c>
      <c r="B43" s="1" t="s">
        <v>159</v>
      </c>
      <c r="C43" s="1">
        <v>12</v>
      </c>
      <c r="D43" s="2" t="s">
        <v>337</v>
      </c>
      <c r="E43" s="2" t="s">
        <v>97</v>
      </c>
      <c r="H43" s="2" t="s">
        <v>224</v>
      </c>
      <c r="I43" s="2" t="s">
        <v>255</v>
      </c>
      <c r="J43" s="2" t="s">
        <v>357</v>
      </c>
      <c r="K43" s="2" t="s">
        <v>309</v>
      </c>
      <c r="L43" s="29" t="s">
        <v>308</v>
      </c>
      <c r="M43" s="2" t="s">
        <v>387</v>
      </c>
      <c r="N43" s="43"/>
      <c r="O43" s="53">
        <f t="shared" ref="O43:O58" si="7">O42+1</f>
        <v>25</v>
      </c>
      <c r="P43" s="43"/>
      <c r="R43" s="8">
        <v>1600</v>
      </c>
      <c r="S43" s="40"/>
      <c r="T43" s="8">
        <f t="shared" si="5"/>
        <v>0</v>
      </c>
      <c r="U43" s="8"/>
      <c r="V43" s="8">
        <f t="shared" si="6"/>
        <v>0</v>
      </c>
    </row>
    <row r="44" spans="1:23" ht="119" x14ac:dyDescent="0.2">
      <c r="A44" s="1" t="s">
        <v>8</v>
      </c>
      <c r="B44" s="1" t="s">
        <v>158</v>
      </c>
      <c r="C44" s="1">
        <v>11</v>
      </c>
      <c r="D44" s="2" t="s">
        <v>152</v>
      </c>
      <c r="E44" s="2" t="s">
        <v>116</v>
      </c>
      <c r="H44" s="2" t="s">
        <v>149</v>
      </c>
      <c r="I44" s="2" t="s">
        <v>412</v>
      </c>
      <c r="J44" s="2" t="s">
        <v>357</v>
      </c>
      <c r="K44" s="2" t="s">
        <v>310</v>
      </c>
      <c r="L44" s="30" t="s">
        <v>311</v>
      </c>
      <c r="M44" s="2" t="s">
        <v>387</v>
      </c>
      <c r="N44" s="43"/>
      <c r="O44" s="53">
        <f t="shared" si="7"/>
        <v>26</v>
      </c>
      <c r="P44" s="43"/>
      <c r="R44" s="8">
        <v>800</v>
      </c>
      <c r="S44" s="40"/>
      <c r="T44" s="8">
        <f t="shared" si="5"/>
        <v>0</v>
      </c>
      <c r="U44" s="8"/>
      <c r="V44" s="8">
        <f t="shared" si="6"/>
        <v>0</v>
      </c>
    </row>
    <row r="45" spans="1:23" ht="85" x14ac:dyDescent="0.2">
      <c r="A45" s="1" t="s">
        <v>9</v>
      </c>
      <c r="B45" s="1" t="s">
        <v>153</v>
      </c>
      <c r="C45" s="1">
        <v>5</v>
      </c>
      <c r="D45" s="2" t="s">
        <v>404</v>
      </c>
      <c r="E45" s="2" t="s">
        <v>45</v>
      </c>
      <c r="H45" s="2" t="s">
        <v>243</v>
      </c>
      <c r="I45" s="2" t="s">
        <v>244</v>
      </c>
      <c r="K45" s="2" t="s">
        <v>40</v>
      </c>
      <c r="L45" s="19" t="s">
        <v>248</v>
      </c>
      <c r="M45" s="2" t="s">
        <v>387</v>
      </c>
      <c r="N45" s="43"/>
      <c r="O45" s="53">
        <f t="shared" si="7"/>
        <v>27</v>
      </c>
      <c r="P45" s="43"/>
      <c r="R45" s="8">
        <v>1169</v>
      </c>
      <c r="S45" s="40"/>
      <c r="T45" s="8">
        <f t="shared" si="5"/>
        <v>0</v>
      </c>
      <c r="U45" s="8"/>
      <c r="V45" s="8">
        <f t="shared" si="6"/>
        <v>0</v>
      </c>
    </row>
    <row r="46" spans="1:23" ht="68" x14ac:dyDescent="0.2">
      <c r="A46" s="1" t="s">
        <v>10</v>
      </c>
      <c r="B46" s="1" t="s">
        <v>161</v>
      </c>
      <c r="C46" s="1">
        <v>8</v>
      </c>
      <c r="D46" s="11">
        <v>1004</v>
      </c>
      <c r="E46" s="2" t="s">
        <v>245</v>
      </c>
      <c r="H46" s="2" t="s">
        <v>254</v>
      </c>
      <c r="I46" s="2" t="s">
        <v>312</v>
      </c>
      <c r="J46" s="2" t="s">
        <v>356</v>
      </c>
      <c r="K46" s="2" t="s">
        <v>360</v>
      </c>
      <c r="L46" s="19" t="s">
        <v>252</v>
      </c>
      <c r="M46" s="2" t="s">
        <v>387</v>
      </c>
      <c r="N46" s="43"/>
      <c r="O46" s="53">
        <f t="shared" si="7"/>
        <v>28</v>
      </c>
      <c r="P46" s="43"/>
      <c r="R46" s="8">
        <v>2500</v>
      </c>
      <c r="S46" s="40"/>
      <c r="T46" s="8">
        <f t="shared" si="5"/>
        <v>0</v>
      </c>
      <c r="U46" s="8"/>
      <c r="V46" s="8">
        <f t="shared" si="6"/>
        <v>0</v>
      </c>
    </row>
    <row r="47" spans="1:23" ht="68" x14ac:dyDescent="0.2">
      <c r="A47" s="1" t="s">
        <v>11</v>
      </c>
      <c r="B47" s="1" t="s">
        <v>162</v>
      </c>
      <c r="C47" s="1">
        <v>2</v>
      </c>
      <c r="D47" s="2" t="s">
        <v>133</v>
      </c>
      <c r="E47" s="2" t="s">
        <v>101</v>
      </c>
      <c r="H47" s="2" t="s">
        <v>254</v>
      </c>
      <c r="I47" s="2" t="s">
        <v>312</v>
      </c>
      <c r="J47" s="2" t="s">
        <v>355</v>
      </c>
      <c r="K47" s="2" t="s">
        <v>360</v>
      </c>
      <c r="L47" s="19" t="s">
        <v>252</v>
      </c>
      <c r="M47" s="2" t="s">
        <v>387</v>
      </c>
      <c r="N47" s="43"/>
      <c r="O47" s="53">
        <f t="shared" si="7"/>
        <v>29</v>
      </c>
      <c r="P47" s="43"/>
      <c r="R47" s="8">
        <v>2500</v>
      </c>
      <c r="S47" s="40"/>
      <c r="T47" s="8">
        <f t="shared" si="5"/>
        <v>0</v>
      </c>
      <c r="U47" s="8"/>
      <c r="V47" s="8">
        <f t="shared" si="6"/>
        <v>0</v>
      </c>
    </row>
    <row r="48" spans="1:23" ht="68" x14ac:dyDescent="0.2">
      <c r="A48" s="1" t="s">
        <v>12</v>
      </c>
      <c r="B48" s="1" t="s">
        <v>163</v>
      </c>
      <c r="C48" s="1">
        <v>1</v>
      </c>
      <c r="D48" s="11">
        <v>1001</v>
      </c>
      <c r="E48" s="2" t="s">
        <v>246</v>
      </c>
      <c r="H48" s="2" t="s">
        <v>254</v>
      </c>
      <c r="I48" s="2" t="s">
        <v>313</v>
      </c>
      <c r="J48" s="2" t="s">
        <v>249</v>
      </c>
      <c r="K48" s="2" t="s">
        <v>361</v>
      </c>
      <c r="L48" s="29" t="s">
        <v>253</v>
      </c>
      <c r="M48" s="2" t="s">
        <v>387</v>
      </c>
      <c r="N48" s="43"/>
      <c r="O48" s="53">
        <f t="shared" si="7"/>
        <v>30</v>
      </c>
      <c r="P48" s="43"/>
      <c r="R48" s="8">
        <v>6000</v>
      </c>
      <c r="S48" s="40"/>
      <c r="T48" s="8">
        <f t="shared" si="5"/>
        <v>0</v>
      </c>
      <c r="U48" s="8"/>
      <c r="V48" s="8">
        <f t="shared" si="6"/>
        <v>0</v>
      </c>
    </row>
    <row r="49" spans="1:23" ht="68" x14ac:dyDescent="0.2">
      <c r="A49" s="1" t="s">
        <v>136</v>
      </c>
      <c r="B49" s="1" t="s">
        <v>221</v>
      </c>
      <c r="C49" s="1">
        <v>5</v>
      </c>
      <c r="D49" s="2" t="s">
        <v>134</v>
      </c>
      <c r="E49" s="2" t="s">
        <v>351</v>
      </c>
      <c r="H49" s="2" t="s">
        <v>256</v>
      </c>
      <c r="I49" s="2" t="s">
        <v>354</v>
      </c>
      <c r="K49" s="2" t="s">
        <v>247</v>
      </c>
      <c r="L49" s="19" t="s">
        <v>352</v>
      </c>
      <c r="M49" s="2" t="s">
        <v>387</v>
      </c>
      <c r="N49" s="43"/>
      <c r="O49" s="53">
        <f t="shared" si="7"/>
        <v>31</v>
      </c>
      <c r="P49" s="43"/>
      <c r="R49" s="8">
        <v>660</v>
      </c>
      <c r="S49" s="40"/>
      <c r="T49" s="8">
        <f t="shared" si="5"/>
        <v>0</v>
      </c>
      <c r="U49" s="8"/>
      <c r="V49" s="8">
        <f t="shared" si="6"/>
        <v>0</v>
      </c>
    </row>
    <row r="50" spans="1:23" ht="68" x14ac:dyDescent="0.2">
      <c r="A50" s="1" t="s">
        <v>13</v>
      </c>
      <c r="B50" s="1" t="s">
        <v>156</v>
      </c>
      <c r="C50" s="1">
        <v>5</v>
      </c>
      <c r="D50" s="11">
        <v>1017</v>
      </c>
      <c r="E50" s="2" t="s">
        <v>251</v>
      </c>
      <c r="H50" s="2" t="s">
        <v>257</v>
      </c>
      <c r="I50" s="2" t="s">
        <v>312</v>
      </c>
      <c r="K50" s="2" t="s">
        <v>98</v>
      </c>
      <c r="L50" s="19" t="s">
        <v>70</v>
      </c>
      <c r="M50" s="2" t="s">
        <v>387</v>
      </c>
      <c r="N50" s="43"/>
      <c r="O50" s="53">
        <f t="shared" si="7"/>
        <v>32</v>
      </c>
      <c r="P50" s="43"/>
      <c r="R50" s="8">
        <v>612</v>
      </c>
      <c r="S50" s="40"/>
      <c r="T50" s="8">
        <f t="shared" si="5"/>
        <v>0</v>
      </c>
      <c r="U50" s="8"/>
      <c r="V50" s="8">
        <f t="shared" si="6"/>
        <v>0</v>
      </c>
    </row>
    <row r="51" spans="1:23" ht="68" x14ac:dyDescent="0.2">
      <c r="A51" s="1" t="s">
        <v>222</v>
      </c>
      <c r="B51" s="1" t="s">
        <v>135</v>
      </c>
      <c r="C51" s="1">
        <v>3</v>
      </c>
      <c r="D51" s="11">
        <v>1014</v>
      </c>
      <c r="E51" s="2" t="s">
        <v>250</v>
      </c>
      <c r="H51" s="2" t="s">
        <v>258</v>
      </c>
      <c r="I51" s="2" t="s">
        <v>354</v>
      </c>
      <c r="K51" s="2" t="s">
        <v>247</v>
      </c>
      <c r="L51" s="19" t="s">
        <v>293</v>
      </c>
      <c r="M51" s="2" t="s">
        <v>387</v>
      </c>
      <c r="N51" s="43"/>
      <c r="O51" s="53">
        <f t="shared" si="7"/>
        <v>33</v>
      </c>
      <c r="P51" s="43"/>
      <c r="R51" s="8">
        <v>350</v>
      </c>
      <c r="S51" s="40"/>
      <c r="T51" s="8">
        <f t="shared" si="5"/>
        <v>0</v>
      </c>
      <c r="U51" s="8"/>
      <c r="V51" s="8">
        <f t="shared" si="6"/>
        <v>0</v>
      </c>
    </row>
    <row r="52" spans="1:23" ht="51" x14ac:dyDescent="0.2">
      <c r="A52" s="1" t="s">
        <v>14</v>
      </c>
      <c r="B52" s="1" t="s">
        <v>164</v>
      </c>
      <c r="C52" s="1">
        <v>3</v>
      </c>
      <c r="D52" s="11">
        <v>1017</v>
      </c>
      <c r="E52" s="2" t="s">
        <v>101</v>
      </c>
      <c r="H52" s="2" t="s">
        <v>84</v>
      </c>
      <c r="I52" s="2" t="s">
        <v>244</v>
      </c>
      <c r="K52" s="2" t="s">
        <v>220</v>
      </c>
      <c r="L52" s="30" t="s">
        <v>100</v>
      </c>
      <c r="M52" s="2" t="s">
        <v>387</v>
      </c>
      <c r="N52" s="43"/>
      <c r="O52" s="53">
        <f t="shared" si="7"/>
        <v>34</v>
      </c>
      <c r="P52" s="43"/>
      <c r="R52" s="8">
        <v>1600</v>
      </c>
      <c r="S52" s="40"/>
      <c r="T52" s="8">
        <f t="shared" si="5"/>
        <v>0</v>
      </c>
      <c r="U52" s="8"/>
      <c r="V52" s="8">
        <f t="shared" si="6"/>
        <v>0</v>
      </c>
    </row>
    <row r="53" spans="1:23" ht="51" x14ac:dyDescent="0.2">
      <c r="A53" s="1" t="s">
        <v>15</v>
      </c>
      <c r="B53" s="1" t="s">
        <v>165</v>
      </c>
      <c r="C53" s="1">
        <v>5</v>
      </c>
      <c r="D53" s="11">
        <v>1014</v>
      </c>
      <c r="E53" s="2" t="s">
        <v>41</v>
      </c>
      <c r="H53" s="2" t="s">
        <v>83</v>
      </c>
      <c r="I53" s="2" t="s">
        <v>244</v>
      </c>
      <c r="J53" s="2" t="s">
        <v>264</v>
      </c>
      <c r="K53" s="2" t="s">
        <v>220</v>
      </c>
      <c r="L53" s="30" t="s">
        <v>99</v>
      </c>
      <c r="M53" s="2" t="s">
        <v>387</v>
      </c>
      <c r="N53" s="43"/>
      <c r="O53" s="53">
        <f t="shared" si="7"/>
        <v>35</v>
      </c>
      <c r="P53" s="43"/>
      <c r="R53" s="8">
        <v>1500</v>
      </c>
      <c r="S53" s="40"/>
      <c r="T53" s="8">
        <f t="shared" si="5"/>
        <v>0</v>
      </c>
      <c r="U53" s="8"/>
      <c r="V53" s="8">
        <f t="shared" si="6"/>
        <v>0</v>
      </c>
    </row>
    <row r="54" spans="1:23" ht="51" x14ac:dyDescent="0.2">
      <c r="A54" s="1" t="s">
        <v>16</v>
      </c>
      <c r="B54" s="1" t="s">
        <v>166</v>
      </c>
      <c r="C54" s="1">
        <v>5</v>
      </c>
      <c r="D54" s="2" t="s">
        <v>188</v>
      </c>
      <c r="E54" s="2" t="s">
        <v>42</v>
      </c>
      <c r="H54" s="2" t="s">
        <v>259</v>
      </c>
      <c r="I54" s="2" t="s">
        <v>265</v>
      </c>
      <c r="K54" s="2" t="s">
        <v>48</v>
      </c>
      <c r="L54" s="19" t="s">
        <v>292</v>
      </c>
      <c r="M54" s="2" t="s">
        <v>387</v>
      </c>
      <c r="N54" s="43"/>
      <c r="O54" s="53">
        <f t="shared" si="7"/>
        <v>36</v>
      </c>
      <c r="P54" s="43"/>
      <c r="R54" s="8">
        <v>600</v>
      </c>
      <c r="S54" s="40"/>
      <c r="T54" s="8">
        <f t="shared" si="5"/>
        <v>0</v>
      </c>
      <c r="U54" s="8"/>
      <c r="V54" s="8">
        <f t="shared" si="6"/>
        <v>0</v>
      </c>
    </row>
    <row r="55" spans="1:23" ht="51" x14ac:dyDescent="0.2">
      <c r="A55" s="1" t="s">
        <v>32</v>
      </c>
      <c r="B55" s="1" t="s">
        <v>167</v>
      </c>
      <c r="C55" s="1">
        <v>5</v>
      </c>
      <c r="D55" s="2" t="s">
        <v>188</v>
      </c>
      <c r="E55" s="2" t="s">
        <v>44</v>
      </c>
      <c r="H55" s="2" t="s">
        <v>260</v>
      </c>
      <c r="I55" s="2" t="s">
        <v>265</v>
      </c>
      <c r="K55" s="2" t="s">
        <v>48</v>
      </c>
      <c r="L55" s="29" t="s">
        <v>291</v>
      </c>
      <c r="M55" s="2" t="s">
        <v>387</v>
      </c>
      <c r="N55" s="43"/>
      <c r="O55" s="53">
        <f t="shared" si="7"/>
        <v>37</v>
      </c>
      <c r="P55" s="43"/>
      <c r="R55" s="8">
        <v>800</v>
      </c>
      <c r="S55" s="40"/>
      <c r="T55" s="8">
        <f t="shared" si="5"/>
        <v>0</v>
      </c>
      <c r="U55" s="8"/>
      <c r="V55" s="8">
        <f t="shared" si="6"/>
        <v>0</v>
      </c>
    </row>
    <row r="56" spans="1:23" ht="51" x14ac:dyDescent="0.2">
      <c r="A56" s="1" t="s">
        <v>33</v>
      </c>
      <c r="B56" s="1" t="s">
        <v>157</v>
      </c>
      <c r="C56" s="1">
        <v>4</v>
      </c>
      <c r="D56" s="2" t="s">
        <v>188</v>
      </c>
      <c r="E56" s="2" t="s">
        <v>43</v>
      </c>
      <c r="H56" s="2" t="s">
        <v>262</v>
      </c>
      <c r="I56" s="2" t="s">
        <v>265</v>
      </c>
      <c r="K56" s="2" t="s">
        <v>48</v>
      </c>
      <c r="L56" s="29" t="s">
        <v>290</v>
      </c>
      <c r="M56" s="2" t="s">
        <v>387</v>
      </c>
      <c r="N56" s="43"/>
      <c r="O56" s="53">
        <f t="shared" si="7"/>
        <v>38</v>
      </c>
      <c r="P56" s="43"/>
      <c r="R56" s="8">
        <v>400</v>
      </c>
      <c r="S56" s="40"/>
      <c r="T56" s="8">
        <f t="shared" si="5"/>
        <v>0</v>
      </c>
      <c r="U56" s="8"/>
      <c r="V56" s="8">
        <f t="shared" si="6"/>
        <v>0</v>
      </c>
    </row>
    <row r="57" spans="1:23" ht="51" x14ac:dyDescent="0.2">
      <c r="A57" s="1" t="s">
        <v>85</v>
      </c>
      <c r="B57" s="1" t="s">
        <v>155</v>
      </c>
      <c r="C57" s="1">
        <v>5</v>
      </c>
      <c r="D57" s="2" t="s">
        <v>188</v>
      </c>
      <c r="E57" s="2" t="s">
        <v>130</v>
      </c>
      <c r="H57" s="2" t="s">
        <v>261</v>
      </c>
      <c r="I57" s="2" t="s">
        <v>265</v>
      </c>
      <c r="K57" s="2" t="s">
        <v>129</v>
      </c>
      <c r="L57" s="19" t="s">
        <v>289</v>
      </c>
      <c r="M57" s="2" t="s">
        <v>387</v>
      </c>
      <c r="N57" s="43"/>
      <c r="O57" s="53">
        <f t="shared" si="7"/>
        <v>39</v>
      </c>
      <c r="P57" s="43"/>
      <c r="R57" s="8">
        <v>400</v>
      </c>
      <c r="S57" s="40"/>
      <c r="T57" s="8">
        <f t="shared" si="5"/>
        <v>0</v>
      </c>
      <c r="U57" s="8"/>
      <c r="V57" s="8">
        <f t="shared" si="6"/>
        <v>0</v>
      </c>
    </row>
    <row r="58" spans="1:23" ht="34" x14ac:dyDescent="0.2">
      <c r="A58" s="1" t="s">
        <v>128</v>
      </c>
      <c r="B58" s="1" t="s">
        <v>154</v>
      </c>
      <c r="C58" s="1">
        <v>6</v>
      </c>
      <c r="D58" s="2" t="s">
        <v>188</v>
      </c>
      <c r="E58" s="2" t="s">
        <v>75</v>
      </c>
      <c r="H58" s="2" t="s">
        <v>263</v>
      </c>
      <c r="I58" s="2" t="s">
        <v>266</v>
      </c>
      <c r="K58" s="2" t="s">
        <v>111</v>
      </c>
      <c r="L58" s="29" t="s">
        <v>68</v>
      </c>
      <c r="M58" s="2" t="s">
        <v>387</v>
      </c>
      <c r="N58" s="43"/>
      <c r="O58" s="53">
        <f t="shared" si="7"/>
        <v>40</v>
      </c>
      <c r="P58" s="43"/>
      <c r="R58" s="8">
        <v>2350</v>
      </c>
      <c r="S58" s="40"/>
      <c r="T58" s="8">
        <f t="shared" si="5"/>
        <v>0</v>
      </c>
      <c r="U58" s="8"/>
      <c r="V58" s="8">
        <f t="shared" si="6"/>
        <v>0</v>
      </c>
    </row>
    <row r="59" spans="1:23" x14ac:dyDescent="0.2">
      <c r="L59" s="29"/>
      <c r="M59" s="29"/>
      <c r="N59" s="29"/>
      <c r="O59" s="29"/>
      <c r="P59" s="29"/>
      <c r="Q59" s="29"/>
      <c r="R59" s="8"/>
      <c r="S59" s="8"/>
      <c r="T59" s="8"/>
      <c r="U59" s="8"/>
      <c r="V59" s="8"/>
    </row>
    <row r="60" spans="1:23" ht="17" x14ac:dyDescent="0.2">
      <c r="A60" s="5" t="s">
        <v>18</v>
      </c>
      <c r="B60" s="5"/>
      <c r="C60" s="5"/>
      <c r="D60" s="6"/>
      <c r="E60" s="6" t="s">
        <v>226</v>
      </c>
      <c r="F60" s="5"/>
      <c r="G60" s="5"/>
      <c r="H60" s="6"/>
      <c r="I60" s="6"/>
      <c r="J60" s="6"/>
      <c r="K60" s="6"/>
      <c r="L60" s="6"/>
      <c r="M60" s="6"/>
      <c r="N60" s="6"/>
      <c r="O60" s="6"/>
      <c r="P60" s="6"/>
      <c r="Q60" s="6"/>
      <c r="R60" s="9"/>
      <c r="S60" s="9"/>
      <c r="T60" s="9"/>
      <c r="U60" s="9"/>
      <c r="V60" s="9"/>
      <c r="W60" s="18">
        <f>SUM(T62:T83)</f>
        <v>0</v>
      </c>
    </row>
    <row r="61" spans="1:23" x14ac:dyDescent="0.2">
      <c r="R61" s="8"/>
      <c r="S61" s="8"/>
      <c r="T61" s="8"/>
      <c r="U61" s="8"/>
      <c r="V61" s="8"/>
      <c r="W61" s="20"/>
    </row>
    <row r="62" spans="1:23" ht="102" x14ac:dyDescent="0.2">
      <c r="A62" s="1" t="s">
        <v>36</v>
      </c>
      <c r="B62" s="1" t="s">
        <v>217</v>
      </c>
      <c r="C62" s="1">
        <v>136</v>
      </c>
      <c r="D62" s="2" t="s">
        <v>339</v>
      </c>
      <c r="E62" s="2" t="s">
        <v>294</v>
      </c>
      <c r="H62" s="2" t="s">
        <v>46</v>
      </c>
      <c r="I62" s="57" t="s">
        <v>415</v>
      </c>
      <c r="J62" s="2" t="s">
        <v>300</v>
      </c>
      <c r="K62" s="57" t="s">
        <v>413</v>
      </c>
      <c r="L62" s="58" t="s">
        <v>414</v>
      </c>
      <c r="M62" s="2" t="s">
        <v>388</v>
      </c>
      <c r="N62" s="42"/>
      <c r="O62" s="42"/>
      <c r="P62" s="42"/>
      <c r="Q62" s="42"/>
      <c r="R62" s="8">
        <v>1350</v>
      </c>
      <c r="S62" s="40"/>
      <c r="T62" s="8">
        <f t="shared" ref="T62:T83" si="8">S62*C62</f>
        <v>0</v>
      </c>
      <c r="U62" s="8"/>
      <c r="V62" s="8">
        <f t="shared" ref="V62:V83" si="9">U62*C62</f>
        <v>0</v>
      </c>
    </row>
    <row r="63" spans="1:23" ht="68" x14ac:dyDescent="0.2">
      <c r="A63" s="1" t="s">
        <v>54</v>
      </c>
      <c r="B63" s="1" t="s">
        <v>139</v>
      </c>
      <c r="C63" s="1">
        <v>34</v>
      </c>
      <c r="D63" s="2" t="s">
        <v>340</v>
      </c>
      <c r="E63" s="2">
        <v>450</v>
      </c>
      <c r="H63" s="2" t="s">
        <v>295</v>
      </c>
      <c r="I63" s="2" t="s">
        <v>274</v>
      </c>
      <c r="J63" s="2" t="s">
        <v>300</v>
      </c>
      <c r="K63" s="2" t="s">
        <v>91</v>
      </c>
      <c r="L63" s="30" t="s">
        <v>69</v>
      </c>
      <c r="M63" s="2" t="s">
        <v>387</v>
      </c>
      <c r="N63" s="43"/>
      <c r="O63" s="53">
        <f>O58+1</f>
        <v>41</v>
      </c>
      <c r="P63" s="43"/>
      <c r="R63" s="8">
        <v>363</v>
      </c>
      <c r="S63" s="40"/>
      <c r="T63" s="8">
        <f t="shared" si="8"/>
        <v>0</v>
      </c>
      <c r="U63" s="8"/>
      <c r="V63" s="8">
        <f t="shared" si="9"/>
        <v>0</v>
      </c>
    </row>
    <row r="64" spans="1:23" ht="68" x14ac:dyDescent="0.2">
      <c r="A64" s="1" t="s">
        <v>55</v>
      </c>
      <c r="B64" s="1" t="s">
        <v>189</v>
      </c>
      <c r="C64" s="1">
        <v>7</v>
      </c>
      <c r="D64" s="2" t="s">
        <v>341</v>
      </c>
      <c r="E64" s="2">
        <v>785</v>
      </c>
      <c r="H64" s="2" t="s">
        <v>78</v>
      </c>
      <c r="I64" s="2" t="s">
        <v>274</v>
      </c>
      <c r="J64" s="2" t="s">
        <v>300</v>
      </c>
      <c r="K64" s="2" t="s">
        <v>91</v>
      </c>
      <c r="L64" s="29" t="s">
        <v>71</v>
      </c>
      <c r="M64" s="2" t="s">
        <v>387</v>
      </c>
      <c r="N64" s="43"/>
      <c r="O64" s="53">
        <f t="shared" ref="O64:O83" si="10">O63+1</f>
        <v>42</v>
      </c>
      <c r="P64" s="43"/>
      <c r="R64" s="8">
        <v>355</v>
      </c>
      <c r="S64" s="40"/>
      <c r="T64" s="8">
        <f t="shared" si="8"/>
        <v>0</v>
      </c>
      <c r="U64" s="8"/>
      <c r="V64" s="8">
        <f t="shared" si="9"/>
        <v>0</v>
      </c>
    </row>
    <row r="65" spans="1:22" ht="68" x14ac:dyDescent="0.2">
      <c r="A65" s="1" t="s">
        <v>56</v>
      </c>
      <c r="B65" s="1" t="s">
        <v>190</v>
      </c>
      <c r="C65" s="1">
        <v>3</v>
      </c>
      <c r="D65" s="2" t="s">
        <v>137</v>
      </c>
      <c r="E65" s="2">
        <v>785</v>
      </c>
      <c r="H65" s="2" t="s">
        <v>78</v>
      </c>
      <c r="I65" s="2" t="s">
        <v>275</v>
      </c>
      <c r="J65" s="2" t="s">
        <v>300</v>
      </c>
      <c r="K65" s="2" t="s">
        <v>89</v>
      </c>
      <c r="L65" s="29" t="s">
        <v>71</v>
      </c>
      <c r="M65" s="2" t="s">
        <v>387</v>
      </c>
      <c r="N65" s="43"/>
      <c r="O65" s="53">
        <f t="shared" si="10"/>
        <v>43</v>
      </c>
      <c r="P65" s="43"/>
      <c r="R65" s="8">
        <v>355</v>
      </c>
      <c r="S65" s="40"/>
      <c r="T65" s="8">
        <f t="shared" si="8"/>
        <v>0</v>
      </c>
      <c r="U65" s="8"/>
      <c r="V65" s="8">
        <f t="shared" si="9"/>
        <v>0</v>
      </c>
    </row>
    <row r="66" spans="1:22" ht="68" x14ac:dyDescent="0.2">
      <c r="A66" s="1" t="s">
        <v>57</v>
      </c>
      <c r="B66" s="1" t="s">
        <v>191</v>
      </c>
      <c r="C66" s="1">
        <v>12</v>
      </c>
      <c r="D66" s="2" t="s">
        <v>338</v>
      </c>
      <c r="E66" s="2">
        <v>450</v>
      </c>
      <c r="H66" s="2" t="s">
        <v>79</v>
      </c>
      <c r="I66" s="2" t="s">
        <v>276</v>
      </c>
      <c r="J66" s="2" t="s">
        <v>300</v>
      </c>
      <c r="K66" s="2" t="s">
        <v>90</v>
      </c>
      <c r="L66" s="29" t="s">
        <v>72</v>
      </c>
      <c r="M66" s="2" t="s">
        <v>387</v>
      </c>
      <c r="N66" s="43"/>
      <c r="O66" s="53">
        <f t="shared" si="10"/>
        <v>44</v>
      </c>
      <c r="P66" s="43"/>
      <c r="R66" s="8">
        <v>372</v>
      </c>
      <c r="S66" s="40"/>
      <c r="T66" s="8">
        <f t="shared" si="8"/>
        <v>0</v>
      </c>
      <c r="U66" s="8"/>
      <c r="V66" s="8">
        <f t="shared" si="9"/>
        <v>0</v>
      </c>
    </row>
    <row r="67" spans="1:22" ht="68" x14ac:dyDescent="0.2">
      <c r="A67" s="1" t="s">
        <v>58</v>
      </c>
      <c r="B67" s="1" t="s">
        <v>192</v>
      </c>
      <c r="C67" s="1">
        <v>32</v>
      </c>
      <c r="D67" s="4" t="s">
        <v>405</v>
      </c>
      <c r="E67" s="2">
        <v>450</v>
      </c>
      <c r="H67" s="2" t="s">
        <v>80</v>
      </c>
      <c r="I67" s="2" t="s">
        <v>277</v>
      </c>
      <c r="J67" s="2" t="s">
        <v>300</v>
      </c>
      <c r="K67" s="2" t="s">
        <v>92</v>
      </c>
      <c r="L67" s="29" t="s">
        <v>72</v>
      </c>
      <c r="M67" s="2" t="s">
        <v>387</v>
      </c>
      <c r="N67" s="43"/>
      <c r="O67" s="53">
        <f t="shared" si="10"/>
        <v>45</v>
      </c>
      <c r="P67" s="43"/>
      <c r="R67" s="8">
        <v>372</v>
      </c>
      <c r="S67" s="40"/>
      <c r="T67" s="8">
        <f t="shared" si="8"/>
        <v>0</v>
      </c>
      <c r="U67" s="8"/>
      <c r="V67" s="8">
        <f t="shared" si="9"/>
        <v>0</v>
      </c>
    </row>
    <row r="68" spans="1:22" ht="85" x14ac:dyDescent="0.2">
      <c r="A68" s="1" t="s">
        <v>59</v>
      </c>
      <c r="B68" s="1" t="s">
        <v>193</v>
      </c>
      <c r="C68" s="1">
        <v>26</v>
      </c>
      <c r="D68" s="11">
        <v>1004</v>
      </c>
      <c r="E68" s="2" t="s">
        <v>2</v>
      </c>
      <c r="H68" s="2" t="s">
        <v>273</v>
      </c>
      <c r="I68" s="2" t="s">
        <v>272</v>
      </c>
      <c r="J68" s="2" t="s">
        <v>300</v>
      </c>
      <c r="K68" s="2" t="s">
        <v>52</v>
      </c>
      <c r="L68" s="19" t="s">
        <v>53</v>
      </c>
      <c r="M68" s="2" t="s">
        <v>387</v>
      </c>
      <c r="N68" s="43"/>
      <c r="O68" s="53">
        <f t="shared" si="10"/>
        <v>46</v>
      </c>
      <c r="P68" s="43"/>
      <c r="R68" s="8">
        <v>550</v>
      </c>
      <c r="S68" s="40"/>
      <c r="T68" s="8">
        <f t="shared" si="8"/>
        <v>0</v>
      </c>
      <c r="U68" s="8"/>
      <c r="V68" s="8">
        <f t="shared" si="9"/>
        <v>0</v>
      </c>
    </row>
    <row r="69" spans="1:22" ht="68" x14ac:dyDescent="0.2">
      <c r="A69" s="1" t="s">
        <v>60</v>
      </c>
      <c r="B69" s="1" t="s">
        <v>138</v>
      </c>
      <c r="C69" s="1">
        <v>58</v>
      </c>
      <c r="D69" s="11" t="s">
        <v>140</v>
      </c>
      <c r="E69" s="2">
        <v>440</v>
      </c>
      <c r="F69" s="3"/>
      <c r="G69" s="3"/>
      <c r="H69" s="2" t="s">
        <v>77</v>
      </c>
      <c r="I69" s="2" t="s">
        <v>278</v>
      </c>
      <c r="J69" s="2" t="s">
        <v>300</v>
      </c>
      <c r="K69" s="2" t="s">
        <v>280</v>
      </c>
      <c r="L69" s="31" t="s">
        <v>76</v>
      </c>
      <c r="M69" s="2" t="s">
        <v>387</v>
      </c>
      <c r="N69" s="43"/>
      <c r="O69" s="53">
        <f t="shared" si="10"/>
        <v>47</v>
      </c>
      <c r="P69" s="43"/>
      <c r="R69" s="8">
        <v>322</v>
      </c>
      <c r="S69" s="40"/>
      <c r="T69" s="8">
        <f t="shared" si="8"/>
        <v>0</v>
      </c>
      <c r="U69" s="8"/>
      <c r="V69" s="8">
        <f t="shared" si="9"/>
        <v>0</v>
      </c>
    </row>
    <row r="70" spans="1:22" ht="68" x14ac:dyDescent="0.2">
      <c r="A70" s="1" t="s">
        <v>61</v>
      </c>
      <c r="B70" s="1" t="s">
        <v>139</v>
      </c>
      <c r="C70" s="1">
        <v>8</v>
      </c>
      <c r="D70" s="11">
        <v>1017</v>
      </c>
      <c r="E70" s="2">
        <v>450</v>
      </c>
      <c r="F70" s="3"/>
      <c r="G70" s="3"/>
      <c r="H70" s="2" t="s">
        <v>147</v>
      </c>
      <c r="I70" s="2" t="s">
        <v>281</v>
      </c>
      <c r="J70" s="2" t="s">
        <v>300</v>
      </c>
      <c r="K70" s="2" t="s">
        <v>279</v>
      </c>
      <c r="L70" s="29" t="s">
        <v>71</v>
      </c>
      <c r="M70" s="2" t="s">
        <v>387</v>
      </c>
      <c r="N70" s="43"/>
      <c r="O70" s="53">
        <f t="shared" si="10"/>
        <v>48</v>
      </c>
      <c r="P70" s="43"/>
      <c r="R70" s="8">
        <v>363</v>
      </c>
      <c r="S70" s="40"/>
      <c r="T70" s="8">
        <f t="shared" si="8"/>
        <v>0</v>
      </c>
      <c r="U70" s="8"/>
      <c r="V70" s="8">
        <f t="shared" si="9"/>
        <v>0</v>
      </c>
    </row>
    <row r="71" spans="1:22" ht="51" x14ac:dyDescent="0.2">
      <c r="A71" s="1" t="s">
        <v>62</v>
      </c>
      <c r="B71" s="1" t="s">
        <v>38</v>
      </c>
      <c r="C71" s="1">
        <v>6</v>
      </c>
      <c r="D71" s="11">
        <v>1014</v>
      </c>
      <c r="E71" s="2">
        <v>410</v>
      </c>
      <c r="F71" s="3"/>
      <c r="G71" s="3"/>
      <c r="H71" s="2" t="s">
        <v>3</v>
      </c>
      <c r="I71" s="2" t="s">
        <v>282</v>
      </c>
      <c r="J71" s="2" t="s">
        <v>300</v>
      </c>
      <c r="K71" s="2" t="s">
        <v>94</v>
      </c>
      <c r="L71" s="30" t="s">
        <v>93</v>
      </c>
      <c r="M71" s="2" t="s">
        <v>387</v>
      </c>
      <c r="N71" s="43"/>
      <c r="O71" s="53">
        <f t="shared" si="10"/>
        <v>49</v>
      </c>
      <c r="P71" s="43"/>
      <c r="R71" s="10">
        <v>1095</v>
      </c>
      <c r="S71" s="41"/>
      <c r="T71" s="8">
        <f t="shared" si="8"/>
        <v>0</v>
      </c>
      <c r="U71" s="10"/>
      <c r="V71" s="8">
        <f t="shared" si="9"/>
        <v>0</v>
      </c>
    </row>
    <row r="72" spans="1:22" ht="34" x14ac:dyDescent="0.2">
      <c r="A72" s="1" t="s">
        <v>63</v>
      </c>
      <c r="B72" s="1" t="s">
        <v>141</v>
      </c>
      <c r="C72" s="1">
        <v>2</v>
      </c>
      <c r="D72" s="2" t="s">
        <v>342</v>
      </c>
      <c r="E72" s="2" t="s">
        <v>270</v>
      </c>
      <c r="H72" s="2" t="s">
        <v>271</v>
      </c>
      <c r="I72" s="2" t="s">
        <v>283</v>
      </c>
      <c r="J72" s="2" t="s">
        <v>300</v>
      </c>
      <c r="K72" s="2" t="s">
        <v>96</v>
      </c>
      <c r="L72" s="19" t="s">
        <v>87</v>
      </c>
      <c r="M72" s="2" t="s">
        <v>387</v>
      </c>
      <c r="N72" s="43"/>
      <c r="O72" s="53">
        <f t="shared" si="10"/>
        <v>50</v>
      </c>
      <c r="P72" s="43"/>
      <c r="R72" s="8">
        <v>845</v>
      </c>
      <c r="S72" s="40"/>
      <c r="T72" s="8">
        <f t="shared" si="8"/>
        <v>0</v>
      </c>
      <c r="U72" s="8"/>
      <c r="V72" s="8">
        <f t="shared" si="9"/>
        <v>0</v>
      </c>
    </row>
    <row r="73" spans="1:22" ht="34" x14ac:dyDescent="0.2">
      <c r="A73" s="1" t="s">
        <v>142</v>
      </c>
      <c r="B73" s="1" t="s">
        <v>205</v>
      </c>
      <c r="C73" s="91">
        <v>3</v>
      </c>
      <c r="D73" s="2" t="s">
        <v>343</v>
      </c>
      <c r="E73" s="2" t="s">
        <v>218</v>
      </c>
      <c r="H73" s="2" t="s">
        <v>81</v>
      </c>
      <c r="I73" s="2" t="s">
        <v>427</v>
      </c>
      <c r="J73" s="2" t="s">
        <v>300</v>
      </c>
      <c r="K73" s="57" t="s">
        <v>422</v>
      </c>
      <c r="L73" s="19" t="s">
        <v>73</v>
      </c>
      <c r="M73" s="2" t="s">
        <v>387</v>
      </c>
      <c r="N73" s="43"/>
      <c r="O73" s="53">
        <f t="shared" si="10"/>
        <v>51</v>
      </c>
      <c r="P73" s="43"/>
      <c r="R73" s="8">
        <v>700</v>
      </c>
      <c r="S73" s="40"/>
      <c r="T73" s="8">
        <f t="shared" ref="T73:T74" si="11">S73*C73</f>
        <v>0</v>
      </c>
      <c r="U73" s="8"/>
      <c r="V73" s="8">
        <f t="shared" ref="V73:V74" si="12">U73*C73</f>
        <v>0</v>
      </c>
    </row>
    <row r="74" spans="1:22" ht="34" x14ac:dyDescent="0.2">
      <c r="A74" s="1" t="s">
        <v>142</v>
      </c>
      <c r="B74" s="1" t="s">
        <v>205</v>
      </c>
      <c r="C74" s="91">
        <v>2</v>
      </c>
      <c r="D74" s="2" t="s">
        <v>343</v>
      </c>
      <c r="E74" s="2" t="s">
        <v>218</v>
      </c>
      <c r="H74" s="2" t="s">
        <v>81</v>
      </c>
      <c r="I74" s="2" t="s">
        <v>427</v>
      </c>
      <c r="J74" s="2" t="s">
        <v>300</v>
      </c>
      <c r="K74" s="57" t="s">
        <v>423</v>
      </c>
      <c r="L74" s="19" t="s">
        <v>73</v>
      </c>
      <c r="M74" s="2" t="s">
        <v>387</v>
      </c>
      <c r="N74" s="43"/>
      <c r="O74" s="94">
        <f t="shared" si="10"/>
        <v>52</v>
      </c>
      <c r="P74" s="43"/>
      <c r="R74" s="8">
        <v>700</v>
      </c>
      <c r="S74" s="40"/>
      <c r="T74" s="8">
        <f t="shared" si="11"/>
        <v>0</v>
      </c>
      <c r="U74" s="8"/>
      <c r="V74" s="8">
        <f t="shared" si="12"/>
        <v>0</v>
      </c>
    </row>
    <row r="75" spans="1:22" ht="34" x14ac:dyDescent="0.2">
      <c r="A75" s="1" t="s">
        <v>142</v>
      </c>
      <c r="B75" s="1" t="s">
        <v>205</v>
      </c>
      <c r="C75" s="91">
        <v>2</v>
      </c>
      <c r="D75" s="2" t="s">
        <v>343</v>
      </c>
      <c r="E75" s="2" t="s">
        <v>218</v>
      </c>
      <c r="H75" s="2" t="s">
        <v>81</v>
      </c>
      <c r="I75" s="2" t="s">
        <v>427</v>
      </c>
      <c r="J75" s="2" t="s">
        <v>300</v>
      </c>
      <c r="K75" s="57" t="s">
        <v>424</v>
      </c>
      <c r="L75" s="19" t="s">
        <v>73</v>
      </c>
      <c r="M75" s="2" t="s">
        <v>387</v>
      </c>
      <c r="N75" s="43"/>
      <c r="O75" s="94">
        <f t="shared" si="10"/>
        <v>53</v>
      </c>
      <c r="P75" s="43"/>
      <c r="R75" s="8">
        <v>700</v>
      </c>
      <c r="S75" s="40"/>
      <c r="T75" s="8">
        <f t="shared" si="8"/>
        <v>0</v>
      </c>
      <c r="U75" s="8"/>
      <c r="V75" s="8">
        <f t="shared" si="9"/>
        <v>0</v>
      </c>
    </row>
    <row r="76" spans="1:22" ht="34" x14ac:dyDescent="0.2">
      <c r="A76" s="1" t="s">
        <v>64</v>
      </c>
      <c r="B76" s="1" t="s">
        <v>206</v>
      </c>
      <c r="C76" s="91">
        <v>8</v>
      </c>
      <c r="D76" s="2" t="s">
        <v>344</v>
      </c>
      <c r="E76" s="2" t="s">
        <v>218</v>
      </c>
      <c r="H76" s="2" t="s">
        <v>81</v>
      </c>
      <c r="I76" s="2" t="s">
        <v>428</v>
      </c>
      <c r="J76" s="2" t="s">
        <v>300</v>
      </c>
      <c r="K76" s="57" t="s">
        <v>425</v>
      </c>
      <c r="L76" s="19" t="s">
        <v>73</v>
      </c>
      <c r="M76" s="2" t="s">
        <v>387</v>
      </c>
      <c r="N76" s="43"/>
      <c r="O76" s="94">
        <f t="shared" si="10"/>
        <v>54</v>
      </c>
      <c r="P76" s="43"/>
      <c r="R76" s="8">
        <v>700</v>
      </c>
      <c r="S76" s="40"/>
      <c r="T76" s="8">
        <f t="shared" si="8"/>
        <v>0</v>
      </c>
      <c r="U76" s="8"/>
      <c r="V76" s="8">
        <f t="shared" si="9"/>
        <v>0</v>
      </c>
    </row>
    <row r="77" spans="1:22" ht="34" x14ac:dyDescent="0.2">
      <c r="A77" s="1" t="s">
        <v>64</v>
      </c>
      <c r="B77" s="1" t="s">
        <v>206</v>
      </c>
      <c r="C77" s="91">
        <v>5</v>
      </c>
      <c r="D77" s="2" t="s">
        <v>344</v>
      </c>
      <c r="E77" s="2" t="s">
        <v>218</v>
      </c>
      <c r="H77" s="2" t="s">
        <v>81</v>
      </c>
      <c r="I77" s="2" t="s">
        <v>428</v>
      </c>
      <c r="J77" s="2" t="s">
        <v>300</v>
      </c>
      <c r="K77" s="57" t="s">
        <v>426</v>
      </c>
      <c r="L77" s="19" t="s">
        <v>73</v>
      </c>
      <c r="M77" s="2" t="s">
        <v>387</v>
      </c>
      <c r="N77" s="43"/>
      <c r="O77" s="94">
        <f t="shared" si="10"/>
        <v>55</v>
      </c>
      <c r="P77" s="43"/>
      <c r="R77" s="8">
        <v>700</v>
      </c>
      <c r="S77" s="40"/>
      <c r="T77" s="8">
        <f t="shared" ref="T77" si="13">S77*C77</f>
        <v>0</v>
      </c>
      <c r="U77" s="8"/>
      <c r="V77" s="8">
        <f t="shared" ref="V77" si="14">U77*C77</f>
        <v>0</v>
      </c>
    </row>
    <row r="78" spans="1:22" ht="34" x14ac:dyDescent="0.2">
      <c r="A78" s="1" t="s">
        <v>64</v>
      </c>
      <c r="B78" s="1" t="s">
        <v>206</v>
      </c>
      <c r="C78" s="91">
        <v>2</v>
      </c>
      <c r="D78" s="2" t="s">
        <v>344</v>
      </c>
      <c r="E78" s="2" t="s">
        <v>218</v>
      </c>
      <c r="H78" s="2" t="s">
        <v>81</v>
      </c>
      <c r="I78" s="2" t="s">
        <v>428</v>
      </c>
      <c r="J78" s="2" t="s">
        <v>300</v>
      </c>
      <c r="K78" s="57" t="s">
        <v>424</v>
      </c>
      <c r="L78" s="19" t="s">
        <v>73</v>
      </c>
      <c r="M78" s="2" t="s">
        <v>387</v>
      </c>
      <c r="N78" s="43"/>
      <c r="O78" s="94">
        <f t="shared" si="10"/>
        <v>56</v>
      </c>
      <c r="P78" s="43"/>
      <c r="R78" s="8">
        <v>700</v>
      </c>
      <c r="S78" s="40"/>
      <c r="T78" s="8">
        <f t="shared" si="8"/>
        <v>0</v>
      </c>
      <c r="U78" s="8"/>
      <c r="V78" s="8">
        <f t="shared" si="9"/>
        <v>0</v>
      </c>
    </row>
    <row r="79" spans="1:22" ht="34" x14ac:dyDescent="0.2">
      <c r="A79" s="1" t="s">
        <v>65</v>
      </c>
      <c r="B79" s="1" t="s">
        <v>39</v>
      </c>
      <c r="C79" s="1">
        <v>4</v>
      </c>
      <c r="D79" s="2" t="s">
        <v>345</v>
      </c>
      <c r="E79" s="4" t="s">
        <v>1</v>
      </c>
      <c r="F79" s="3"/>
      <c r="G79" s="3"/>
      <c r="H79" s="2" t="s">
        <v>82</v>
      </c>
      <c r="I79" s="2" t="s">
        <v>47</v>
      </c>
      <c r="J79" s="2" t="s">
        <v>300</v>
      </c>
      <c r="K79" s="2" t="s">
        <v>95</v>
      </c>
      <c r="L79" s="29" t="s">
        <v>74</v>
      </c>
      <c r="M79" s="2" t="s">
        <v>387</v>
      </c>
      <c r="N79" s="43"/>
      <c r="O79" s="94">
        <f t="shared" si="10"/>
        <v>57</v>
      </c>
      <c r="P79" s="43"/>
      <c r="R79" s="8">
        <v>3500</v>
      </c>
      <c r="S79" s="40"/>
      <c r="T79" s="8">
        <f t="shared" si="8"/>
        <v>0</v>
      </c>
      <c r="U79" s="8"/>
      <c r="V79" s="8">
        <f t="shared" si="9"/>
        <v>0</v>
      </c>
    </row>
    <row r="80" spans="1:22" ht="68" x14ac:dyDescent="0.2">
      <c r="A80" s="1" t="s">
        <v>66</v>
      </c>
      <c r="B80" s="1" t="s">
        <v>284</v>
      </c>
      <c r="C80" s="1">
        <v>50</v>
      </c>
      <c r="D80" s="2" t="s">
        <v>188</v>
      </c>
      <c r="E80" s="4">
        <v>450</v>
      </c>
      <c r="F80" s="3"/>
      <c r="G80" s="3"/>
      <c r="H80" s="2" t="s">
        <v>297</v>
      </c>
      <c r="I80" s="2" t="s">
        <v>296</v>
      </c>
      <c r="J80" s="2" t="s">
        <v>300</v>
      </c>
      <c r="K80" s="2" t="s">
        <v>49</v>
      </c>
      <c r="L80" s="19" t="s">
        <v>287</v>
      </c>
      <c r="M80" s="2" t="s">
        <v>387</v>
      </c>
      <c r="N80" s="43"/>
      <c r="O80" s="94">
        <f t="shared" si="10"/>
        <v>58</v>
      </c>
      <c r="P80" s="43"/>
      <c r="R80" s="8">
        <v>315</v>
      </c>
      <c r="S80" s="40"/>
      <c r="T80" s="8">
        <f t="shared" si="8"/>
        <v>0</v>
      </c>
      <c r="U80" s="8"/>
      <c r="V80" s="8">
        <f t="shared" si="9"/>
        <v>0</v>
      </c>
    </row>
    <row r="81" spans="1:23" ht="34" x14ac:dyDescent="0.2">
      <c r="A81" s="1" t="s">
        <v>86</v>
      </c>
      <c r="B81" s="1" t="s">
        <v>285</v>
      </c>
      <c r="C81" s="1">
        <v>16</v>
      </c>
      <c r="D81" s="2" t="s">
        <v>188</v>
      </c>
      <c r="E81" s="4">
        <v>400</v>
      </c>
      <c r="F81" s="3"/>
      <c r="G81" s="3"/>
      <c r="H81" s="2" t="s">
        <v>144</v>
      </c>
      <c r="I81" s="2" t="s">
        <v>265</v>
      </c>
      <c r="J81" s="2" t="s">
        <v>300</v>
      </c>
      <c r="K81" s="2" t="s">
        <v>51</v>
      </c>
      <c r="L81" s="19" t="s">
        <v>288</v>
      </c>
      <c r="M81" s="2" t="s">
        <v>387</v>
      </c>
      <c r="N81" s="43"/>
      <c r="O81" s="94">
        <f t="shared" si="10"/>
        <v>59</v>
      </c>
      <c r="P81" s="43"/>
      <c r="R81" s="8">
        <v>500</v>
      </c>
      <c r="S81" s="40"/>
      <c r="T81" s="8">
        <f t="shared" si="8"/>
        <v>0</v>
      </c>
      <c r="U81" s="8"/>
      <c r="V81" s="8">
        <f t="shared" si="9"/>
        <v>0</v>
      </c>
    </row>
    <row r="82" spans="1:23" ht="34" x14ac:dyDescent="0.2">
      <c r="A82" s="1" t="s">
        <v>88</v>
      </c>
      <c r="B82" s="1" t="s">
        <v>146</v>
      </c>
      <c r="C82" s="1">
        <v>8</v>
      </c>
      <c r="D82" s="2" t="s">
        <v>188</v>
      </c>
      <c r="E82" s="4">
        <v>400</v>
      </c>
      <c r="F82" s="3"/>
      <c r="G82" s="3"/>
      <c r="H82" s="2" t="s">
        <v>145</v>
      </c>
      <c r="I82" s="2" t="s">
        <v>265</v>
      </c>
      <c r="J82" s="2" t="s">
        <v>300</v>
      </c>
      <c r="K82" s="2" t="s">
        <v>50</v>
      </c>
      <c r="L82" s="19" t="s">
        <v>286</v>
      </c>
      <c r="M82" s="2" t="s">
        <v>387</v>
      </c>
      <c r="N82" s="43"/>
      <c r="O82" s="94">
        <f t="shared" si="10"/>
        <v>60</v>
      </c>
      <c r="P82" s="43"/>
      <c r="R82" s="8">
        <v>350</v>
      </c>
      <c r="S82" s="40"/>
      <c r="T82" s="8">
        <f t="shared" si="8"/>
        <v>0</v>
      </c>
      <c r="U82" s="8"/>
      <c r="V82" s="8">
        <f t="shared" si="9"/>
        <v>0</v>
      </c>
    </row>
    <row r="83" spans="1:23" ht="34" x14ac:dyDescent="0.2">
      <c r="A83" s="1" t="s">
        <v>406</v>
      </c>
      <c r="B83" s="1" t="s">
        <v>407</v>
      </c>
      <c r="C83" s="1">
        <v>10</v>
      </c>
      <c r="D83" s="2" t="s">
        <v>188</v>
      </c>
      <c r="E83" s="4">
        <v>400</v>
      </c>
      <c r="F83" s="3"/>
      <c r="G83" s="3"/>
      <c r="H83" s="2" t="s">
        <v>145</v>
      </c>
      <c r="I83" s="2" t="s">
        <v>265</v>
      </c>
      <c r="J83" s="2" t="s">
        <v>300</v>
      </c>
      <c r="K83" s="2" t="s">
        <v>50</v>
      </c>
      <c r="L83" s="56" t="s">
        <v>286</v>
      </c>
      <c r="M83" s="2" t="s">
        <v>387</v>
      </c>
      <c r="N83" s="43"/>
      <c r="O83" s="94">
        <f t="shared" si="10"/>
        <v>61</v>
      </c>
      <c r="P83" s="43"/>
      <c r="R83" s="8">
        <v>350</v>
      </c>
      <c r="S83" s="40"/>
      <c r="T83" s="8">
        <f t="shared" si="8"/>
        <v>0</v>
      </c>
      <c r="U83" s="8"/>
      <c r="V83" s="8">
        <f t="shared" si="9"/>
        <v>0</v>
      </c>
    </row>
    <row r="84" spans="1:23" x14ac:dyDescent="0.2">
      <c r="L84" s="29"/>
      <c r="M84" s="29"/>
      <c r="N84" s="29"/>
      <c r="O84" s="29"/>
      <c r="P84" s="29"/>
      <c r="Q84" s="29"/>
      <c r="R84" s="8"/>
      <c r="S84" s="8"/>
      <c r="T84" s="8"/>
      <c r="U84" s="8"/>
      <c r="V84" s="8"/>
    </row>
    <row r="85" spans="1:23" ht="17" x14ac:dyDescent="0.2">
      <c r="A85" s="5" t="s">
        <v>19</v>
      </c>
      <c r="B85" s="5"/>
      <c r="C85" s="5"/>
      <c r="D85" s="6"/>
      <c r="E85" s="6" t="s">
        <v>227</v>
      </c>
      <c r="F85" s="5"/>
      <c r="G85" s="5"/>
      <c r="H85" s="6"/>
      <c r="I85" s="6"/>
      <c r="J85" s="6"/>
      <c r="K85" s="6"/>
      <c r="L85" s="6"/>
      <c r="M85" s="6"/>
      <c r="N85" s="6"/>
      <c r="O85" s="6"/>
      <c r="P85" s="6"/>
      <c r="Q85" s="6"/>
      <c r="R85" s="9"/>
      <c r="S85" s="9"/>
      <c r="T85" s="9"/>
      <c r="U85" s="9"/>
      <c r="V85" s="9"/>
      <c r="W85" s="18">
        <f>SUM(T87:T90)</f>
        <v>0</v>
      </c>
    </row>
    <row r="86" spans="1:23" x14ac:dyDescent="0.2">
      <c r="R86" s="8"/>
      <c r="S86" s="8"/>
      <c r="T86" s="8"/>
      <c r="U86" s="8"/>
      <c r="V86" s="8"/>
      <c r="W86" s="20"/>
    </row>
    <row r="87" spans="1:23" ht="85" x14ac:dyDescent="0.2">
      <c r="A87" s="1" t="s">
        <v>230</v>
      </c>
      <c r="B87" s="1" t="s">
        <v>317</v>
      </c>
      <c r="C87" s="1">
        <v>3</v>
      </c>
      <c r="D87" s="2" t="s">
        <v>346</v>
      </c>
      <c r="E87" s="2" t="s">
        <v>238</v>
      </c>
      <c r="F87" s="1">
        <v>2</v>
      </c>
      <c r="H87" s="2" t="s">
        <v>112</v>
      </c>
      <c r="I87" s="4" t="s">
        <v>298</v>
      </c>
      <c r="J87" s="4" t="s">
        <v>358</v>
      </c>
      <c r="K87" s="4" t="s">
        <v>303</v>
      </c>
      <c r="L87" s="19" t="s">
        <v>301</v>
      </c>
      <c r="M87" s="2" t="s">
        <v>387</v>
      </c>
      <c r="N87" s="43"/>
      <c r="O87" s="94">
        <f>O83+1</f>
        <v>62</v>
      </c>
      <c r="P87" s="43"/>
      <c r="R87" s="8">
        <v>200</v>
      </c>
      <c r="S87" s="40"/>
      <c r="T87" s="8">
        <f>S87*C87</f>
        <v>0</v>
      </c>
      <c r="U87" s="8"/>
      <c r="V87" s="8">
        <f>U87*C87</f>
        <v>0</v>
      </c>
    </row>
    <row r="88" spans="1:23" ht="85" x14ac:dyDescent="0.2">
      <c r="A88" s="1" t="s">
        <v>231</v>
      </c>
      <c r="B88" s="1" t="s">
        <v>318</v>
      </c>
      <c r="C88" s="1">
        <v>2</v>
      </c>
      <c r="D88" s="11">
        <v>1015</v>
      </c>
      <c r="E88" s="2" t="s">
        <v>239</v>
      </c>
      <c r="F88" s="1">
        <v>3</v>
      </c>
      <c r="H88" s="2" t="s">
        <v>113</v>
      </c>
      <c r="I88" s="4" t="s">
        <v>298</v>
      </c>
      <c r="J88" s="4" t="s">
        <v>358</v>
      </c>
      <c r="K88" s="4" t="s">
        <v>303</v>
      </c>
      <c r="L88" s="19" t="s">
        <v>301</v>
      </c>
      <c r="M88" s="2" t="s">
        <v>387</v>
      </c>
      <c r="N88" s="43"/>
      <c r="O88" s="94">
        <f t="shared" ref="O88:O90" si="15">O87+1</f>
        <v>63</v>
      </c>
      <c r="P88" s="43"/>
      <c r="R88" s="8">
        <v>200</v>
      </c>
      <c r="S88" s="40"/>
      <c r="T88" s="8">
        <f>S88*C88</f>
        <v>0</v>
      </c>
      <c r="U88" s="8"/>
      <c r="V88" s="8">
        <f>U88*C88</f>
        <v>0</v>
      </c>
    </row>
    <row r="89" spans="1:23" ht="85" x14ac:dyDescent="0.2">
      <c r="A89" s="1" t="s">
        <v>232</v>
      </c>
      <c r="B89" s="1" t="s">
        <v>319</v>
      </c>
      <c r="C89" s="1">
        <v>3</v>
      </c>
      <c r="D89" s="2" t="s">
        <v>151</v>
      </c>
      <c r="E89" s="2" t="s">
        <v>240</v>
      </c>
      <c r="F89" s="1">
        <v>3</v>
      </c>
      <c r="H89" s="2" t="s">
        <v>114</v>
      </c>
      <c r="I89" s="4" t="s">
        <v>298</v>
      </c>
      <c r="J89" s="4" t="s">
        <v>358</v>
      </c>
      <c r="K89" s="4" t="s">
        <v>304</v>
      </c>
      <c r="L89" s="19" t="s">
        <v>302</v>
      </c>
      <c r="M89" s="2" t="s">
        <v>387</v>
      </c>
      <c r="N89" s="43"/>
      <c r="O89" s="94">
        <f t="shared" si="15"/>
        <v>64</v>
      </c>
      <c r="P89" s="43"/>
      <c r="R89" s="8">
        <v>225</v>
      </c>
      <c r="S89" s="40"/>
      <c r="T89" s="8">
        <f>S89*C89</f>
        <v>0</v>
      </c>
      <c r="U89" s="8"/>
      <c r="V89" s="8">
        <f>U89*C89</f>
        <v>0</v>
      </c>
    </row>
    <row r="90" spans="1:23" ht="85" x14ac:dyDescent="0.2">
      <c r="A90" s="1" t="s">
        <v>233</v>
      </c>
      <c r="B90" s="1" t="s">
        <v>320</v>
      </c>
      <c r="C90" s="1">
        <v>1</v>
      </c>
      <c r="D90" s="2" t="s">
        <v>151</v>
      </c>
      <c r="E90" s="2" t="s">
        <v>241</v>
      </c>
      <c r="F90" s="1">
        <v>5</v>
      </c>
      <c r="H90" s="2" t="s">
        <v>114</v>
      </c>
      <c r="I90" s="4" t="s">
        <v>299</v>
      </c>
      <c r="J90" s="4" t="s">
        <v>358</v>
      </c>
      <c r="K90" s="4" t="s">
        <v>304</v>
      </c>
      <c r="L90" s="19" t="s">
        <v>302</v>
      </c>
      <c r="M90" s="2" t="s">
        <v>387</v>
      </c>
      <c r="N90" s="43"/>
      <c r="O90" s="94">
        <f t="shared" si="15"/>
        <v>65</v>
      </c>
      <c r="P90" s="43"/>
      <c r="R90" s="8">
        <v>225</v>
      </c>
      <c r="S90" s="40"/>
      <c r="T90" s="8">
        <f>S90*C90</f>
        <v>0</v>
      </c>
      <c r="U90" s="8"/>
      <c r="V90" s="8">
        <f>U90*C90</f>
        <v>0</v>
      </c>
    </row>
    <row r="91" spans="1:23" x14ac:dyDescent="0.2">
      <c r="R91" s="8"/>
      <c r="S91" s="8"/>
      <c r="T91" s="8"/>
      <c r="U91" s="8"/>
      <c r="V91" s="8"/>
    </row>
    <row r="92" spans="1:23" ht="17" x14ac:dyDescent="0.2">
      <c r="A92" s="5" t="s">
        <v>107</v>
      </c>
      <c r="B92" s="5"/>
      <c r="C92" s="5"/>
      <c r="D92" s="6"/>
      <c r="E92" s="6" t="s">
        <v>228</v>
      </c>
      <c r="F92" s="5"/>
      <c r="G92" s="5"/>
      <c r="H92" s="6"/>
      <c r="I92" s="6"/>
      <c r="J92" s="6"/>
      <c r="K92" s="6"/>
      <c r="L92" s="6"/>
      <c r="M92" s="6"/>
      <c r="N92" s="6"/>
      <c r="O92" s="6"/>
      <c r="P92" s="6"/>
      <c r="Q92" s="6"/>
      <c r="R92" s="9"/>
      <c r="S92" s="9"/>
      <c r="T92" s="9"/>
      <c r="U92" s="9"/>
      <c r="V92" s="9"/>
      <c r="W92" s="18"/>
    </row>
    <row r="93" spans="1:23" x14ac:dyDescent="0.2">
      <c r="R93" s="8"/>
      <c r="S93" s="8"/>
      <c r="T93" s="8"/>
      <c r="U93" s="8"/>
      <c r="V93" s="8"/>
      <c r="W93" s="20"/>
    </row>
    <row r="94" spans="1:23" ht="17" x14ac:dyDescent="0.2">
      <c r="A94" s="91" t="s">
        <v>234</v>
      </c>
      <c r="B94" s="91" t="s">
        <v>314</v>
      </c>
      <c r="D94" s="2" t="s">
        <v>105</v>
      </c>
      <c r="H94" s="2" t="s">
        <v>108</v>
      </c>
      <c r="L94" s="19"/>
      <c r="M94" s="2" t="s">
        <v>429</v>
      </c>
      <c r="N94" s="92" t="s">
        <v>429</v>
      </c>
      <c r="O94" s="53" t="s">
        <v>429</v>
      </c>
      <c r="P94" s="53" t="s">
        <v>429</v>
      </c>
      <c r="R94" s="8" t="s">
        <v>429</v>
      </c>
      <c r="S94" s="93"/>
      <c r="T94" s="8"/>
      <c r="U94" s="8"/>
      <c r="V94" s="8"/>
    </row>
    <row r="95" spans="1:23" ht="17" x14ac:dyDescent="0.2">
      <c r="A95" s="91" t="s">
        <v>235</v>
      </c>
      <c r="B95" s="91" t="s">
        <v>315</v>
      </c>
      <c r="D95" s="2" t="s">
        <v>106</v>
      </c>
      <c r="H95" s="2" t="s">
        <v>108</v>
      </c>
      <c r="L95" s="19"/>
      <c r="M95" s="2" t="s">
        <v>429</v>
      </c>
      <c r="N95" s="92" t="s">
        <v>429</v>
      </c>
      <c r="O95" s="53" t="s">
        <v>429</v>
      </c>
      <c r="P95" s="53" t="s">
        <v>429</v>
      </c>
      <c r="R95" s="8" t="s">
        <v>429</v>
      </c>
      <c r="S95" s="93"/>
      <c r="T95" s="8"/>
      <c r="U95" s="8"/>
      <c r="V95" s="8"/>
    </row>
    <row r="96" spans="1:23" ht="17" x14ac:dyDescent="0.2">
      <c r="A96" s="91" t="s">
        <v>236</v>
      </c>
      <c r="B96" s="91" t="s">
        <v>316</v>
      </c>
      <c r="D96" s="2" t="s">
        <v>117</v>
      </c>
      <c r="H96" s="2" t="s">
        <v>321</v>
      </c>
      <c r="L96" s="19"/>
      <c r="M96" s="2" t="s">
        <v>429</v>
      </c>
      <c r="N96" s="92" t="s">
        <v>429</v>
      </c>
      <c r="O96" s="53" t="s">
        <v>429</v>
      </c>
      <c r="P96" s="53" t="s">
        <v>429</v>
      </c>
      <c r="R96" s="8" t="s">
        <v>429</v>
      </c>
      <c r="S96" s="93"/>
      <c r="T96" s="8"/>
      <c r="U96" s="8"/>
      <c r="V96" s="8"/>
    </row>
    <row r="97" spans="1:23" x14ac:dyDescent="0.2">
      <c r="R97" s="8"/>
      <c r="S97" s="8"/>
      <c r="T97" s="8"/>
      <c r="U97" s="8"/>
      <c r="V97" s="8"/>
    </row>
    <row r="98" spans="1:23" ht="17" x14ac:dyDescent="0.2">
      <c r="A98" s="5" t="s">
        <v>21</v>
      </c>
      <c r="B98" s="5"/>
      <c r="C98" s="5"/>
      <c r="D98" s="6"/>
      <c r="E98" s="6" t="s">
        <v>229</v>
      </c>
      <c r="F98" s="5"/>
      <c r="G98" s="5"/>
      <c r="H98" s="6"/>
      <c r="I98" s="6"/>
      <c r="J98" s="6"/>
      <c r="K98" s="6"/>
      <c r="L98" s="6"/>
      <c r="M98" s="6"/>
      <c r="N98" s="6"/>
      <c r="O98" s="6"/>
      <c r="P98" s="6"/>
      <c r="Q98" s="6"/>
      <c r="R98" s="9"/>
      <c r="S98" s="9"/>
      <c r="T98" s="9"/>
      <c r="U98" s="9"/>
      <c r="V98" s="9"/>
      <c r="W98" s="18">
        <f>SUM(T100:T101)</f>
        <v>0</v>
      </c>
    </row>
    <row r="99" spans="1:23" x14ac:dyDescent="0.2">
      <c r="R99" s="8"/>
      <c r="S99" s="8"/>
      <c r="T99" s="8"/>
      <c r="U99" s="8"/>
      <c r="V99" s="8"/>
      <c r="W99" s="20"/>
    </row>
    <row r="100" spans="1:23" ht="34" x14ac:dyDescent="0.2">
      <c r="A100" s="1" t="s">
        <v>103</v>
      </c>
      <c r="B100" s="1" t="s">
        <v>115</v>
      </c>
      <c r="C100" s="1">
        <v>12</v>
      </c>
      <c r="D100" s="2" t="s">
        <v>347</v>
      </c>
      <c r="E100" s="2" t="s">
        <v>335</v>
      </c>
      <c r="H100" s="2" t="s">
        <v>219</v>
      </c>
      <c r="I100" s="2" t="s">
        <v>306</v>
      </c>
      <c r="J100" s="2" t="s">
        <v>305</v>
      </c>
      <c r="K100" s="2" t="s">
        <v>359</v>
      </c>
      <c r="L100" s="19" t="s">
        <v>348</v>
      </c>
      <c r="M100" s="2" t="s">
        <v>387</v>
      </c>
      <c r="N100" s="43"/>
      <c r="O100" s="94">
        <f>O90+1</f>
        <v>66</v>
      </c>
      <c r="P100" s="43"/>
      <c r="R100" s="8">
        <v>300</v>
      </c>
      <c r="S100" s="40"/>
      <c r="T100" s="8">
        <f>S100*C100</f>
        <v>0</v>
      </c>
      <c r="U100" s="8"/>
      <c r="V100" s="8">
        <f>U100*C100</f>
        <v>0</v>
      </c>
    </row>
    <row r="101" spans="1:23" ht="51" x14ac:dyDescent="0.2">
      <c r="A101" s="1" t="s">
        <v>102</v>
      </c>
      <c r="B101" s="1" t="s">
        <v>143</v>
      </c>
      <c r="C101" s="1">
        <v>4</v>
      </c>
      <c r="D101" s="2" t="s">
        <v>104</v>
      </c>
      <c r="E101" s="2" t="s">
        <v>210</v>
      </c>
      <c r="H101" s="2" t="s">
        <v>208</v>
      </c>
      <c r="I101" s="2" t="s">
        <v>307</v>
      </c>
      <c r="J101" s="2" t="s">
        <v>305</v>
      </c>
      <c r="K101" s="2" t="s">
        <v>209</v>
      </c>
      <c r="L101" s="19" t="s">
        <v>348</v>
      </c>
      <c r="M101" s="2" t="s">
        <v>387</v>
      </c>
      <c r="N101" s="43"/>
      <c r="O101" s="94">
        <f t="shared" ref="O101" si="16">O100+1</f>
        <v>67</v>
      </c>
      <c r="P101" s="43"/>
      <c r="R101" s="8">
        <v>5000</v>
      </c>
      <c r="S101" s="40"/>
      <c r="T101" s="8">
        <f>S101*C101</f>
        <v>0</v>
      </c>
      <c r="U101" s="8"/>
      <c r="V101" s="8">
        <f>U101*C101</f>
        <v>0</v>
      </c>
    </row>
    <row r="102" spans="1:23" x14ac:dyDescent="0.2">
      <c r="R102" s="8"/>
      <c r="S102" s="8"/>
      <c r="T102" s="8"/>
      <c r="U102" s="8"/>
      <c r="V102" s="8"/>
    </row>
    <row r="103" spans="1:23" ht="17" x14ac:dyDescent="0.2">
      <c r="Q103" s="33" t="s">
        <v>393</v>
      </c>
      <c r="R103" s="34"/>
      <c r="S103" s="34"/>
      <c r="T103" s="35">
        <f>SUM(T11:T102)</f>
        <v>0</v>
      </c>
      <c r="U103" s="34"/>
      <c r="V103" s="35">
        <f>SUM(V11:V102)</f>
        <v>0</v>
      </c>
      <c r="W103" s="35"/>
    </row>
    <row r="104" spans="1:23" ht="34" x14ac:dyDescent="0.2">
      <c r="Q104" s="33"/>
      <c r="R104" s="34" t="s">
        <v>402</v>
      </c>
      <c r="S104" s="44" t="s">
        <v>403</v>
      </c>
      <c r="T104" s="34"/>
      <c r="U104" s="34"/>
      <c r="V104" s="34"/>
      <c r="W104" s="34"/>
    </row>
    <row r="105" spans="1:23" ht="51" x14ac:dyDescent="0.2">
      <c r="Q105" s="33" t="s">
        <v>401</v>
      </c>
      <c r="R105" s="54"/>
      <c r="S105" s="55">
        <f>R105*6</f>
        <v>0</v>
      </c>
      <c r="T105" s="35">
        <f>S105</f>
        <v>0</v>
      </c>
      <c r="U105" s="36"/>
      <c r="V105" s="35">
        <f>T105</f>
        <v>0</v>
      </c>
      <c r="W105" s="37"/>
    </row>
    <row r="106" spans="1:23" ht="17" x14ac:dyDescent="0.2">
      <c r="Q106" s="33" t="s">
        <v>392</v>
      </c>
      <c r="R106" s="38"/>
      <c r="S106" s="38"/>
      <c r="T106" s="35">
        <f>T105+T103</f>
        <v>0</v>
      </c>
      <c r="U106" s="38"/>
      <c r="V106" s="35"/>
      <c r="W106" s="34"/>
    </row>
    <row r="107" spans="1:23" ht="17" x14ac:dyDescent="0.2">
      <c r="Q107" s="33" t="s">
        <v>409</v>
      </c>
      <c r="R107" s="36">
        <v>0.21</v>
      </c>
      <c r="S107" s="36">
        <v>0.21</v>
      </c>
      <c r="T107" s="35">
        <f>T106*R107+T106</f>
        <v>0</v>
      </c>
      <c r="U107" s="36"/>
      <c r="V107" s="35"/>
      <c r="W107" s="34"/>
    </row>
    <row r="108" spans="1:23" x14ac:dyDescent="0.2">
      <c r="Q108" s="33"/>
      <c r="R108" s="36"/>
      <c r="S108" s="36"/>
      <c r="T108" s="35"/>
      <c r="U108" s="36"/>
      <c r="V108" s="35"/>
      <c r="W108" s="34"/>
    </row>
    <row r="109" spans="1:23" ht="51" x14ac:dyDescent="0.2">
      <c r="P109" s="57" t="s">
        <v>417</v>
      </c>
      <c r="Q109" s="59" t="s">
        <v>416</v>
      </c>
      <c r="R109" s="36"/>
      <c r="S109" s="54"/>
      <c r="T109" s="35"/>
      <c r="U109" s="36"/>
      <c r="V109" s="35"/>
      <c r="W109" s="34"/>
    </row>
    <row r="110" spans="1:23" x14ac:dyDescent="0.2">
      <c r="W110" s="32"/>
    </row>
    <row r="111" spans="1:23" ht="153" x14ac:dyDescent="0.2">
      <c r="Q111" s="39" t="s">
        <v>375</v>
      </c>
      <c r="T111" s="45">
        <f>T103+T105</f>
        <v>0</v>
      </c>
      <c r="U111" s="46" t="s">
        <v>394</v>
      </c>
      <c r="V111" s="47">
        <f>V103+V105</f>
        <v>0</v>
      </c>
    </row>
    <row r="114" spans="17:22" x14ac:dyDescent="0.2">
      <c r="Q114" s="88" t="s">
        <v>368</v>
      </c>
      <c r="R114" s="89"/>
      <c r="S114" s="89"/>
      <c r="T114" s="89"/>
      <c r="U114" s="89"/>
      <c r="V114" s="90"/>
    </row>
    <row r="115" spans="17:22" ht="72" customHeight="1" x14ac:dyDescent="0.2">
      <c r="Q115" s="75" t="s">
        <v>369</v>
      </c>
      <c r="R115" s="76"/>
      <c r="S115" s="76"/>
      <c r="T115" s="76"/>
      <c r="U115" s="76"/>
      <c r="V115" s="77"/>
    </row>
    <row r="116" spans="17:22" x14ac:dyDescent="0.2">
      <c r="Q116" s="72"/>
      <c r="R116" s="73"/>
      <c r="S116" s="73"/>
      <c r="T116" s="73"/>
      <c r="U116" s="73"/>
      <c r="V116" s="74"/>
    </row>
    <row r="117" spans="17:22" x14ac:dyDescent="0.2">
      <c r="Q117" s="75" t="s">
        <v>370</v>
      </c>
      <c r="R117" s="76"/>
      <c r="S117" s="76"/>
      <c r="T117" s="76"/>
      <c r="U117" s="76"/>
      <c r="V117" s="77"/>
    </row>
    <row r="118" spans="17:22" x14ac:dyDescent="0.2">
      <c r="Q118" s="72"/>
      <c r="R118" s="73"/>
      <c r="S118" s="73"/>
      <c r="T118" s="73"/>
      <c r="U118" s="73"/>
      <c r="V118" s="74"/>
    </row>
    <row r="119" spans="17:22" x14ac:dyDescent="0.2">
      <c r="Q119" s="75" t="s">
        <v>372</v>
      </c>
      <c r="R119" s="76"/>
      <c r="S119" s="76"/>
      <c r="T119" s="76"/>
      <c r="U119" s="76"/>
      <c r="V119" s="77"/>
    </row>
    <row r="120" spans="17:22" x14ac:dyDescent="0.2">
      <c r="Q120" s="72"/>
      <c r="R120" s="73"/>
      <c r="S120" s="73"/>
      <c r="T120" s="73"/>
      <c r="U120" s="73"/>
      <c r="V120" s="74"/>
    </row>
    <row r="121" spans="17:22" x14ac:dyDescent="0.2">
      <c r="Q121" s="75" t="s">
        <v>373</v>
      </c>
      <c r="R121" s="76"/>
      <c r="S121" s="76"/>
      <c r="T121" s="76"/>
      <c r="U121" s="76"/>
      <c r="V121" s="77"/>
    </row>
    <row r="122" spans="17:22" x14ac:dyDescent="0.2">
      <c r="Q122" s="78"/>
      <c r="R122" s="79"/>
      <c r="S122" s="79"/>
      <c r="T122" s="79"/>
      <c r="U122" s="79"/>
      <c r="V122" s="80"/>
    </row>
    <row r="123" spans="17:22" x14ac:dyDescent="0.2">
      <c r="Q123" s="75" t="s">
        <v>371</v>
      </c>
      <c r="R123" s="76"/>
      <c r="S123" s="76"/>
      <c r="T123" s="76"/>
      <c r="U123" s="76"/>
      <c r="V123" s="77"/>
    </row>
    <row r="124" spans="17:22" ht="69" customHeight="1" x14ac:dyDescent="0.2">
      <c r="Q124" s="81"/>
      <c r="R124" s="82"/>
      <c r="S124" s="82"/>
      <c r="T124" s="82"/>
      <c r="U124" s="82"/>
      <c r="V124" s="83"/>
    </row>
  </sheetData>
  <mergeCells count="15">
    <mergeCell ref="A7:B7"/>
    <mergeCell ref="A1:J1"/>
    <mergeCell ref="A2:B2"/>
    <mergeCell ref="A3:B3"/>
    <mergeCell ref="Q114:V114"/>
    <mergeCell ref="Q115:V115"/>
    <mergeCell ref="Q116:V116"/>
    <mergeCell ref="Q117:V117"/>
    <mergeCell ref="Q118:V118"/>
    <mergeCell ref="Q119:V119"/>
    <mergeCell ref="Q120:V120"/>
    <mergeCell ref="Q121:V121"/>
    <mergeCell ref="Q122:V122"/>
    <mergeCell ref="Q123:V123"/>
    <mergeCell ref="Q124:V124"/>
  </mergeCells>
  <phoneticPr fontId="2" type="noConversion"/>
  <hyperlinks>
    <hyperlink ref="L46" r:id="rId1" xr:uid="{E3891D7B-3A4E-B242-ADD9-522FD89387EC}"/>
    <hyperlink ref="L47" r:id="rId2" xr:uid="{0A8D567A-EA2F-EC49-9E8C-9A5DDAFE1332}"/>
    <hyperlink ref="L45" r:id="rId3" xr:uid="{11FF18EE-EA66-1945-9C58-D2AD2BAC27A4}"/>
    <hyperlink ref="L79" r:id="rId4" xr:uid="{1874F7B9-17B2-844F-B247-92FE740CB7BC}"/>
    <hyperlink ref="L58" r:id="rId5" xr:uid="{77089E5A-9C34-3E41-853B-0FB1B77840B3}"/>
    <hyperlink ref="L52" r:id="rId6" xr:uid="{0D0772DB-3AED-E945-B0C6-8B4758869364}"/>
    <hyperlink ref="L68" r:id="rId7" xr:uid="{51EBE5C7-549F-E84A-BA75-71DDD62901C0}"/>
    <hyperlink ref="L71" r:id="rId8" xr:uid="{22B1051B-3F71-EC41-9409-4D357E271E69}"/>
    <hyperlink ref="L72" r:id="rId9" xr:uid="{AD69118E-B34D-3642-8B35-DF021829548C}"/>
    <hyperlink ref="L78" r:id="rId10" xr:uid="{C6709DB7-5555-434A-8221-1E1438B761FB}"/>
    <hyperlink ref="L101" r:id="rId11" xr:uid="{89761FBD-DAAE-E04A-B8B3-D7837290351F}"/>
    <hyperlink ref="L63" r:id="rId12" xr:uid="{09F62544-0F15-3F4D-8F68-A5C854ED943C}"/>
    <hyperlink ref="L75" r:id="rId13" xr:uid="{0E93D0BD-3EA2-B44D-AB25-11AE49A8B25D}"/>
    <hyperlink ref="L51" r:id="rId14" xr:uid="{6152C95D-55FE-2741-B213-C46F901B0577}"/>
    <hyperlink ref="L53" r:id="rId15" xr:uid="{DE086B20-38D0-1A41-BFAE-C9FE5D2F0F9D}"/>
    <hyperlink ref="L80" r:id="rId16" xr:uid="{15BB9C8E-565C-3D45-81E3-1663F4933901}"/>
    <hyperlink ref="L50" r:id="rId17" xr:uid="{BAE8C95A-D23A-FF48-8F15-A72B793D72B3}"/>
    <hyperlink ref="L87" r:id="rId18" location="configure" xr:uid="{CE45BA6B-984C-164F-AECB-E7015B860428}"/>
    <hyperlink ref="L88" r:id="rId19" location="configure" xr:uid="{71A4A4A5-589B-784A-B47B-788E9B6A7FDB}"/>
    <hyperlink ref="L89" r:id="rId20" location="configure" xr:uid="{A436E2E2-E3AB-FF42-BA3E-09D484673560}"/>
    <hyperlink ref="L90" r:id="rId21" location="configure" xr:uid="{697E2C4D-C45D-7D47-A582-9D2BB5EEB4E8}"/>
    <hyperlink ref="L27" r:id="rId22" xr:uid="{739D83B3-57DD-F84E-B623-2C3A18D2A787}"/>
    <hyperlink ref="L100" r:id="rId23" xr:uid="{697C7033-D571-F14B-B5EB-CE9BB850C1A3}"/>
    <hyperlink ref="L17" r:id="rId24" xr:uid="{4B1C3E26-E20C-AD4C-BE07-4199025B5991}"/>
    <hyperlink ref="L18" r:id="rId25" xr:uid="{31786BA6-94B5-B349-8BA9-EBAA3347BA55}"/>
    <hyperlink ref="L20" r:id="rId26" xr:uid="{D28FE09A-BF59-6E47-A3FE-1BF333CFB873}"/>
    <hyperlink ref="L21" r:id="rId27" xr:uid="{1D67A3B7-DEEC-5A4D-ACF3-FBB5B6BCA0D6}"/>
    <hyperlink ref="L22" r:id="rId28" xr:uid="{909295D1-81BA-B74B-9B63-6E9AA9AFC58C}"/>
    <hyperlink ref="L24" r:id="rId29" xr:uid="{E057F350-C0BB-754A-9B5A-5F2B97887883}"/>
    <hyperlink ref="L25" r:id="rId30" xr:uid="{CF4795C1-AD72-D44F-B8B7-278565296B8C}"/>
    <hyperlink ref="L26" r:id="rId31" xr:uid="{9505AAB3-50A0-E14A-B1F2-CA2B0282BEB8}"/>
    <hyperlink ref="L28" r:id="rId32" xr:uid="{4F089CBE-AB4E-1844-A3A4-50246684FA8D}"/>
    <hyperlink ref="L29" r:id="rId33" xr:uid="{7E47C59F-C183-564C-B03C-7EC5D2EB97B4}"/>
    <hyperlink ref="L30" r:id="rId34" xr:uid="{BC786FC7-181D-894D-9EC7-B251F008DC99}"/>
    <hyperlink ref="L73" r:id="rId35" xr:uid="{96E206F5-90B1-C64C-8187-D17FEA6070FB}"/>
    <hyperlink ref="L74" r:id="rId36" xr:uid="{FFCF7CDE-B1CB-8D4C-AEF2-46D0463E66E3}"/>
    <hyperlink ref="L77" r:id="rId37" xr:uid="{41923B6E-6547-FD4D-9F59-23133E145052}"/>
    <hyperlink ref="L76" r:id="rId38" xr:uid="{99D48ACE-D93D-2F48-80BC-BEB04DA6232F}"/>
  </hyperlinks>
  <pageMargins left="0.7" right="0.7" top="0.75" bottom="0.75" header="0.3" footer="0.3"/>
  <pageSetup paperSize="9" scale="2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Eisen invullen prijzenblad</vt:lpstr>
      <vt:lpstr>Prijzenblad</vt:lpstr>
      <vt:lpstr>'Eisen invullen prijzenblad'!Afdrukbereik</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Pieper</dc:creator>
  <cp:lastModifiedBy>Cindy van der Blom</cp:lastModifiedBy>
  <cp:lastPrinted>2022-11-17T08:39:16Z</cp:lastPrinted>
  <dcterms:created xsi:type="dcterms:W3CDTF">2021-05-19T07:49:47Z</dcterms:created>
  <dcterms:modified xsi:type="dcterms:W3CDTF">2024-02-15T21:57:50Z</dcterms:modified>
</cp:coreProperties>
</file>