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tim_aberson_coppa_nl/Documents/Documenten/Aanbestedingen/IBMN/RMN/EOA Uitzendkrachten tot en met schaal 8/2.2 Offerteaanvraag + digitale bijlagen/Concept offerteaanvragen/"/>
    </mc:Choice>
  </mc:AlternateContent>
  <xr:revisionPtr revIDLastSave="277" documentId="13_ncr:1_{7C55CDA4-DEDC-4D89-A738-71766AFEF00D}" xr6:coauthVersionLast="47" xr6:coauthVersionMax="47" xr10:uidLastSave="{4A1EA23E-4FB1-43BB-9C21-8C0E9CAA5BFE}"/>
  <bookViews>
    <workbookView xWindow="-120" yWindow="-120" windowWidth="38640" windowHeight="21120" tabRatio="751" activeTab="7" xr2:uid="{00000000-000D-0000-FFFF-FFFF00000000}"/>
  </bookViews>
  <sheets>
    <sheet name="Voorblad" sheetId="7" r:id="rId1"/>
    <sheet name="Inschrijvers" sheetId="1" r:id="rId2"/>
    <sheet name="Minimumeisen" sheetId="3" r:id="rId3"/>
    <sheet name="Prijs" sheetId="9" r:id="rId4"/>
    <sheet name="Kwaliteit" sheetId="8" r:id="rId5"/>
    <sheet name="Tussenstand" sheetId="2" r:id="rId6"/>
    <sheet name="POC contactpersoon" sheetId="11" r:id="rId7"/>
    <sheet name="Einduitslag" sheetId="12" r:id="rId8"/>
  </sheets>
  <definedNames>
    <definedName name="_xlnm._FilterDatabase" localSheetId="4" hidden="1">Kwaliteit!$F$3:$AC$6</definedName>
    <definedName name="_xlnm._FilterDatabase" localSheetId="6" hidden="1">'POC contactpersoon'!$F$3:$Z$4</definedName>
    <definedName name="_Toc104262728" localSheetId="2">Minimumeisen!#REF!</definedName>
    <definedName name="_Toc109801436" localSheetId="2">Minimumeisen!#REF!</definedName>
    <definedName name="_Toc140390693" localSheetId="2">Minimumeisen!#REF!</definedName>
    <definedName name="_Toc140390694" localSheetId="2">Minimumeisen!#REF!</definedName>
    <definedName name="_Toc140390697" localSheetId="2">Minimumeisen!#REF!</definedName>
    <definedName name="_Toc140390698" localSheetId="2">Minimumeisen!#REF!</definedName>
    <definedName name="_xlnm.Print_Area" localSheetId="4">Kwaliteit!$B$1:$Q$11</definedName>
    <definedName name="_xlnm.Print_Area" localSheetId="2">Minimumeisen!$B$1:$F$13</definedName>
    <definedName name="_xlnm.Print_Area" localSheetId="6">'POC contactpersoon'!$B$1:$AC$9</definedName>
    <definedName name="_xlnm.Print_Titles" localSheetId="4">Kwaliteit!$B:$E</definedName>
    <definedName name="_xlnm.Print_Titles" localSheetId="6">'POC contactpersoon'!$B:$E</definedName>
    <definedName name="_xlnm.Print_Titles" localSheetId="3">Prijs!$A:$D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2" l="1"/>
  <c r="G5" i="12"/>
  <c r="F5" i="12"/>
  <c r="E5" i="12"/>
  <c r="H3" i="12"/>
  <c r="G3" i="12"/>
  <c r="F3" i="12"/>
  <c r="K10" i="9"/>
  <c r="I10" i="9"/>
  <c r="G10" i="9"/>
  <c r="L4" i="9"/>
  <c r="J4" i="9"/>
  <c r="H4" i="9"/>
  <c r="F4" i="9"/>
  <c r="E10" i="9" s="1"/>
  <c r="B4" i="12"/>
  <c r="B5" i="12"/>
  <c r="B3" i="12"/>
  <c r="H3" i="2" l="1"/>
  <c r="G3" i="2"/>
  <c r="F3" i="2"/>
  <c r="AC4" i="11"/>
  <c r="N4" i="11"/>
  <c r="K4" i="11"/>
  <c r="H4" i="11"/>
  <c r="Q6" i="8"/>
  <c r="Q5" i="8"/>
  <c r="Q4" i="8"/>
  <c r="N6" i="8"/>
  <c r="N5" i="8"/>
  <c r="N4" i="8"/>
  <c r="K6" i="8"/>
  <c r="K5" i="8"/>
  <c r="K4" i="8"/>
  <c r="H5" i="8"/>
  <c r="H6" i="8"/>
  <c r="H4" i="8"/>
  <c r="J2" i="3"/>
  <c r="B19" i="3" s="1"/>
  <c r="I2" i="3"/>
  <c r="B18" i="3" s="1"/>
  <c r="H2" i="3"/>
  <c r="B17" i="3" s="1"/>
  <c r="G2" i="3"/>
  <c r="B16" i="3" s="1"/>
  <c r="F2" i="3"/>
  <c r="B15" i="3" s="1"/>
  <c r="E2" i="3"/>
  <c r="B14" i="3" s="1"/>
  <c r="D2" i="3"/>
  <c r="B13" i="3" s="1"/>
  <c r="C2" i="3"/>
  <c r="B12" i="3" s="1"/>
  <c r="AA2" i="11" l="1"/>
  <c r="AB7" i="11" s="1"/>
  <c r="AC7" i="11"/>
  <c r="L2" i="11"/>
  <c r="I2" i="11"/>
  <c r="H9" i="8" l="1"/>
  <c r="E4" i="2" s="1"/>
  <c r="K3" i="9"/>
  <c r="K9" i="9" s="1"/>
  <c r="E4" i="12" l="1"/>
  <c r="E3" i="12" l="1"/>
  <c r="C3" i="12"/>
  <c r="H2" i="12"/>
  <c r="G2" i="12"/>
  <c r="F2" i="12"/>
  <c r="E2" i="12"/>
  <c r="Z4" i="11"/>
  <c r="W4" i="11"/>
  <c r="T4" i="11"/>
  <c r="Q4" i="11"/>
  <c r="X2" i="11"/>
  <c r="Y7" i="11" s="1"/>
  <c r="U2" i="11"/>
  <c r="V7" i="11" s="1"/>
  <c r="R2" i="11"/>
  <c r="S7" i="11" s="1"/>
  <c r="O2" i="11"/>
  <c r="P7" i="11" s="1"/>
  <c r="M7" i="11"/>
  <c r="J7" i="11"/>
  <c r="F2" i="11"/>
  <c r="G7" i="11" s="1"/>
  <c r="H2" i="2"/>
  <c r="C7" i="8"/>
  <c r="C4" i="12" s="1"/>
  <c r="AC6" i="8"/>
  <c r="Z6" i="8"/>
  <c r="W6" i="8"/>
  <c r="T6" i="8"/>
  <c r="AC4" i="8"/>
  <c r="Z4" i="8"/>
  <c r="W4" i="8"/>
  <c r="T4" i="8"/>
  <c r="AA2" i="8"/>
  <c r="AB9" i="8" s="1"/>
  <c r="X2" i="8"/>
  <c r="Y9" i="8" s="1"/>
  <c r="U2" i="8"/>
  <c r="V9" i="8" s="1"/>
  <c r="R2" i="8"/>
  <c r="S9" i="8" s="1"/>
  <c r="O2" i="8"/>
  <c r="K7" i="11" l="1"/>
  <c r="N9" i="8"/>
  <c r="G4" i="12" s="1"/>
  <c r="AC9" i="8"/>
  <c r="W9" i="8"/>
  <c r="Q7" i="11"/>
  <c r="N7" i="11"/>
  <c r="W7" i="11"/>
  <c r="C7" i="12"/>
  <c r="Z7" i="11"/>
  <c r="T7" i="11"/>
  <c r="H7" i="11"/>
  <c r="Q9" i="8"/>
  <c r="H4" i="12" s="1"/>
  <c r="H7" i="12" s="1"/>
  <c r="Z9" i="8"/>
  <c r="T9" i="8"/>
  <c r="K9" i="8"/>
  <c r="F4" i="12" s="1"/>
  <c r="F7" i="12" l="1"/>
  <c r="E7" i="12"/>
  <c r="E9" i="12" s="1"/>
  <c r="G7" i="12"/>
  <c r="F9" i="12" l="1"/>
  <c r="G9" i="12"/>
  <c r="H9" i="12"/>
  <c r="E3" i="2"/>
  <c r="G2" i="2"/>
  <c r="C3" i="2"/>
  <c r="P9" i="8"/>
  <c r="L2" i="8"/>
  <c r="M9" i="8" s="1"/>
  <c r="I9" i="9"/>
  <c r="G9" i="9"/>
  <c r="E9" i="9"/>
  <c r="E3" i="9"/>
  <c r="I3" i="9"/>
  <c r="G3" i="9"/>
  <c r="H4" i="2" l="1"/>
  <c r="H6" i="2" s="1"/>
  <c r="G4" i="2"/>
  <c r="G6" i="2" s="1"/>
  <c r="C4" i="2" l="1"/>
  <c r="I2" i="8"/>
  <c r="J9" i="8" s="1"/>
  <c r="F2" i="8"/>
  <c r="G9" i="8" s="1"/>
  <c r="F2" i="2"/>
  <c r="E2" i="2"/>
  <c r="F4" i="2" l="1"/>
  <c r="F6" i="2" s="1"/>
  <c r="C6" i="2"/>
  <c r="E6" i="2"/>
  <c r="F8" i="2" l="1"/>
  <c r="G8" i="2"/>
  <c r="H8" i="2"/>
  <c r="E8" i="2"/>
</calcChain>
</file>

<file path=xl/sharedStrings.xml><?xml version="1.0" encoding="utf-8"?>
<sst xmlns="http://schemas.openxmlformats.org/spreadsheetml/2006/main" count="156" uniqueCount="69">
  <si>
    <t>Inschrijvers</t>
  </si>
  <si>
    <t>Ranking</t>
  </si>
  <si>
    <t>Naam Inschrijver</t>
  </si>
  <si>
    <t xml:space="preserve">Score   </t>
  </si>
  <si>
    <t>Argumentatie</t>
  </si>
  <si>
    <t xml:space="preserve">Punten     </t>
  </si>
  <si>
    <t>Inschrijver</t>
  </si>
  <si>
    <t>Eventuele aanvullende opmerkingen Aanbiedingsbrief / offerte</t>
  </si>
  <si>
    <t>Totaalscore</t>
  </si>
  <si>
    <t>Beoordelaar</t>
  </si>
  <si>
    <t>Onderdeel</t>
  </si>
  <si>
    <t>Behaalde punten per Inschrijver</t>
  </si>
  <si>
    <t>Totaal te behalen punten</t>
  </si>
  <si>
    <t>Te behalen punten</t>
  </si>
  <si>
    <t>Gunningscriterium</t>
  </si>
  <si>
    <t>-</t>
  </si>
  <si>
    <t>Totaal behaalde punten per Inschrijver</t>
  </si>
  <si>
    <t>Beoordeling Minimumeisen</t>
  </si>
  <si>
    <t>T.a.v.</t>
  </si>
  <si>
    <t>Adres</t>
  </si>
  <si>
    <t>Postcode</t>
  </si>
  <si>
    <t>Plaats</t>
  </si>
  <si>
    <t>Tel. Nr.</t>
  </si>
  <si>
    <t>Mob. Nr.</t>
  </si>
  <si>
    <t>E-mailadres</t>
  </si>
  <si>
    <t>Beoordelings-commissie</t>
  </si>
  <si>
    <t>Scorematrix</t>
  </si>
  <si>
    <t>Onderdeel G1</t>
  </si>
  <si>
    <t>Geanonimiseerd</t>
  </si>
  <si>
    <t>Maximaal te behalen punten</t>
  </si>
  <si>
    <t xml:space="preserve">Opmerkingen </t>
  </si>
  <si>
    <t>Punten</t>
  </si>
  <si>
    <t>a. UEA</t>
  </si>
  <si>
    <t>b. Document Bewijsstuk referentie</t>
  </si>
  <si>
    <t>d. Financiële document: Inschrijvingsbiljet</t>
  </si>
  <si>
    <t>c. Kwalitatieve doucmenten</t>
  </si>
  <si>
    <t>Uittreksel handelsregister</t>
  </si>
  <si>
    <t>ISO 27001</t>
  </si>
  <si>
    <t>Inschrijver 1</t>
  </si>
  <si>
    <t>Inschrijver 2</t>
  </si>
  <si>
    <t>Inschrijver 3</t>
  </si>
  <si>
    <t>Inschrijver 4</t>
  </si>
  <si>
    <t>Inschrijver 5</t>
  </si>
  <si>
    <t>Inschrijver 6</t>
  </si>
  <si>
    <t>Inschrijver 7</t>
  </si>
  <si>
    <t>Inschrijver 8</t>
  </si>
  <si>
    <t>Onvoldoende</t>
  </si>
  <si>
    <t>Waardering</t>
  </si>
  <si>
    <t>Score</t>
  </si>
  <si>
    <t>Voldoende</t>
  </si>
  <si>
    <t>Goed</t>
  </si>
  <si>
    <t>Uitstekend</t>
  </si>
  <si>
    <t>Beoordeling Kwaliteit</t>
  </si>
  <si>
    <t>Beoordeling Prijs</t>
  </si>
  <si>
    <t>Prijs</t>
  </si>
  <si>
    <t>Kwaliteit</t>
  </si>
  <si>
    <t>Uitzendkrachten tot en met schaal 8</t>
  </si>
  <si>
    <t>REINIGINGSBEDRIJF MIDDEN NEDERLAND (RMN)</t>
  </si>
  <si>
    <t>Referentie: IBMN-2023-RMN-SS-002</t>
  </si>
  <si>
    <t>Omrekenfactor Fase A</t>
  </si>
  <si>
    <t>Omrekenfactor Fase B</t>
  </si>
  <si>
    <t>Omrekenfactor Fase C</t>
  </si>
  <si>
    <t>GGO</t>
  </si>
  <si>
    <t>A) Vinden, binden en boeien</t>
  </si>
  <si>
    <t>B) Borgen tijdig aandragen kandidaten</t>
  </si>
  <si>
    <t>C) Partnerschap</t>
  </si>
  <si>
    <t>Beoordeling Proof of concept</t>
  </si>
  <si>
    <t>D) Gesprek met contactpersoon.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</si>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</sst>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&quot;€&quot;\ #,##0.00_-"/>
    <numFmt numFmtId="167" formatCode="&quot;€&quot;\ #,##0.00"/>
    <numFmt numFmtId="168" formatCode="_(&quot;€&quot;\ * #,##0.00_);_(&quot;€&quot;\ * \(#,##0.00\);_(&quot;€&quot;\ * &quot;-&quot;??_);_(@_)"/>
  </numFmts>
  <fonts count="34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0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6"/>
      <name val="Trebuchet MS"/>
      <family val="2"/>
    </font>
    <font>
      <i/>
      <sz val="16"/>
      <name val="Trebuchet MS"/>
      <family val="2"/>
    </font>
    <font>
      <b/>
      <sz val="18"/>
      <name val="Trebuchet MS"/>
      <family val="2"/>
    </font>
    <font>
      <i/>
      <sz val="10"/>
      <name val="Trebuchet M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Verdana"/>
      <family val="2"/>
    </font>
    <font>
      <sz val="11"/>
      <color theme="1"/>
      <name val="Arial"/>
      <family val="2"/>
    </font>
    <font>
      <b/>
      <sz val="10"/>
      <color theme="0"/>
      <name val="Trebuchet MS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00000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22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theme="0" tint="-0.249977111117893"/>
      </bottom>
      <diagonal/>
    </border>
    <border>
      <left/>
      <right style="thin">
        <color indexed="22"/>
      </right>
      <top style="thin">
        <color indexed="22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5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4" fontId="1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4" fillId="23" borderId="7" applyNumberFormat="0" applyFont="0" applyAlignment="0" applyProtection="0"/>
    <xf numFmtId="0" fontId="19" fillId="3" borderId="0" applyNumberFormat="0" applyBorder="0" applyAlignment="0" applyProtection="0"/>
    <xf numFmtId="0" fontId="14" fillId="0" borderId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0" fillId="0" borderId="0"/>
    <xf numFmtId="168" fontId="30" fillId="0" borderId="0" applyFont="0" applyFill="0" applyBorder="0" applyAlignment="0" applyProtection="0"/>
    <xf numFmtId="0" fontId="31" fillId="0" borderId="0"/>
    <xf numFmtId="9" fontId="30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3" fillId="24" borderId="7" xfId="0" applyFont="1" applyFill="1" applyBorder="1"/>
    <xf numFmtId="0" fontId="2" fillId="24" borderId="7" xfId="31" applyFill="1" applyBorder="1" applyAlignment="1" applyProtection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40" applyFont="1"/>
    <xf numFmtId="0" fontId="3" fillId="0" borderId="0" xfId="40" applyFont="1" applyAlignment="1">
      <alignment horizontal="center"/>
    </xf>
    <xf numFmtId="0" fontId="27" fillId="24" borderId="0" xfId="40" applyFont="1" applyFill="1"/>
    <xf numFmtId="0" fontId="3" fillId="24" borderId="0" xfId="40" applyFont="1" applyFill="1"/>
    <xf numFmtId="0" fontId="27" fillId="0" borderId="0" xfId="40" applyFont="1" applyAlignment="1">
      <alignment horizontal="center"/>
    </xf>
    <xf numFmtId="0" fontId="25" fillId="0" borderId="0" xfId="40" applyFont="1" applyAlignment="1">
      <alignment horizontal="center"/>
    </xf>
    <xf numFmtId="14" fontId="26" fillId="0" borderId="0" xfId="40" applyNumberFormat="1" applyFont="1" applyAlignment="1">
      <alignment horizontal="center"/>
    </xf>
    <xf numFmtId="0" fontId="4" fillId="0" borderId="0" xfId="40" applyFont="1" applyAlignment="1">
      <alignment horizontal="center" wrapText="1"/>
    </xf>
    <xf numFmtId="166" fontId="3" fillId="24" borderId="0" xfId="40" applyNumberFormat="1" applyFont="1" applyFill="1" applyAlignment="1">
      <alignment horizontal="center" vertical="top" wrapText="1"/>
    </xf>
    <xf numFmtId="165" fontId="3" fillId="24" borderId="0" xfId="40" applyNumberFormat="1" applyFont="1" applyFill="1" applyAlignment="1">
      <alignment horizontal="center" vertical="top" wrapText="1"/>
    </xf>
    <xf numFmtId="0" fontId="3" fillId="0" borderId="0" xfId="40" applyFont="1" applyAlignment="1">
      <alignment horizontal="center" vertical="center"/>
    </xf>
    <xf numFmtId="0" fontId="3" fillId="24" borderId="0" xfId="40" applyFont="1" applyFill="1" applyAlignment="1">
      <alignment horizontal="center" vertical="center"/>
    </xf>
    <xf numFmtId="0" fontId="28" fillId="0" borderId="0" xfId="40" applyFont="1" applyAlignment="1">
      <alignment horizontal="right" wrapText="1"/>
    </xf>
    <xf numFmtId="0" fontId="28" fillId="0" borderId="0" xfId="40" applyFont="1" applyAlignment="1">
      <alignment horizontal="center" wrapText="1"/>
    </xf>
    <xf numFmtId="0" fontId="4" fillId="25" borderId="7" xfId="40" applyFont="1" applyFill="1" applyBorder="1" applyAlignment="1">
      <alignment horizontal="left" vertical="top" wrapText="1"/>
    </xf>
    <xf numFmtId="0" fontId="3" fillId="24" borderId="0" xfId="40" applyFont="1" applyFill="1" applyAlignment="1">
      <alignment horizontal="right" vertical="center"/>
    </xf>
    <xf numFmtId="2" fontId="4" fillId="25" borderId="7" xfId="40" applyNumberFormat="1" applyFont="1" applyFill="1" applyBorder="1" applyAlignment="1">
      <alignment horizontal="center" vertical="center" wrapText="1"/>
    </xf>
    <xf numFmtId="0" fontId="3" fillId="24" borderId="0" xfId="0" applyFont="1" applyFill="1"/>
    <xf numFmtId="0" fontId="5" fillId="24" borderId="0" xfId="0" applyFont="1" applyFill="1" applyAlignment="1">
      <alignment vertical="center"/>
    </xf>
    <xf numFmtId="0" fontId="4" fillId="24" borderId="11" xfId="0" applyFont="1" applyFill="1" applyBorder="1" applyAlignment="1">
      <alignment horizontal="center" textRotation="90" wrapText="1"/>
    </xf>
    <xf numFmtId="0" fontId="3" fillId="24" borderId="7" xfId="0" applyFont="1" applyFill="1" applyBorder="1" applyAlignment="1">
      <alignment vertical="center"/>
    </xf>
    <xf numFmtId="0" fontId="3" fillId="24" borderId="11" xfId="0" applyFont="1" applyFill="1" applyBorder="1" applyAlignment="1">
      <alignment vertical="center"/>
    </xf>
    <xf numFmtId="2" fontId="3" fillId="24" borderId="7" xfId="0" applyNumberFormat="1" applyFont="1" applyFill="1" applyBorder="1" applyAlignment="1">
      <alignment horizontal="center" vertical="center"/>
    </xf>
    <xf numFmtId="0" fontId="3" fillId="24" borderId="7" xfId="0" applyFont="1" applyFill="1" applyBorder="1" applyAlignment="1">
      <alignment horizontal="center" vertical="center"/>
    </xf>
    <xf numFmtId="0" fontId="4" fillId="24" borderId="11" xfId="0" applyFont="1" applyFill="1" applyBorder="1" applyAlignment="1">
      <alignment vertical="center"/>
    </xf>
    <xf numFmtId="4" fontId="3" fillId="24" borderId="7" xfId="0" applyNumberFormat="1" applyFont="1" applyFill="1" applyBorder="1" applyAlignment="1">
      <alignment horizontal="center" vertical="center"/>
    </xf>
    <xf numFmtId="0" fontId="4" fillId="24" borderId="7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vertical="center"/>
    </xf>
    <xf numFmtId="0" fontId="3" fillId="24" borderId="0" xfId="0" applyFont="1" applyFill="1" applyAlignment="1">
      <alignment vertical="center"/>
    </xf>
    <xf numFmtId="0" fontId="3" fillId="24" borderId="12" xfId="0" applyFont="1" applyFill="1" applyBorder="1" applyAlignment="1">
      <alignment horizontal="center" vertical="center"/>
    </xf>
    <xf numFmtId="0" fontId="3" fillId="24" borderId="7" xfId="0" applyFont="1" applyFill="1" applyBorder="1" applyAlignment="1">
      <alignment horizontal="right" vertical="center"/>
    </xf>
    <xf numFmtId="167" fontId="4" fillId="24" borderId="0" xfId="0" applyNumberFormat="1" applyFont="1" applyFill="1" applyAlignment="1">
      <alignment horizontal="right" vertical="center"/>
    </xf>
    <xf numFmtId="2" fontId="3" fillId="24" borderId="0" xfId="40" applyNumberFormat="1" applyFont="1" applyFill="1" applyAlignment="1">
      <alignment horizontal="center" vertical="top" wrapText="1"/>
    </xf>
    <xf numFmtId="1" fontId="3" fillId="24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6" fillId="0" borderId="0" xfId="40" applyFont="1" applyAlignment="1">
      <alignment horizontal="center"/>
    </xf>
    <xf numFmtId="0" fontId="4" fillId="0" borderId="10" xfId="40" applyFont="1" applyBorder="1" applyAlignment="1">
      <alignment horizontal="center" vertical="center"/>
    </xf>
    <xf numFmtId="0" fontId="3" fillId="24" borderId="10" xfId="40" applyFont="1" applyFill="1" applyBorder="1" applyAlignment="1">
      <alignment horizontal="center" vertical="top" wrapText="1"/>
    </xf>
    <xf numFmtId="2" fontId="4" fillId="24" borderId="10" xfId="40" applyNumberFormat="1" applyFont="1" applyFill="1" applyBorder="1" applyAlignment="1">
      <alignment horizontal="center" vertical="center"/>
    </xf>
    <xf numFmtId="0" fontId="3" fillId="0" borderId="0" xfId="40" applyFont="1" applyAlignment="1">
      <alignment horizontal="right" vertical="center" wrapText="1"/>
    </xf>
    <xf numFmtId="1" fontId="3" fillId="0" borderId="0" xfId="40" applyNumberFormat="1" applyFont="1" applyAlignment="1">
      <alignment horizontal="center" vertical="center"/>
    </xf>
    <xf numFmtId="167" fontId="3" fillId="24" borderId="0" xfId="0" applyNumberFormat="1" applyFont="1" applyFill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/>
    <xf numFmtId="44" fontId="3" fillId="0" borderId="0" xfId="46" applyFont="1" applyFill="1" applyBorder="1" applyAlignment="1"/>
    <xf numFmtId="167" fontId="32" fillId="0" borderId="0" xfId="47" applyNumberFormat="1" applyFont="1" applyProtection="1">
      <protection hidden="1"/>
    </xf>
    <xf numFmtId="10" fontId="3" fillId="0" borderId="0" xfId="46" applyNumberFormat="1" applyFont="1" applyFill="1" applyBorder="1" applyAlignment="1"/>
    <xf numFmtId="0" fontId="3" fillId="24" borderId="0" xfId="40" applyFont="1" applyFill="1" applyAlignment="1">
      <alignment horizontal="center" vertical="top" wrapText="1"/>
    </xf>
    <xf numFmtId="2" fontId="3" fillId="24" borderId="10" xfId="40" applyNumberFormat="1" applyFont="1" applyFill="1" applyBorder="1" applyAlignment="1">
      <alignment horizontal="center" vertical="center" wrapText="1"/>
    </xf>
    <xf numFmtId="0" fontId="3" fillId="24" borderId="23" xfId="40" applyFont="1" applyFill="1" applyBorder="1" applyAlignment="1">
      <alignment horizontal="center" vertical="top" wrapText="1"/>
    </xf>
    <xf numFmtId="2" fontId="4" fillId="24" borderId="25" xfId="40" applyNumberFormat="1" applyFont="1" applyFill="1" applyBorder="1" applyAlignment="1">
      <alignment horizontal="center" vertical="center"/>
    </xf>
    <xf numFmtId="2" fontId="3" fillId="24" borderId="25" xfId="40" applyNumberFormat="1" applyFont="1" applyFill="1" applyBorder="1" applyAlignment="1">
      <alignment horizontal="center" vertical="center" wrapText="1"/>
    </xf>
    <xf numFmtId="2" fontId="4" fillId="24" borderId="24" xfId="40" applyNumberFormat="1" applyFont="1" applyFill="1" applyBorder="1" applyAlignment="1">
      <alignment horizontal="center" vertical="center"/>
    </xf>
    <xf numFmtId="2" fontId="3" fillId="24" borderId="10" xfId="0" applyNumberFormat="1" applyFont="1" applyFill="1" applyBorder="1" applyAlignment="1">
      <alignment horizontal="center" vertical="center"/>
    </xf>
    <xf numFmtId="0" fontId="3" fillId="24" borderId="26" xfId="0" applyFont="1" applyFill="1" applyBorder="1" applyAlignment="1">
      <alignment horizontal="center" vertical="center"/>
    </xf>
    <xf numFmtId="2" fontId="3" fillId="24" borderId="20" xfId="0" applyNumberFormat="1" applyFont="1" applyFill="1" applyBorder="1" applyAlignment="1">
      <alignment horizontal="center" vertical="center"/>
    </xf>
    <xf numFmtId="0" fontId="3" fillId="24" borderId="16" xfId="0" applyFont="1" applyFill="1" applyBorder="1" applyAlignment="1">
      <alignment vertical="center"/>
    </xf>
    <xf numFmtId="0" fontId="3" fillId="24" borderId="26" xfId="0" applyFont="1" applyFill="1" applyBorder="1" applyAlignment="1">
      <alignment vertical="center"/>
    </xf>
    <xf numFmtId="0" fontId="3" fillId="24" borderId="20" xfId="0" applyFont="1" applyFill="1" applyBorder="1" applyAlignment="1">
      <alignment vertical="center"/>
    </xf>
    <xf numFmtId="1" fontId="3" fillId="24" borderId="20" xfId="0" applyNumberFormat="1" applyFont="1" applyFill="1" applyBorder="1" applyAlignment="1">
      <alignment horizontal="center" vertical="center"/>
    </xf>
    <xf numFmtId="0" fontId="3" fillId="24" borderId="20" xfId="0" applyFont="1" applyFill="1" applyBorder="1" applyAlignment="1">
      <alignment horizontal="center" vertical="center"/>
    </xf>
    <xf numFmtId="2" fontId="3" fillId="24" borderId="11" xfId="40" applyNumberFormat="1" applyFont="1" applyFill="1" applyBorder="1" applyAlignment="1">
      <alignment horizontal="center" vertical="center" wrapText="1"/>
    </xf>
    <xf numFmtId="2" fontId="4" fillId="24" borderId="11" xfId="40" applyNumberFormat="1" applyFont="1" applyFill="1" applyBorder="1" applyAlignment="1">
      <alignment horizontal="center" vertical="center"/>
    </xf>
    <xf numFmtId="2" fontId="4" fillId="24" borderId="15" xfId="40" applyNumberFormat="1" applyFont="1" applyFill="1" applyBorder="1" applyAlignment="1">
      <alignment horizontal="center" vertical="center"/>
    </xf>
    <xf numFmtId="0" fontId="3" fillId="0" borderId="27" xfId="40" applyFont="1" applyBorder="1"/>
    <xf numFmtId="0" fontId="3" fillId="0" borderId="28" xfId="40" applyFont="1" applyBorder="1"/>
    <xf numFmtId="0" fontId="3" fillId="0" borderId="29" xfId="40" applyFont="1" applyBorder="1"/>
    <xf numFmtId="0" fontId="3" fillId="0" borderId="30" xfId="40" applyFont="1" applyBorder="1"/>
    <xf numFmtId="0" fontId="3" fillId="0" borderId="31" xfId="40" applyFont="1" applyBorder="1"/>
    <xf numFmtId="0" fontId="3" fillId="0" borderId="32" xfId="40" applyFont="1" applyBorder="1"/>
    <xf numFmtId="0" fontId="3" fillId="0" borderId="33" xfId="40" applyFont="1" applyBorder="1"/>
    <xf numFmtId="0" fontId="3" fillId="0" borderId="33" xfId="40" applyFont="1" applyBorder="1" applyAlignment="1">
      <alignment horizontal="center"/>
    </xf>
    <xf numFmtId="0" fontId="3" fillId="0" borderId="34" xfId="40" applyFont="1" applyBorder="1"/>
    <xf numFmtId="0" fontId="33" fillId="26" borderId="7" xfId="0" applyFont="1" applyFill="1" applyBorder="1" applyAlignment="1">
      <alignment vertical="center" wrapText="1"/>
    </xf>
    <xf numFmtId="0" fontId="33" fillId="26" borderId="7" xfId="0" applyFont="1" applyFill="1" applyBorder="1" applyAlignment="1">
      <alignment horizontal="left"/>
    </xf>
    <xf numFmtId="0" fontId="33" fillId="26" borderId="7" xfId="0" applyFont="1" applyFill="1" applyBorder="1" applyAlignment="1">
      <alignment horizontal="center" textRotation="90" wrapText="1"/>
    </xf>
    <xf numFmtId="0" fontId="33" fillId="26" borderId="7" xfId="40" applyFont="1" applyFill="1" applyBorder="1"/>
    <xf numFmtId="0" fontId="33" fillId="26" borderId="7" xfId="40" applyFont="1" applyFill="1" applyBorder="1" applyAlignment="1">
      <alignment wrapText="1"/>
    </xf>
    <xf numFmtId="0" fontId="33" fillId="26" borderId="7" xfId="40" applyFont="1" applyFill="1" applyBorder="1" applyAlignment="1">
      <alignment vertical="center"/>
    </xf>
    <xf numFmtId="0" fontId="33" fillId="26" borderId="7" xfId="40" applyFont="1" applyFill="1" applyBorder="1" applyAlignment="1">
      <alignment vertical="center" wrapText="1"/>
    </xf>
    <xf numFmtId="0" fontId="4" fillId="24" borderId="0" xfId="0" applyFont="1" applyFill="1" applyAlignment="1">
      <alignment horizontal="right" vertical="center"/>
    </xf>
    <xf numFmtId="0" fontId="33" fillId="26" borderId="7" xfId="0" applyFont="1" applyFill="1" applyBorder="1" applyAlignment="1">
      <alignment horizontal="center" vertical="center" wrapText="1"/>
    </xf>
    <xf numFmtId="0" fontId="3" fillId="0" borderId="13" xfId="40" applyFont="1" applyBorder="1" applyAlignment="1">
      <alignment vertical="top" wrapText="1"/>
    </xf>
    <xf numFmtId="0" fontId="4" fillId="0" borderId="14" xfId="40" applyFont="1" applyBorder="1" applyAlignment="1">
      <alignment horizontal="center" vertical="center" wrapText="1"/>
    </xf>
    <xf numFmtId="0" fontId="4" fillId="0" borderId="35" xfId="40" applyFont="1" applyBorder="1" applyAlignment="1">
      <alignment horizontal="center" vertical="center"/>
    </xf>
    <xf numFmtId="0" fontId="4" fillId="0" borderId="39" xfId="40" applyFont="1" applyBorder="1" applyAlignment="1">
      <alignment horizontal="center" vertical="center"/>
    </xf>
    <xf numFmtId="0" fontId="3" fillId="0" borderId="35" xfId="40" applyFont="1" applyBorder="1" applyAlignment="1">
      <alignment vertical="top" wrapText="1"/>
    </xf>
    <xf numFmtId="0" fontId="4" fillId="0" borderId="35" xfId="40" applyFont="1" applyBorder="1" applyAlignment="1">
      <alignment horizontal="center" vertical="center" wrapText="1"/>
    </xf>
    <xf numFmtId="2" fontId="3" fillId="24" borderId="40" xfId="40" applyNumberFormat="1" applyFont="1" applyFill="1" applyBorder="1" applyAlignment="1">
      <alignment horizontal="center" vertical="center" wrapText="1"/>
    </xf>
    <xf numFmtId="0" fontId="33" fillId="26" borderId="10" xfId="40" applyFont="1" applyFill="1" applyBorder="1" applyAlignment="1">
      <alignment wrapText="1"/>
    </xf>
    <xf numFmtId="0" fontId="33" fillId="26" borderId="19" xfId="40" applyFont="1" applyFill="1" applyBorder="1" applyAlignment="1">
      <alignment horizontal="center" vertical="center" wrapText="1"/>
    </xf>
    <xf numFmtId="0" fontId="33" fillId="26" borderId="7" xfId="40" applyFont="1" applyFill="1" applyBorder="1" applyAlignment="1">
      <alignment horizontal="left" vertical="top" wrapText="1"/>
    </xf>
    <xf numFmtId="2" fontId="33" fillId="26" borderId="7" xfId="40" applyNumberFormat="1" applyFont="1" applyFill="1" applyBorder="1" applyAlignment="1">
      <alignment horizontal="center" vertical="center" wrapText="1"/>
    </xf>
    <xf numFmtId="2" fontId="3" fillId="24" borderId="41" xfId="40" applyNumberFormat="1" applyFont="1" applyFill="1" applyBorder="1" applyAlignment="1">
      <alignment horizontal="center" vertical="center" wrapText="1"/>
    </xf>
    <xf numFmtId="9" fontId="3" fillId="0" borderId="0" xfId="52" applyFont="1"/>
    <xf numFmtId="0" fontId="4" fillId="0" borderId="41" xfId="40" applyFont="1" applyBorder="1" applyAlignment="1">
      <alignment horizontal="center" vertical="center"/>
    </xf>
    <xf numFmtId="0" fontId="3" fillId="0" borderId="41" xfId="40" applyFont="1" applyBorder="1" applyAlignment="1">
      <alignment vertical="top" wrapText="1"/>
    </xf>
    <xf numFmtId="0" fontId="4" fillId="0" borderId="41" xfId="40" applyFont="1" applyBorder="1" applyAlignment="1">
      <alignment horizontal="center" vertical="center" wrapText="1"/>
    </xf>
    <xf numFmtId="0" fontId="3" fillId="0" borderId="42" xfId="40" applyFont="1" applyBorder="1"/>
    <xf numFmtId="0" fontId="3" fillId="24" borderId="41" xfId="40" applyFont="1" applyFill="1" applyBorder="1" applyAlignment="1">
      <alignment horizontal="center" vertical="top" wrapText="1"/>
    </xf>
    <xf numFmtId="2" fontId="4" fillId="24" borderId="41" xfId="40" applyNumberFormat="1" applyFont="1" applyFill="1" applyBorder="1" applyAlignment="1">
      <alignment horizontal="center" vertical="center"/>
    </xf>
    <xf numFmtId="0" fontId="33" fillId="26" borderId="10" xfId="0" applyFont="1" applyFill="1" applyBorder="1" applyAlignment="1">
      <alignment horizontal="left"/>
    </xf>
    <xf numFmtId="0" fontId="33" fillId="26" borderId="10" xfId="0" applyFont="1" applyFill="1" applyBorder="1" applyAlignment="1">
      <alignment horizontal="center" textRotation="90" wrapText="1"/>
    </xf>
    <xf numFmtId="0" fontId="4" fillId="0" borderId="43" xfId="40" applyFont="1" applyBorder="1" applyAlignment="1">
      <alignment horizontal="center" vertical="center"/>
    </xf>
    <xf numFmtId="0" fontId="6" fillId="0" borderId="0" xfId="40" applyFont="1" applyAlignment="1">
      <alignment horizontal="center"/>
    </xf>
    <xf numFmtId="9" fontId="3" fillId="0" borderId="7" xfId="52" applyFont="1" applyBorder="1" applyAlignment="1">
      <alignment horizontal="center" vertical="center"/>
    </xf>
    <xf numFmtId="0" fontId="3" fillId="0" borderId="7" xfId="40" applyFont="1" applyBorder="1" applyAlignment="1">
      <alignment horizontal="left" vertical="center" wrapText="1"/>
    </xf>
    <xf numFmtId="6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5" fillId="0" borderId="0" xfId="40" applyFont="1" applyAlignment="1">
      <alignment horizontal="center" vertical="center" wrapText="1"/>
    </xf>
    <xf numFmtId="2" fontId="3" fillId="0" borderId="47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horizontal="center" vertical="center"/>
    </xf>
    <xf numFmtId="0" fontId="33" fillId="26" borderId="45" xfId="0" applyFont="1" applyFill="1" applyBorder="1" applyAlignment="1">
      <alignment horizontal="center" vertical="center" wrapText="1"/>
    </xf>
    <xf numFmtId="0" fontId="33" fillId="26" borderId="46" xfId="0" applyFont="1" applyFill="1" applyBorder="1" applyAlignment="1">
      <alignment horizontal="center" vertical="center" wrapText="1"/>
    </xf>
    <xf numFmtId="2" fontId="3" fillId="24" borderId="10" xfId="46" quotePrefix="1" applyNumberFormat="1" applyFont="1" applyFill="1" applyBorder="1" applyAlignment="1">
      <alignment horizontal="center" vertical="center" wrapText="1"/>
    </xf>
    <xf numFmtId="2" fontId="3" fillId="24" borderId="11" xfId="46" quotePrefix="1" applyNumberFormat="1" applyFont="1" applyFill="1" applyBorder="1" applyAlignment="1">
      <alignment horizontal="center" vertical="center" wrapText="1"/>
    </xf>
    <xf numFmtId="2" fontId="3" fillId="24" borderId="44" xfId="46" quotePrefix="1" applyNumberFormat="1" applyFont="1" applyFill="1" applyBorder="1" applyAlignment="1">
      <alignment horizontal="center" vertical="center" wrapText="1"/>
    </xf>
    <xf numFmtId="2" fontId="3" fillId="24" borderId="10" xfId="46" applyNumberFormat="1" applyFont="1" applyFill="1" applyBorder="1" applyAlignment="1">
      <alignment horizontal="center" vertical="center" wrapText="1"/>
    </xf>
    <xf numFmtId="2" fontId="3" fillId="24" borderId="11" xfId="46" applyNumberFormat="1" applyFont="1" applyFill="1" applyBorder="1" applyAlignment="1">
      <alignment horizontal="center" vertical="center" wrapText="1"/>
    </xf>
    <xf numFmtId="2" fontId="3" fillId="24" borderId="44" xfId="46" applyNumberFormat="1" applyFont="1" applyFill="1" applyBorder="1" applyAlignment="1">
      <alignment horizontal="center" vertical="center" wrapText="1"/>
    </xf>
    <xf numFmtId="0" fontId="4" fillId="25" borderId="13" xfId="40" applyFont="1" applyFill="1" applyBorder="1" applyAlignment="1">
      <alignment horizontal="center" vertical="center" wrapText="1"/>
    </xf>
    <xf numFmtId="0" fontId="4" fillId="25" borderId="19" xfId="40" applyFont="1" applyFill="1" applyBorder="1" applyAlignment="1">
      <alignment horizontal="center" vertical="center" wrapText="1"/>
    </xf>
    <xf numFmtId="0" fontId="4" fillId="25" borderId="14" xfId="40" applyFont="1" applyFill="1" applyBorder="1" applyAlignment="1">
      <alignment horizontal="center" vertical="center" wrapText="1"/>
    </xf>
    <xf numFmtId="0" fontId="33" fillId="26" borderId="13" xfId="40" applyFont="1" applyFill="1" applyBorder="1" applyAlignment="1">
      <alignment horizontal="center" vertical="center" wrapText="1"/>
    </xf>
    <xf numFmtId="0" fontId="33" fillId="26" borderId="19" xfId="40" applyFont="1" applyFill="1" applyBorder="1" applyAlignment="1">
      <alignment horizontal="center" vertical="center" wrapText="1"/>
    </xf>
    <xf numFmtId="0" fontId="33" fillId="26" borderId="14" xfId="40" applyFont="1" applyFill="1" applyBorder="1" applyAlignment="1">
      <alignment horizontal="center" vertical="center" wrapText="1"/>
    </xf>
    <xf numFmtId="165" fontId="33" fillId="26" borderId="17" xfId="40" applyNumberFormat="1" applyFont="1" applyFill="1" applyBorder="1" applyAlignment="1">
      <alignment horizontal="right" vertical="center" wrapText="1"/>
    </xf>
    <xf numFmtId="165" fontId="33" fillId="26" borderId="12" xfId="40" applyNumberFormat="1" applyFont="1" applyFill="1" applyBorder="1" applyAlignment="1">
      <alignment horizontal="right" vertical="center" wrapText="1"/>
    </xf>
    <xf numFmtId="165" fontId="33" fillId="26" borderId="18" xfId="40" applyNumberFormat="1" applyFont="1" applyFill="1" applyBorder="1" applyAlignment="1">
      <alignment horizontal="right" vertical="center" wrapText="1"/>
    </xf>
    <xf numFmtId="0" fontId="3" fillId="0" borderId="0" xfId="0" applyFont="1" applyProtection="1"/>
    <xf numFmtId="0" fontId="3" fillId="0" borderId="21" xfId="0" applyFont="1" applyBorder="1" applyProtection="1"/>
    <xf numFmtId="0" fontId="4" fillId="0" borderId="0" xfId="0" applyFont="1" applyProtection="1"/>
    <xf numFmtId="0" fontId="33" fillId="26" borderId="10" xfId="0" applyFont="1" applyFill="1" applyBorder="1" applyAlignment="1" applyProtection="1">
      <alignment horizontal="left" vertical="center" wrapText="1"/>
    </xf>
    <xf numFmtId="0" fontId="33" fillId="26" borderId="15" xfId="0" applyFont="1" applyFill="1" applyBorder="1" applyAlignment="1" applyProtection="1">
      <alignment horizontal="center" vertical="center"/>
    </xf>
    <xf numFmtId="0" fontId="33" fillId="26" borderId="0" xfId="0" applyFont="1" applyFill="1" applyAlignment="1" applyProtection="1">
      <alignment horizontal="center" vertical="center"/>
    </xf>
    <xf numFmtId="0" fontId="3" fillId="0" borderId="17" xfId="0" applyFont="1" applyBorder="1" applyAlignment="1" applyProtection="1">
      <alignment horizontal="left" vertical="center" wrapText="1"/>
    </xf>
    <xf numFmtId="0" fontId="3" fillId="0" borderId="36" xfId="0" applyFont="1" applyBorder="1" applyAlignment="1" applyProtection="1">
      <alignment horizontal="center" vertical="top" wrapText="1"/>
    </xf>
    <xf numFmtId="0" fontId="3" fillId="0" borderId="37" xfId="0" applyFont="1" applyBorder="1" applyAlignment="1" applyProtection="1">
      <alignment horizontal="center" vertical="top" wrapText="1"/>
    </xf>
    <xf numFmtId="0" fontId="3" fillId="0" borderId="38" xfId="0" applyFont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horizontal="center" vertical="top" wrapText="1"/>
    </xf>
    <xf numFmtId="0" fontId="3" fillId="0" borderId="7" xfId="0" applyFont="1" applyBorder="1" applyProtection="1"/>
    <xf numFmtId="0" fontId="6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3" fillId="26" borderId="7" xfId="0" applyFont="1" applyFill="1" applyBorder="1" applyAlignment="1" applyProtection="1">
      <alignment horizontal="left"/>
    </xf>
    <xf numFmtId="0" fontId="33" fillId="26" borderId="7" xfId="0" applyFont="1" applyFill="1" applyBorder="1" applyAlignment="1" applyProtection="1">
      <alignment horizontal="center" textRotation="90" wrapText="1"/>
    </xf>
    <xf numFmtId="0" fontId="3" fillId="0" borderId="0" xfId="0" applyFont="1" applyAlignment="1" applyProtection="1">
      <alignment horizontal="center" textRotation="9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2" fontId="3" fillId="24" borderId="7" xfId="46" quotePrefix="1" applyNumberFormat="1" applyFont="1" applyFill="1" applyBorder="1" applyAlignment="1" applyProtection="1">
      <alignment horizontal="center" vertical="center" wrapText="1"/>
      <protection locked="0"/>
    </xf>
    <xf numFmtId="2" fontId="3" fillId="24" borderId="7" xfId="46" applyNumberFormat="1" applyFont="1" applyFill="1" applyBorder="1" applyAlignment="1" applyProtection="1">
      <alignment horizontal="center" vertical="center" wrapText="1"/>
      <protection locked="0"/>
    </xf>
    <xf numFmtId="2" fontId="3" fillId="24" borderId="10" xfId="40" applyNumberFormat="1" applyFont="1" applyFill="1" applyBorder="1" applyAlignment="1" applyProtection="1">
      <alignment horizontal="center" vertical="center" wrapText="1"/>
      <protection locked="0"/>
    </xf>
    <xf numFmtId="2" fontId="3" fillId="24" borderId="41" xfId="40" applyNumberFormat="1" applyFont="1" applyFill="1" applyBorder="1" applyAlignment="1" applyProtection="1">
      <alignment horizontal="center" vertical="center" wrapText="1"/>
      <protection locked="0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Euro 2" xfId="28" xr:uid="{00000000-0005-0000-0000-00001B000000}"/>
    <cellStyle name="Gekoppelde cel" xfId="29" builtinId="24" customBuiltin="1"/>
    <cellStyle name="Goed" xfId="30" builtinId="26" customBuiltin="1"/>
    <cellStyle name="Hyperlink" xfId="31" builtinId="8"/>
    <cellStyle name="Invoer" xfId="32" builtinId="20" customBuiltin="1"/>
    <cellStyle name="Kop 1" xfId="33" builtinId="16" customBuiltin="1"/>
    <cellStyle name="Kop 2" xfId="34" builtinId="17" customBuiltin="1"/>
    <cellStyle name="Kop 3" xfId="35" builtinId="18" customBuiltin="1"/>
    <cellStyle name="Kop 4" xfId="36" builtinId="19" customBuiltin="1"/>
    <cellStyle name="Neutraal" xfId="37" builtinId="28" customBuiltin="1"/>
    <cellStyle name="Notitie" xfId="38" builtinId="10" customBuiltin="1"/>
    <cellStyle name="Ongeldig" xfId="39" builtinId="27" customBuiltin="1"/>
    <cellStyle name="Procent" xfId="52" builtinId="5"/>
    <cellStyle name="Procent 2" xfId="50" xr:uid="{00000000-0005-0000-0000-000027000000}"/>
    <cellStyle name="Standaard" xfId="0" builtinId="0"/>
    <cellStyle name="Standaard 2" xfId="49" xr:uid="{00000000-0005-0000-0000-000029000000}"/>
    <cellStyle name="Standaard 3" xfId="47" xr:uid="{00000000-0005-0000-0000-00002A000000}"/>
    <cellStyle name="Standaard_Beoordeling Accountants 10-09-08" xfId="40" xr:uid="{00000000-0005-0000-0000-00002B000000}"/>
    <cellStyle name="Titel" xfId="41" builtinId="15" customBuiltin="1"/>
    <cellStyle name="Totaal" xfId="42" builtinId="25" customBuiltin="1"/>
    <cellStyle name="Uitvoer" xfId="43" builtinId="21" customBuiltin="1"/>
    <cellStyle name="Valuta" xfId="46" builtinId="4"/>
    <cellStyle name="Valuta 2" xfId="48" xr:uid="{00000000-0005-0000-0000-000030000000}"/>
    <cellStyle name="Valuta 4" xfId="51" xr:uid="{00000000-0005-0000-0000-000031000000}"/>
    <cellStyle name="Verklarende tekst" xfId="44" builtinId="53" customBuiltin="1"/>
    <cellStyle name="Waarschuwingstekst" xfId="45" builtinId="11" customBuiltin="1"/>
  </cellStyles>
  <dxfs count="9">
    <dxf>
      <fill>
        <patternFill>
          <bgColor indexed="1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77841</xdr:colOff>
      <xdr:row>2</xdr:row>
      <xdr:rowOff>68580</xdr:rowOff>
    </xdr:from>
    <xdr:to>
      <xdr:col>10</xdr:col>
      <xdr:colOff>444500</xdr:colOff>
      <xdr:row>14</xdr:row>
      <xdr:rowOff>76200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4921294-0A4A-4C25-8381-2B8A9E722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6141" y="449580"/>
          <a:ext cx="3478159" cy="23952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autoPageBreaks="0"/>
  </sheetPr>
  <dimension ref="C6:M41"/>
  <sheetViews>
    <sheetView showGridLines="0" zoomScale="75" zoomScaleNormal="75" workbookViewId="0">
      <selection sqref="A1:XFD1048576"/>
    </sheetView>
  </sheetViews>
  <sheetFormatPr defaultColWidth="9.28515625" defaultRowHeight="15" x14ac:dyDescent="0.3"/>
  <cols>
    <col min="1" max="2" width="7.7109375" style="8" customWidth="1"/>
    <col min="3" max="16384" width="9.28515625" style="8"/>
  </cols>
  <sheetData>
    <row r="6" spans="8:12" ht="23.25" x14ac:dyDescent="0.35">
      <c r="H6" s="12"/>
      <c r="I6" s="10"/>
      <c r="J6" s="10"/>
      <c r="K6" s="10"/>
      <c r="L6" s="11"/>
    </row>
    <row r="17" spans="3:13" x14ac:dyDescent="0.3"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5"/>
    </row>
    <row r="18" spans="3:13" ht="23.25" x14ac:dyDescent="0.35">
      <c r="C18" s="76"/>
      <c r="H18" s="12" t="s">
        <v>26</v>
      </c>
      <c r="M18" s="77"/>
    </row>
    <row r="19" spans="3:13" ht="21" x14ac:dyDescent="0.35">
      <c r="C19" s="76"/>
      <c r="H19" s="13"/>
      <c r="M19" s="77"/>
    </row>
    <row r="20" spans="3:13" x14ac:dyDescent="0.3">
      <c r="C20" s="76"/>
      <c r="M20" s="77"/>
    </row>
    <row r="21" spans="3:13" x14ac:dyDescent="0.3">
      <c r="C21" s="76"/>
      <c r="M21" s="77"/>
    </row>
    <row r="22" spans="3:13" ht="66" customHeight="1" x14ac:dyDescent="0.3">
      <c r="C22" s="76"/>
      <c r="D22" s="118" t="s">
        <v>56</v>
      </c>
      <c r="E22" s="118"/>
      <c r="F22" s="118"/>
      <c r="G22" s="118"/>
      <c r="H22" s="118"/>
      <c r="I22" s="118"/>
      <c r="J22" s="118"/>
      <c r="K22" s="118"/>
      <c r="L22" s="118"/>
      <c r="M22" s="77"/>
    </row>
    <row r="23" spans="3:13" x14ac:dyDescent="0.3">
      <c r="C23" s="76"/>
      <c r="M23" s="77"/>
    </row>
    <row r="24" spans="3:13" ht="21" customHeight="1" x14ac:dyDescent="0.35">
      <c r="C24" s="76"/>
      <c r="H24" s="113" t="s">
        <v>57</v>
      </c>
      <c r="M24" s="77"/>
    </row>
    <row r="25" spans="3:13" ht="21" x14ac:dyDescent="0.35">
      <c r="C25" s="76"/>
      <c r="E25" s="9"/>
      <c r="F25" s="9"/>
      <c r="G25" s="9"/>
      <c r="H25" s="13"/>
      <c r="M25" s="77"/>
    </row>
    <row r="26" spans="3:13" ht="21" x14ac:dyDescent="0.35">
      <c r="C26" s="76"/>
      <c r="E26" s="9"/>
      <c r="F26" s="9"/>
      <c r="G26" s="9"/>
      <c r="H26" s="13"/>
      <c r="M26" s="77"/>
    </row>
    <row r="27" spans="3:13" x14ac:dyDescent="0.3">
      <c r="C27" s="76"/>
      <c r="M27" s="77"/>
    </row>
    <row r="28" spans="3:13" x14ac:dyDescent="0.3">
      <c r="C28" s="76"/>
      <c r="M28" s="77"/>
    </row>
    <row r="29" spans="3:13" ht="21" x14ac:dyDescent="0.35">
      <c r="C29" s="76"/>
      <c r="E29" s="9"/>
      <c r="F29" s="9"/>
      <c r="G29" s="9"/>
      <c r="H29" s="43" t="s">
        <v>58</v>
      </c>
      <c r="M29" s="77"/>
    </row>
    <row r="30" spans="3:13" ht="21" x14ac:dyDescent="0.35">
      <c r="C30" s="76"/>
      <c r="E30" s="9"/>
      <c r="F30" s="9"/>
      <c r="G30" s="9"/>
      <c r="H30" s="14"/>
      <c r="M30" s="77"/>
    </row>
    <row r="31" spans="3:13" x14ac:dyDescent="0.3">
      <c r="C31" s="78"/>
      <c r="D31" s="79"/>
      <c r="E31" s="80"/>
      <c r="F31" s="80"/>
      <c r="G31" s="80"/>
      <c r="H31" s="79"/>
      <c r="I31" s="79"/>
      <c r="J31" s="79"/>
      <c r="K31" s="79"/>
      <c r="L31" s="79"/>
      <c r="M31" s="81"/>
    </row>
    <row r="32" spans="3:13" x14ac:dyDescent="0.3">
      <c r="E32" s="9"/>
      <c r="F32" s="9"/>
      <c r="G32" s="9"/>
    </row>
    <row r="33" spans="5:7" x14ac:dyDescent="0.3">
      <c r="E33" s="9"/>
      <c r="F33" s="9"/>
      <c r="G33" s="9"/>
    </row>
    <row r="34" spans="5:7" x14ac:dyDescent="0.3">
      <c r="E34" s="9"/>
      <c r="F34" s="9"/>
      <c r="G34" s="9"/>
    </row>
    <row r="35" spans="5:7" x14ac:dyDescent="0.3">
      <c r="E35" s="9"/>
      <c r="F35" s="9"/>
      <c r="G35" s="9"/>
    </row>
    <row r="36" spans="5:7" x14ac:dyDescent="0.3">
      <c r="E36" s="9"/>
      <c r="F36" s="9"/>
      <c r="G36" s="9"/>
    </row>
    <row r="37" spans="5:7" x14ac:dyDescent="0.3">
      <c r="E37" s="9"/>
      <c r="F37" s="9"/>
      <c r="G37" s="9"/>
    </row>
    <row r="38" spans="5:7" x14ac:dyDescent="0.3">
      <c r="E38" s="9"/>
      <c r="F38" s="9"/>
      <c r="G38" s="9"/>
    </row>
    <row r="39" spans="5:7" x14ac:dyDescent="0.3">
      <c r="E39" s="9"/>
      <c r="F39" s="9"/>
      <c r="G39" s="9"/>
    </row>
    <row r="40" spans="5:7" x14ac:dyDescent="0.3">
      <c r="E40" s="9"/>
      <c r="F40" s="9"/>
      <c r="G40" s="9"/>
    </row>
    <row r="41" spans="5:7" x14ac:dyDescent="0.3">
      <c r="E41" s="9"/>
      <c r="F41" s="9"/>
      <c r="G41" s="9"/>
    </row>
  </sheetData>
  <sheetProtection algorithmName="SHA-512" hashValue="KsJbcBTMEtKuXqCPQE0fEmdeRnfN41nWo3RD5VtN54yODaW7Mm4+ecRh5FaDg2IYZWhDcbH1UC1HkoYXZ2fBqA==" saltValue="sdQf189bFbuyAXb9zCS1pg==" spinCount="100000" sheet="1" objects="1" scenarios="1" selectLockedCells="1"/>
  <mergeCells count="1">
    <mergeCell ref="D22:L22"/>
  </mergeCells>
  <phoneticPr fontId="14" type="noConversion"/>
  <pageMargins left="0.75" right="0.75" top="0.55000000000000004" bottom="0.5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pageSetUpPr fitToPage="1"/>
  </sheetPr>
  <dimension ref="B1:J10"/>
  <sheetViews>
    <sheetView showGridLines="0" workbookViewId="0">
      <selection sqref="A1:XFD1048576"/>
    </sheetView>
  </sheetViews>
  <sheetFormatPr defaultColWidth="9.28515625" defaultRowHeight="15" x14ac:dyDescent="0.3"/>
  <cols>
    <col min="1" max="1" width="3.28515625" style="1" customWidth="1"/>
    <col min="2" max="2" width="43" style="1" bestFit="1" customWidth="1"/>
    <col min="3" max="3" width="43" style="1" customWidth="1"/>
    <col min="4" max="4" width="34.42578125" style="1" customWidth="1"/>
    <col min="5" max="5" width="18.28515625" style="1" bestFit="1" customWidth="1"/>
    <col min="6" max="6" width="11" style="1" customWidth="1"/>
    <col min="7" max="7" width="11.28515625" style="1" customWidth="1"/>
    <col min="8" max="8" width="13.5703125" style="1" bestFit="1" customWidth="1"/>
    <col min="9" max="9" width="13.5703125" style="1" customWidth="1"/>
    <col min="10" max="10" width="39.5703125" style="1" customWidth="1"/>
    <col min="11" max="16384" width="9.28515625" style="1"/>
  </cols>
  <sheetData>
    <row r="1" spans="2:10" s="7" customFormat="1" ht="39" customHeight="1" x14ac:dyDescent="0.2">
      <c r="B1" s="3" t="s">
        <v>0</v>
      </c>
      <c r="C1" s="3"/>
    </row>
    <row r="2" spans="2:10" s="6" customFormat="1" ht="31.9" customHeight="1" x14ac:dyDescent="0.2">
      <c r="B2" s="82" t="s">
        <v>0</v>
      </c>
      <c r="C2" s="82" t="s">
        <v>28</v>
      </c>
      <c r="D2" s="82" t="s">
        <v>18</v>
      </c>
      <c r="E2" s="82" t="s">
        <v>19</v>
      </c>
      <c r="F2" s="82" t="s">
        <v>20</v>
      </c>
      <c r="G2" s="82" t="s">
        <v>21</v>
      </c>
      <c r="H2" s="82" t="s">
        <v>22</v>
      </c>
      <c r="I2" s="82" t="s">
        <v>23</v>
      </c>
      <c r="J2" s="82" t="s">
        <v>24</v>
      </c>
    </row>
    <row r="3" spans="2:10" x14ac:dyDescent="0.3">
      <c r="B3" s="4" t="s">
        <v>38</v>
      </c>
      <c r="C3" s="4"/>
      <c r="D3" s="4"/>
      <c r="E3" s="4"/>
      <c r="F3" s="4"/>
      <c r="G3" s="4"/>
      <c r="H3" s="4"/>
      <c r="I3" s="4"/>
      <c r="J3" s="5"/>
    </row>
    <row r="4" spans="2:10" x14ac:dyDescent="0.3">
      <c r="B4" s="4" t="s">
        <v>39</v>
      </c>
      <c r="C4" s="4"/>
      <c r="D4" s="4"/>
      <c r="E4" s="4"/>
      <c r="F4" s="4"/>
      <c r="G4" s="4"/>
      <c r="H4" s="4"/>
      <c r="I4" s="4"/>
      <c r="J4" s="5"/>
    </row>
    <row r="5" spans="2:10" x14ac:dyDescent="0.3">
      <c r="B5" s="4" t="s">
        <v>40</v>
      </c>
      <c r="C5" s="4"/>
      <c r="D5" s="4"/>
      <c r="E5" s="4"/>
      <c r="F5" s="4"/>
      <c r="G5" s="4"/>
      <c r="H5" s="4"/>
      <c r="I5" s="4"/>
      <c r="J5" s="5"/>
    </row>
    <row r="6" spans="2:10" x14ac:dyDescent="0.3">
      <c r="B6" s="4" t="s">
        <v>41</v>
      </c>
      <c r="C6" s="4"/>
      <c r="D6" s="4"/>
      <c r="E6" s="4"/>
      <c r="F6" s="4"/>
      <c r="G6" s="4"/>
      <c r="H6" s="4"/>
      <c r="I6" s="4"/>
      <c r="J6" s="5"/>
    </row>
    <row r="7" spans="2:10" x14ac:dyDescent="0.3">
      <c r="B7" s="4" t="s">
        <v>42</v>
      </c>
      <c r="C7" s="4"/>
      <c r="D7" s="4"/>
      <c r="E7" s="4"/>
      <c r="F7" s="4"/>
      <c r="G7" s="4"/>
      <c r="H7" s="4"/>
      <c r="I7" s="4"/>
      <c r="J7" s="5"/>
    </row>
    <row r="8" spans="2:10" x14ac:dyDescent="0.3">
      <c r="B8" s="4" t="s">
        <v>43</v>
      </c>
      <c r="C8" s="4"/>
      <c r="D8" s="4"/>
      <c r="E8" s="4"/>
      <c r="F8" s="4"/>
      <c r="G8" s="4"/>
      <c r="H8" s="4"/>
      <c r="I8" s="4"/>
      <c r="J8" s="5"/>
    </row>
    <row r="9" spans="2:10" x14ac:dyDescent="0.3">
      <c r="B9" s="4" t="s">
        <v>44</v>
      </c>
      <c r="C9" s="4"/>
      <c r="D9" s="4"/>
      <c r="E9" s="4"/>
      <c r="F9" s="4"/>
      <c r="G9" s="4"/>
      <c r="H9" s="4"/>
      <c r="I9" s="4"/>
      <c r="J9" s="5"/>
    </row>
    <row r="10" spans="2:10" x14ac:dyDescent="0.3">
      <c r="B10" s="4" t="s">
        <v>45</v>
      </c>
      <c r="C10" s="4"/>
      <c r="D10" s="4"/>
      <c r="E10" s="4"/>
      <c r="F10" s="4"/>
      <c r="G10" s="4"/>
      <c r="H10" s="4"/>
      <c r="I10" s="4"/>
      <c r="J10" s="5"/>
    </row>
  </sheetData>
  <sheetProtection algorithmName="SHA-512" hashValue="BtPRWdgOFS1Ccvx77hsKyUR9uMn3KcFf0IJFzNf5wPQp32fJyapIPmlZ+EFX4Ddq7KubAk92EMHOlzbbLGQcXQ==" saltValue="WV8njkfmxrU/+6yptRKjpg==" spinCount="100000" sheet="1" objects="1" scenarios="1" selectLockedCells="1"/>
  <phoneticPr fontId="0" type="noConversion"/>
  <pageMargins left="0.78740157480314965" right="0.78740157480314965" top="0.47244094488188981" bottom="0.98425196850393704" header="0.51181102362204722" footer="0.34"/>
  <pageSetup paperSize="9" scale="57" orientation="landscape" r:id="rId1"/>
  <headerFooter alignWithMargins="0">
    <oddFooter>&amp;L&amp;"Trebuchet MS,Standaard"&amp;F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>
    <pageSetUpPr autoPageBreaks="0" fitToPage="1"/>
  </sheetPr>
  <dimension ref="A1:J19"/>
  <sheetViews>
    <sheetView showGridLines="0" zoomScaleNormal="100" workbookViewId="0">
      <selection activeCell="F5" sqref="F5"/>
    </sheetView>
  </sheetViews>
  <sheetFormatPr defaultColWidth="9.28515625" defaultRowHeight="15" x14ac:dyDescent="0.3"/>
  <cols>
    <col min="1" max="1" width="3.28515625" style="138" customWidth="1"/>
    <col min="2" max="2" width="58" style="138" customWidth="1"/>
    <col min="3" max="3" width="8.28515625" style="138" customWidth="1"/>
    <col min="4" max="5" width="6" style="138" customWidth="1"/>
    <col min="6" max="6" width="6.85546875" style="138" customWidth="1"/>
    <col min="7" max="7" width="6.140625" style="138" customWidth="1"/>
    <col min="8" max="8" width="5.7109375" style="138" customWidth="1"/>
    <col min="9" max="9" width="5.28515625" style="138" customWidth="1"/>
    <col min="10" max="10" width="5.7109375" style="138" customWidth="1"/>
    <col min="11" max="16384" width="9.28515625" style="138"/>
  </cols>
  <sheetData>
    <row r="1" spans="1:10" s="150" customFormat="1" ht="39" customHeight="1" x14ac:dyDescent="0.2">
      <c r="B1" s="151" t="s">
        <v>17</v>
      </c>
    </row>
    <row r="2" spans="1:10" s="155" customFormat="1" ht="120" customHeight="1" x14ac:dyDescent="0.3">
      <c r="A2" s="152"/>
      <c r="B2" s="153" t="s">
        <v>2</v>
      </c>
      <c r="C2" s="154" t="str">
        <f>Inschrijvers!B3</f>
        <v>Inschrijver 1</v>
      </c>
      <c r="D2" s="154" t="str">
        <f>Inschrijvers!B4</f>
        <v>Inschrijver 2</v>
      </c>
      <c r="E2" s="154" t="str">
        <f>Inschrijvers!B5</f>
        <v>Inschrijver 3</v>
      </c>
      <c r="F2" s="154" t="str">
        <f>Inschrijvers!B6</f>
        <v>Inschrijver 4</v>
      </c>
      <c r="G2" s="154" t="str">
        <f>Inschrijvers!B7</f>
        <v>Inschrijver 5</v>
      </c>
      <c r="H2" s="154" t="str">
        <f>Inschrijvers!B8</f>
        <v>Inschrijver 6</v>
      </c>
      <c r="I2" s="154" t="str">
        <f>Inschrijvers!B9</f>
        <v>Inschrijver 7</v>
      </c>
      <c r="J2" s="154" t="str">
        <f>Inschrijvers!B10</f>
        <v>Inschrijver 8</v>
      </c>
    </row>
    <row r="3" spans="1:10" x14ac:dyDescent="0.3">
      <c r="B3" s="149" t="s">
        <v>32</v>
      </c>
      <c r="C3" s="156"/>
      <c r="D3" s="156"/>
      <c r="E3" s="156"/>
      <c r="F3" s="156"/>
      <c r="G3" s="156"/>
      <c r="H3" s="156"/>
      <c r="I3" s="156"/>
      <c r="J3" s="156"/>
    </row>
    <row r="4" spans="1:10" x14ac:dyDescent="0.3">
      <c r="B4" s="149" t="s">
        <v>33</v>
      </c>
      <c r="C4" s="156"/>
      <c r="D4" s="156"/>
      <c r="E4" s="156"/>
      <c r="F4" s="156"/>
      <c r="G4" s="156"/>
      <c r="H4" s="156"/>
      <c r="I4" s="156"/>
      <c r="J4" s="156"/>
    </row>
    <row r="5" spans="1:10" x14ac:dyDescent="0.3">
      <c r="B5" s="149" t="s">
        <v>35</v>
      </c>
      <c r="C5" s="156"/>
      <c r="D5" s="156"/>
      <c r="E5" s="156"/>
      <c r="F5" s="156"/>
      <c r="G5" s="156"/>
      <c r="H5" s="156"/>
      <c r="I5" s="156"/>
      <c r="J5" s="156"/>
    </row>
    <row r="6" spans="1:10" x14ac:dyDescent="0.3">
      <c r="B6" s="149" t="s">
        <v>34</v>
      </c>
      <c r="C6" s="157"/>
      <c r="D6" s="156"/>
      <c r="E6" s="156"/>
      <c r="F6" s="156"/>
      <c r="G6" s="157"/>
      <c r="H6" s="156"/>
      <c r="I6" s="156"/>
      <c r="J6" s="156"/>
    </row>
    <row r="7" spans="1:10" x14ac:dyDescent="0.3">
      <c r="B7" s="149" t="s">
        <v>36</v>
      </c>
      <c r="C7" s="157"/>
      <c r="D7" s="156"/>
      <c r="E7" s="156"/>
      <c r="F7" s="156"/>
      <c r="G7" s="157"/>
      <c r="H7" s="156"/>
      <c r="I7" s="156"/>
      <c r="J7" s="156"/>
    </row>
    <row r="8" spans="1:10" x14ac:dyDescent="0.3">
      <c r="B8" s="149" t="s">
        <v>37</v>
      </c>
      <c r="C8" s="158"/>
      <c r="D8" s="156"/>
      <c r="E8" s="156"/>
      <c r="F8" s="156"/>
      <c r="G8" s="158"/>
      <c r="H8" s="156"/>
      <c r="I8" s="156"/>
      <c r="J8" s="156"/>
    </row>
    <row r="9" spans="1:10" x14ac:dyDescent="0.3">
      <c r="B9" s="139"/>
    </row>
    <row r="10" spans="1:10" x14ac:dyDescent="0.3">
      <c r="B10" s="140" t="s">
        <v>7</v>
      </c>
    </row>
    <row r="11" spans="1:10" ht="15" customHeight="1" x14ac:dyDescent="0.3">
      <c r="B11" s="141" t="s">
        <v>6</v>
      </c>
      <c r="C11" s="142" t="s">
        <v>30</v>
      </c>
      <c r="D11" s="143"/>
      <c r="E11" s="143"/>
      <c r="F11" s="143"/>
      <c r="G11" s="143"/>
      <c r="H11" s="143"/>
      <c r="I11" s="143"/>
      <c r="J11" s="143"/>
    </row>
    <row r="12" spans="1:10" x14ac:dyDescent="0.3">
      <c r="B12" s="144" t="str">
        <f>C2</f>
        <v>Inschrijver 1</v>
      </c>
      <c r="C12" s="145"/>
      <c r="D12" s="146"/>
      <c r="E12" s="146"/>
      <c r="F12" s="146"/>
      <c r="G12" s="146"/>
      <c r="H12" s="146"/>
      <c r="I12" s="146"/>
      <c r="J12" s="147"/>
    </row>
    <row r="13" spans="1:10" ht="14.65" customHeight="1" x14ac:dyDescent="0.3">
      <c r="B13" s="144" t="str">
        <f>D2</f>
        <v>Inschrijver 2</v>
      </c>
      <c r="C13" s="148"/>
      <c r="D13" s="148"/>
      <c r="E13" s="148"/>
      <c r="F13" s="148"/>
      <c r="G13" s="148"/>
      <c r="H13" s="148"/>
      <c r="I13" s="148"/>
      <c r="J13" s="148"/>
    </row>
    <row r="14" spans="1:10" ht="14.65" customHeight="1" x14ac:dyDescent="0.3">
      <c r="B14" s="144" t="str">
        <f>E2</f>
        <v>Inschrijver 3</v>
      </c>
      <c r="C14" s="148"/>
      <c r="D14" s="148"/>
      <c r="E14" s="148"/>
      <c r="F14" s="148"/>
      <c r="G14" s="148"/>
      <c r="H14" s="148"/>
      <c r="I14" s="148"/>
      <c r="J14" s="148"/>
    </row>
    <row r="15" spans="1:10" x14ac:dyDescent="0.3">
      <c r="B15" s="144" t="str">
        <f>F2</f>
        <v>Inschrijver 4</v>
      </c>
      <c r="C15" s="148"/>
      <c r="D15" s="148"/>
      <c r="E15" s="148"/>
      <c r="F15" s="148"/>
      <c r="G15" s="148"/>
      <c r="H15" s="148"/>
      <c r="I15" s="148"/>
      <c r="J15" s="148"/>
    </row>
    <row r="16" spans="1:10" x14ac:dyDescent="0.3">
      <c r="B16" s="144" t="str">
        <f>G2</f>
        <v>Inschrijver 5</v>
      </c>
      <c r="C16" s="148"/>
      <c r="D16" s="148"/>
      <c r="E16" s="148"/>
      <c r="F16" s="148"/>
      <c r="G16" s="148"/>
      <c r="H16" s="148"/>
      <c r="I16" s="148"/>
      <c r="J16" s="148"/>
    </row>
    <row r="17" spans="2:10" x14ac:dyDescent="0.3">
      <c r="B17" s="144" t="str">
        <f>H2</f>
        <v>Inschrijver 6</v>
      </c>
      <c r="C17" s="148"/>
      <c r="D17" s="148"/>
      <c r="E17" s="148"/>
      <c r="F17" s="148"/>
      <c r="G17" s="148"/>
      <c r="H17" s="148"/>
      <c r="I17" s="148"/>
      <c r="J17" s="148"/>
    </row>
    <row r="18" spans="2:10" x14ac:dyDescent="0.3">
      <c r="B18" s="144" t="str">
        <f>I2</f>
        <v>Inschrijver 7</v>
      </c>
      <c r="C18" s="148"/>
      <c r="D18" s="148"/>
      <c r="E18" s="148"/>
      <c r="F18" s="148"/>
      <c r="G18" s="148"/>
      <c r="H18" s="148"/>
      <c r="I18" s="148"/>
      <c r="J18" s="148"/>
    </row>
    <row r="19" spans="2:10" x14ac:dyDescent="0.3">
      <c r="B19" s="144" t="str">
        <f>J2</f>
        <v>Inschrijver 8</v>
      </c>
      <c r="C19" s="148"/>
      <c r="D19" s="148"/>
      <c r="E19" s="148"/>
      <c r="F19" s="148"/>
      <c r="G19" s="148"/>
      <c r="H19" s="148"/>
      <c r="I19" s="148"/>
      <c r="J19" s="148"/>
    </row>
  </sheetData>
  <sheetProtection algorithmName="SHA-512" hashValue="5zrz1wyTP7dQ7B12Swl18DZ599gnSekdEhNgy9JuokYqv7DOM6z/LkfKekI3yOR0cSckxe+7iztXpGJboKS3hQ==" saltValue="UCbNyzBSoyBQaTjkxMGBhg==" spinCount="100000" sheet="1" objects="1" scenarios="1" selectLockedCells="1"/>
  <mergeCells count="9">
    <mergeCell ref="C17:J17"/>
    <mergeCell ref="C18:J18"/>
    <mergeCell ref="C19:J19"/>
    <mergeCell ref="C12:J12"/>
    <mergeCell ref="C11:J11"/>
    <mergeCell ref="C13:J13"/>
    <mergeCell ref="C14:J14"/>
    <mergeCell ref="C15:J15"/>
    <mergeCell ref="C16:J16"/>
  </mergeCells>
  <phoneticPr fontId="0" type="noConversion"/>
  <conditionalFormatting sqref="D10:F10">
    <cfRule type="cellIs" dxfId="8" priority="5" stopIfTrue="1" operator="equal">
      <formula>"NEE"</formula>
    </cfRule>
  </conditionalFormatting>
  <conditionalFormatting sqref="G3:J8 C3:F9">
    <cfRule type="cellIs" dxfId="7" priority="6" stopIfTrue="1" operator="equal">
      <formula>"Ja"</formula>
    </cfRule>
    <cfRule type="cellIs" dxfId="6" priority="7" stopIfTrue="1" operator="equal">
      <formula>"Nee"</formula>
    </cfRule>
  </conditionalFormatting>
  <dataValidations count="1">
    <dataValidation type="list" allowBlank="1" showInputMessage="1" showErrorMessage="1" sqref="C3:J8" xr:uid="{00000000-0002-0000-0200-000000000000}">
      <formula1>"Ja,Nee"</formula1>
    </dataValidation>
  </dataValidations>
  <pageMargins left="0.75" right="0.75" top="0.5" bottom="0.56000000000000005" header="0.5" footer="0.24"/>
  <pageSetup paperSize="9" orientation="landscape" r:id="rId1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6">
    <pageSetUpPr autoPageBreaks="0"/>
  </sheetPr>
  <dimension ref="A1:L18"/>
  <sheetViews>
    <sheetView showGridLines="0" zoomScale="90" zoomScaleNormal="90" zoomScaleSheetLayoutView="100" workbookViewId="0">
      <selection activeCell="E5" sqref="E5"/>
    </sheetView>
  </sheetViews>
  <sheetFormatPr defaultColWidth="9.28515625" defaultRowHeight="15" x14ac:dyDescent="0.3"/>
  <cols>
    <col min="1" max="1" width="3.28515625" style="1" customWidth="1"/>
    <col min="2" max="2" width="25.140625" style="1" bestFit="1" customWidth="1"/>
    <col min="3" max="3" width="15.85546875" style="1" customWidth="1"/>
    <col min="4" max="4" width="1.7109375" style="1" customWidth="1"/>
    <col min="5" max="11" width="18.28515625" style="1" customWidth="1"/>
    <col min="12" max="12" width="19.5703125" style="1" customWidth="1"/>
    <col min="13" max="16384" width="9.28515625" style="1"/>
  </cols>
  <sheetData>
    <row r="1" spans="1:12" s="7" customFormat="1" ht="39" customHeight="1" x14ac:dyDescent="0.2">
      <c r="B1" s="3" t="s">
        <v>53</v>
      </c>
    </row>
    <row r="2" spans="1:12" ht="4.9000000000000004" customHeight="1" x14ac:dyDescent="0.3">
      <c r="A2" s="6"/>
      <c r="G2" s="3"/>
      <c r="H2" s="3"/>
      <c r="I2" s="3"/>
      <c r="J2" s="3"/>
      <c r="K2" s="3"/>
    </row>
    <row r="3" spans="1:12" ht="33.6" customHeight="1" x14ac:dyDescent="0.3">
      <c r="B3" s="87" t="s">
        <v>27</v>
      </c>
      <c r="C3" s="88"/>
      <c r="D3" s="89"/>
      <c r="E3" s="90" t="str">
        <f>Inschrijvers!$B$3</f>
        <v>Inschrijver 1</v>
      </c>
      <c r="F3" s="90" t="s">
        <v>62</v>
      </c>
      <c r="G3" s="90" t="str">
        <f>Inschrijvers!$B$4</f>
        <v>Inschrijver 2</v>
      </c>
      <c r="H3" s="90" t="s">
        <v>62</v>
      </c>
      <c r="I3" s="90" t="str">
        <f>Inschrijvers!$B$5</f>
        <v>Inschrijver 3</v>
      </c>
      <c r="J3" s="90" t="s">
        <v>62</v>
      </c>
      <c r="K3" s="90" t="str">
        <f>Inschrijvers!B6</f>
        <v>Inschrijver 4</v>
      </c>
      <c r="L3" s="90" t="s">
        <v>62</v>
      </c>
    </row>
    <row r="4" spans="1:12" ht="30" customHeight="1" x14ac:dyDescent="0.3">
      <c r="B4" s="115" t="s">
        <v>59</v>
      </c>
      <c r="C4" s="114">
        <v>0.55000000000000004</v>
      </c>
      <c r="D4" s="39"/>
      <c r="E4" s="159"/>
      <c r="F4" s="123">
        <f>SUM((E4*C4)+(E5*C5)+(E6*C6))</f>
        <v>0</v>
      </c>
      <c r="G4" s="160"/>
      <c r="H4" s="126">
        <f>SUM((G4*C4)+(G5*C5)+(G6*C6))</f>
        <v>0</v>
      </c>
      <c r="I4" s="160"/>
      <c r="J4" s="126">
        <f>SUM((I4*C4)+(I5*C5)+(I6*C6))</f>
        <v>0</v>
      </c>
      <c r="K4" s="160"/>
      <c r="L4" s="126">
        <f>SUM((K4*C4)+(K5*C5)+(K6*C6))</f>
        <v>0</v>
      </c>
    </row>
    <row r="5" spans="1:12" ht="30" customHeight="1" x14ac:dyDescent="0.3">
      <c r="B5" s="115" t="s">
        <v>60</v>
      </c>
      <c r="C5" s="114">
        <v>0.35</v>
      </c>
      <c r="D5" s="39"/>
      <c r="E5" s="160"/>
      <c r="F5" s="124"/>
      <c r="G5" s="160"/>
      <c r="H5" s="127"/>
      <c r="I5" s="160"/>
      <c r="J5" s="127"/>
      <c r="K5" s="160"/>
      <c r="L5" s="127"/>
    </row>
    <row r="6" spans="1:12" ht="30" customHeight="1" x14ac:dyDescent="0.3">
      <c r="B6" s="115" t="s">
        <v>61</v>
      </c>
      <c r="C6" s="114">
        <v>0.1</v>
      </c>
      <c r="D6" s="39"/>
      <c r="E6" s="160"/>
      <c r="F6" s="125"/>
      <c r="G6" s="160"/>
      <c r="H6" s="128"/>
      <c r="I6" s="160"/>
      <c r="J6" s="128"/>
      <c r="K6" s="160"/>
      <c r="L6" s="128"/>
    </row>
    <row r="7" spans="1:12" ht="30" customHeight="1" x14ac:dyDescent="0.3">
      <c r="B7" s="47"/>
      <c r="C7" s="48"/>
      <c r="D7" s="39"/>
      <c r="E7" s="49"/>
      <c r="F7" s="49"/>
      <c r="G7" s="49"/>
      <c r="H7" s="49"/>
    </row>
    <row r="8" spans="1:12" ht="4.1500000000000004" customHeight="1" x14ac:dyDescent="0.3"/>
    <row r="9" spans="1:12" s="2" customFormat="1" ht="48.6" customHeight="1" x14ac:dyDescent="0.3">
      <c r="B9" s="87" t="s">
        <v>11</v>
      </c>
      <c r="C9" s="87"/>
      <c r="E9" s="121" t="str">
        <f>Inschrijvers!$B$3</f>
        <v>Inschrijver 1</v>
      </c>
      <c r="F9" s="122"/>
      <c r="G9" s="121" t="str">
        <f>Inschrijvers!$B$4</f>
        <v>Inschrijver 2</v>
      </c>
      <c r="H9" s="122"/>
      <c r="I9" s="121" t="str">
        <f>Inschrijvers!$B$5</f>
        <v>Inschrijver 3</v>
      </c>
      <c r="J9" s="122"/>
      <c r="K9" s="121" t="str">
        <f>K3</f>
        <v>Inschrijver 4</v>
      </c>
      <c r="L9" s="122"/>
    </row>
    <row r="10" spans="1:12" ht="41.65" customHeight="1" x14ac:dyDescent="0.3">
      <c r="B10" s="115" t="s">
        <v>29</v>
      </c>
      <c r="C10" s="50">
        <v>30</v>
      </c>
      <c r="D10" s="51"/>
      <c r="E10" s="119">
        <f>IF(F4=0,0,((1-((F4-1.9)/(2.3-1.9)))*30))</f>
        <v>0</v>
      </c>
      <c r="F10" s="120"/>
      <c r="G10" s="119">
        <f>IF(H4=0,0,((1-((H4-1.9)/(2.3-1.9)))*30))</f>
        <v>0</v>
      </c>
      <c r="H10" s="120"/>
      <c r="I10" s="119">
        <f>IF(J4=0,0,((1-((J4-1.9)/(2.3-1.9)))*30))</f>
        <v>0</v>
      </c>
      <c r="J10" s="120"/>
      <c r="K10" s="119">
        <f>IF(L4=0,0,((1-((L4-1.9)/(2.3-1.9)))*30))</f>
        <v>0</v>
      </c>
      <c r="L10" s="120"/>
    </row>
    <row r="11" spans="1:12" x14ac:dyDescent="0.3">
      <c r="B11" s="51"/>
    </row>
    <row r="12" spans="1:12" x14ac:dyDescent="0.3">
      <c r="B12" s="51"/>
    </row>
    <row r="13" spans="1:12" x14ac:dyDescent="0.3">
      <c r="B13" s="51"/>
      <c r="C13" s="51"/>
      <c r="E13" s="53"/>
      <c r="F13" s="53"/>
      <c r="G13" s="53"/>
      <c r="H13" s="53"/>
      <c r="I13" s="53"/>
      <c r="J13" s="53"/>
      <c r="K13" s="53"/>
    </row>
    <row r="14" spans="1:12" ht="27.6" customHeight="1" x14ac:dyDescent="0.3">
      <c r="B14" s="51"/>
      <c r="C14" s="51"/>
      <c r="E14" s="53"/>
      <c r="F14" s="53"/>
      <c r="G14" s="53"/>
      <c r="H14" s="53"/>
      <c r="I14" s="53"/>
      <c r="J14" s="53"/>
      <c r="K14" s="53"/>
    </row>
    <row r="15" spans="1:12" ht="15.75" x14ac:dyDescent="0.3">
      <c r="B15" s="51"/>
      <c r="C15" s="51"/>
      <c r="E15" s="54"/>
      <c r="F15" s="54"/>
      <c r="G15" s="54"/>
      <c r="H15" s="54"/>
      <c r="I15" s="54"/>
      <c r="J15" s="54"/>
      <c r="K15" s="54"/>
    </row>
    <row r="16" spans="1:12" x14ac:dyDescent="0.3">
      <c r="B16" s="51"/>
      <c r="C16" s="51"/>
      <c r="E16" s="53"/>
      <c r="F16" s="53"/>
      <c r="G16" s="53"/>
      <c r="H16" s="53"/>
      <c r="I16" s="53"/>
      <c r="J16" s="53"/>
      <c r="K16" s="53"/>
    </row>
    <row r="17" spans="2:11" x14ac:dyDescent="0.3">
      <c r="B17" s="51"/>
      <c r="C17" s="51"/>
      <c r="E17" s="55"/>
      <c r="F17" s="55"/>
      <c r="G17" s="55"/>
      <c r="H17" s="55"/>
      <c r="I17" s="55"/>
      <c r="J17" s="55"/>
      <c r="K17" s="55"/>
    </row>
    <row r="18" spans="2:11" x14ac:dyDescent="0.3">
      <c r="B18" s="116"/>
      <c r="C18" s="51"/>
      <c r="E18" s="52"/>
      <c r="F18" s="52"/>
      <c r="G18" s="52"/>
      <c r="H18" s="52"/>
      <c r="I18" s="52"/>
      <c r="J18" s="52"/>
      <c r="K18" s="52"/>
    </row>
  </sheetData>
  <sheetProtection algorithmName="SHA-512" hashValue="mOb3/fRuM3BJGqMZoqeB7oUpb2Gt4P0D+PbbixuVs3AvQ2ybxRZajqYziR0UMEYuXalOdpyxQqU+n1lsLQNIEQ==" saltValue="aWso5/LLA9T61h8M8A0Ddw==" spinCount="100000" sheet="1" objects="1" scenarios="1" selectLockedCells="1"/>
  <mergeCells count="12">
    <mergeCell ref="F4:F6"/>
    <mergeCell ref="H4:H6"/>
    <mergeCell ref="J4:J6"/>
    <mergeCell ref="L4:L6"/>
    <mergeCell ref="E9:F9"/>
    <mergeCell ref="K9:L9"/>
    <mergeCell ref="K10:L10"/>
    <mergeCell ref="E10:F10"/>
    <mergeCell ref="G9:H9"/>
    <mergeCell ref="G10:H10"/>
    <mergeCell ref="I9:J9"/>
    <mergeCell ref="I10:J10"/>
  </mergeCells>
  <phoneticPr fontId="0" type="noConversion"/>
  <pageMargins left="0.78740157480314965" right="0.78740157480314965" top="0.52" bottom="0.59" header="0.51181102362204722" footer="0.26"/>
  <pageSetup paperSize="9" scale="86" fitToWidth="3" orientation="landscape" r:id="rId1"/>
  <headerFooter alignWithMargins="0">
    <oddFooter>&amp;L&amp;F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7">
    <pageSetUpPr autoPageBreaks="0"/>
  </sheetPr>
  <dimension ref="A1:AC15"/>
  <sheetViews>
    <sheetView showGridLines="0" zoomScale="90" zoomScaleNormal="90" zoomScaleSheetLayoutView="100" workbookViewId="0">
      <pane xSplit="5" topLeftCell="F1" activePane="topRight" state="frozen"/>
      <selection activeCell="A9" sqref="A9"/>
      <selection pane="topRight" activeCell="I6" sqref="I6"/>
    </sheetView>
  </sheetViews>
  <sheetFormatPr defaultColWidth="9.28515625" defaultRowHeight="15" x14ac:dyDescent="0.3"/>
  <cols>
    <col min="1" max="1" width="3.28515625" style="1" customWidth="1"/>
    <col min="2" max="2" width="31" style="8" customWidth="1"/>
    <col min="3" max="3" width="8" style="8" customWidth="1"/>
    <col min="4" max="4" width="15.7109375" style="8" customWidth="1"/>
    <col min="5" max="5" width="1.7109375" style="8" customWidth="1"/>
    <col min="6" max="6" width="13" style="8" customWidth="1"/>
    <col min="7" max="7" width="26.7109375" style="8" customWidth="1"/>
    <col min="8" max="8" width="10.42578125" style="8" bestFit="1" customWidth="1"/>
    <col min="9" max="9" width="16.7109375" style="8" customWidth="1"/>
    <col min="10" max="10" width="26.7109375" style="8" customWidth="1"/>
    <col min="11" max="11" width="10.42578125" style="8" bestFit="1" customWidth="1"/>
    <col min="12" max="12" width="15.7109375" style="8" customWidth="1"/>
    <col min="13" max="13" width="26.7109375" style="8" customWidth="1"/>
    <col min="14" max="14" width="10.42578125" style="8" bestFit="1" customWidth="1"/>
    <col min="15" max="15" width="14.5703125" style="8" customWidth="1"/>
    <col min="16" max="16" width="26.7109375" style="8" customWidth="1"/>
    <col min="17" max="17" width="10.42578125" style="8" bestFit="1" customWidth="1"/>
    <col min="18" max="29" width="0" style="8" hidden="1" customWidth="1"/>
    <col min="30" max="16384" width="9.28515625" style="8"/>
  </cols>
  <sheetData>
    <row r="1" spans="1:29" s="7" customFormat="1" ht="39" customHeight="1" x14ac:dyDescent="0.2">
      <c r="B1" s="3" t="s">
        <v>52</v>
      </c>
    </row>
    <row r="2" spans="1:29" ht="30" customHeight="1" x14ac:dyDescent="0.3">
      <c r="F2" s="132" t="str">
        <f>Inschrijvers!B3</f>
        <v>Inschrijver 1</v>
      </c>
      <c r="G2" s="133"/>
      <c r="H2" s="99"/>
      <c r="I2" s="132" t="str">
        <f>Inschrijvers!B4</f>
        <v>Inschrijver 2</v>
      </c>
      <c r="J2" s="133"/>
      <c r="K2" s="134"/>
      <c r="L2" s="132" t="str">
        <f>Inschrijvers!B5</f>
        <v>Inschrijver 3</v>
      </c>
      <c r="M2" s="133"/>
      <c r="N2" s="134"/>
      <c r="O2" s="132" t="str">
        <f>Inschrijvers!B6</f>
        <v>Inschrijver 4</v>
      </c>
      <c r="P2" s="133"/>
      <c r="Q2" s="134"/>
      <c r="R2" s="129" t="str">
        <f>Inschrijvers!B8</f>
        <v>Inschrijver 6</v>
      </c>
      <c r="S2" s="130"/>
      <c r="T2" s="131"/>
      <c r="U2" s="129" t="str">
        <f>Inschrijvers!B9</f>
        <v>Inschrijver 7</v>
      </c>
      <c r="V2" s="130"/>
      <c r="W2" s="131"/>
      <c r="X2" s="129" t="str">
        <f>Inschrijvers!B10</f>
        <v>Inschrijver 8</v>
      </c>
      <c r="Y2" s="130"/>
      <c r="Z2" s="131"/>
      <c r="AA2" s="129" t="e">
        <f>Inschrijvers!#REF!</f>
        <v>#REF!</v>
      </c>
      <c r="AB2" s="130"/>
      <c r="AC2" s="131"/>
    </row>
    <row r="3" spans="1:29" ht="45" x14ac:dyDescent="0.3">
      <c r="B3" s="85" t="s">
        <v>10</v>
      </c>
      <c r="C3" s="98" t="s">
        <v>13</v>
      </c>
      <c r="D3" s="86" t="s">
        <v>9</v>
      </c>
      <c r="F3" s="100" t="s">
        <v>3</v>
      </c>
      <c r="G3" s="100" t="s">
        <v>4</v>
      </c>
      <c r="H3" s="100" t="s">
        <v>31</v>
      </c>
      <c r="I3" s="100" t="s">
        <v>3</v>
      </c>
      <c r="J3" s="100" t="s">
        <v>4</v>
      </c>
      <c r="K3" s="100" t="s">
        <v>5</v>
      </c>
      <c r="L3" s="100" t="s">
        <v>3</v>
      </c>
      <c r="M3" s="100" t="s">
        <v>4</v>
      </c>
      <c r="N3" s="100" t="s">
        <v>5</v>
      </c>
      <c r="O3" s="100" t="s">
        <v>3</v>
      </c>
      <c r="P3" s="100" t="s">
        <v>4</v>
      </c>
      <c r="Q3" s="100" t="s">
        <v>5</v>
      </c>
      <c r="R3" s="22" t="s">
        <v>3</v>
      </c>
      <c r="S3" s="22" t="s">
        <v>4</v>
      </c>
      <c r="T3" s="22" t="s">
        <v>5</v>
      </c>
      <c r="U3" s="22" t="s">
        <v>3</v>
      </c>
      <c r="V3" s="22" t="s">
        <v>4</v>
      </c>
      <c r="W3" s="22" t="s">
        <v>5</v>
      </c>
      <c r="X3" s="22" t="s">
        <v>3</v>
      </c>
      <c r="Y3" s="22" t="s">
        <v>4</v>
      </c>
      <c r="Z3" s="22" t="s">
        <v>5</v>
      </c>
      <c r="AA3" s="22" t="s">
        <v>3</v>
      </c>
      <c r="AB3" s="22" t="s">
        <v>4</v>
      </c>
      <c r="AC3" s="22" t="s">
        <v>5</v>
      </c>
    </row>
    <row r="4" spans="1:29" ht="52.15" customHeight="1" x14ac:dyDescent="0.3">
      <c r="B4" s="91" t="s">
        <v>63</v>
      </c>
      <c r="C4" s="94">
        <v>35</v>
      </c>
      <c r="D4" s="92" t="s">
        <v>25</v>
      </c>
      <c r="F4" s="161" t="s">
        <v>46</v>
      </c>
      <c r="G4" s="44"/>
      <c r="H4" s="44">
        <f>IF(F4="","",(VLOOKUP(F4,$B$12:$C$15,2,FALSE)))*C4</f>
        <v>0</v>
      </c>
      <c r="I4" s="161" t="s">
        <v>46</v>
      </c>
      <c r="J4" s="44"/>
      <c r="K4" s="44">
        <f>IF(I4="","",(VLOOKUP(I4,$B$12:$C$15,2,FALSE)))*C4</f>
        <v>0</v>
      </c>
      <c r="L4" s="161" t="s">
        <v>46</v>
      </c>
      <c r="M4" s="44"/>
      <c r="N4" s="44">
        <f>IF(L4="","",(VLOOKUP(L4,$B$12:$C$15,2,FALSE)))*C4</f>
        <v>0</v>
      </c>
      <c r="O4" s="161" t="s">
        <v>46</v>
      </c>
      <c r="P4" s="44"/>
      <c r="Q4" s="44">
        <f>IF(O4="","",(VLOOKUP(O4,$B$12:$C$15,2,FALSE)))*C4</f>
        <v>0</v>
      </c>
      <c r="R4" s="57">
        <v>15</v>
      </c>
      <c r="S4" s="45"/>
      <c r="T4" s="46">
        <f>R4/10</f>
        <v>1.5</v>
      </c>
      <c r="U4" s="57">
        <v>16</v>
      </c>
      <c r="V4" s="45"/>
      <c r="W4" s="46">
        <f>U4/10</f>
        <v>1.6</v>
      </c>
      <c r="X4" s="57">
        <v>17</v>
      </c>
      <c r="Y4" s="45"/>
      <c r="Z4" s="46">
        <f>X4/10</f>
        <v>1.7</v>
      </c>
      <c r="AA4" s="57">
        <v>18</v>
      </c>
      <c r="AB4" s="45"/>
      <c r="AC4" s="46">
        <f>AA4/10</f>
        <v>1.8</v>
      </c>
    </row>
    <row r="5" spans="1:29" ht="52.15" customHeight="1" x14ac:dyDescent="0.3">
      <c r="B5" s="91" t="s">
        <v>64</v>
      </c>
      <c r="C5" s="112">
        <v>25</v>
      </c>
      <c r="D5" s="92" t="s">
        <v>25</v>
      </c>
      <c r="F5" s="161" t="s">
        <v>46</v>
      </c>
      <c r="G5" s="44"/>
      <c r="H5" s="44">
        <f t="shared" ref="H5:H6" si="0">IF(F5="","",(VLOOKUP(F5,$B$12:$C$15,2,FALSE)))*C5</f>
        <v>0</v>
      </c>
      <c r="I5" s="161" t="s">
        <v>46</v>
      </c>
      <c r="J5" s="44"/>
      <c r="K5" s="44">
        <f>IF(I5="","",(VLOOKUP(I5,$B$12:$C$15,2,FALSE)))*C5</f>
        <v>0</v>
      </c>
      <c r="L5" s="161" t="s">
        <v>46</v>
      </c>
      <c r="M5" s="44"/>
      <c r="N5" s="44">
        <f>IF(L5="","",(VLOOKUP(L5,$B$12:$C$15,2,FALSE)))*C5</f>
        <v>0</v>
      </c>
      <c r="O5" s="161" t="s">
        <v>46</v>
      </c>
      <c r="P5" s="44"/>
      <c r="Q5" s="44">
        <f>IF(O5="","",(VLOOKUP(O5,$B$12:$C$15,2,FALSE)))*C5</f>
        <v>0</v>
      </c>
      <c r="R5" s="70"/>
      <c r="S5" s="56"/>
      <c r="T5" s="71"/>
      <c r="U5" s="70"/>
      <c r="V5" s="56"/>
      <c r="W5" s="71"/>
      <c r="X5" s="70"/>
      <c r="Y5" s="56"/>
      <c r="Z5" s="71"/>
      <c r="AA5" s="70"/>
      <c r="AB5" s="56"/>
      <c r="AC5" s="72"/>
    </row>
    <row r="6" spans="1:29" ht="49.9" customHeight="1" x14ac:dyDescent="0.3">
      <c r="B6" s="95" t="s">
        <v>65</v>
      </c>
      <c r="C6" s="93">
        <v>10</v>
      </c>
      <c r="D6" s="96" t="s">
        <v>25</v>
      </c>
      <c r="F6" s="162" t="s">
        <v>46</v>
      </c>
      <c r="G6" s="96"/>
      <c r="H6" s="104">
        <f t="shared" si="0"/>
        <v>0</v>
      </c>
      <c r="I6" s="162" t="s">
        <v>46</v>
      </c>
      <c r="J6" s="96"/>
      <c r="K6" s="104">
        <f>IF(I6="","",(VLOOKUP(I6,$B$12:$C$15,2,FALSE)))*C6</f>
        <v>0</v>
      </c>
      <c r="L6" s="162" t="s">
        <v>46</v>
      </c>
      <c r="M6" s="96"/>
      <c r="N6" s="104">
        <f>IF(L6="","",(VLOOKUP(L6,$B$12:$C$15,2,FALSE)))*C6</f>
        <v>0</v>
      </c>
      <c r="O6" s="162" t="s">
        <v>46</v>
      </c>
      <c r="P6" s="96"/>
      <c r="Q6" s="104">
        <f>IF(O6="","",(VLOOKUP(O6,$B$12:$C$15,2,FALSE)))*C6</f>
        <v>0</v>
      </c>
      <c r="R6" s="97">
        <v>25</v>
      </c>
      <c r="S6" s="58"/>
      <c r="T6" s="59">
        <f>R6/10</f>
        <v>2.5</v>
      </c>
      <c r="U6" s="60">
        <v>25</v>
      </c>
      <c r="V6" s="58"/>
      <c r="W6" s="59">
        <f>U6/10</f>
        <v>2.5</v>
      </c>
      <c r="X6" s="60">
        <v>25</v>
      </c>
      <c r="Y6" s="58"/>
      <c r="Z6" s="59">
        <f>X6/10</f>
        <v>2.5</v>
      </c>
      <c r="AA6" s="60">
        <v>25</v>
      </c>
      <c r="AB6" s="58"/>
      <c r="AC6" s="61">
        <f>AA6/10</f>
        <v>2.5</v>
      </c>
    </row>
    <row r="7" spans="1:29" x14ac:dyDescent="0.3">
      <c r="B7" s="20" t="s">
        <v>12</v>
      </c>
      <c r="C7" s="21">
        <f>SUM(C4:C6)</f>
        <v>70</v>
      </c>
      <c r="D7" s="15"/>
      <c r="F7" s="16"/>
      <c r="G7" s="16"/>
      <c r="H7" s="16"/>
      <c r="I7" s="16"/>
      <c r="J7" s="16"/>
      <c r="K7" s="40">
        <v>0</v>
      </c>
      <c r="L7" s="8">
        <v>0</v>
      </c>
    </row>
    <row r="8" spans="1:29" x14ac:dyDescent="0.3">
      <c r="B8" s="20"/>
      <c r="C8" s="21"/>
      <c r="D8" s="15"/>
      <c r="F8" s="16"/>
      <c r="G8" s="16"/>
      <c r="H8" s="16"/>
      <c r="I8" s="16"/>
      <c r="J8" s="16"/>
      <c r="K8" s="17"/>
    </row>
    <row r="9" spans="1:29" s="18" customFormat="1" ht="30" customHeight="1" x14ac:dyDescent="0.3">
      <c r="A9" s="1"/>
      <c r="B9" s="135" t="s">
        <v>11</v>
      </c>
      <c r="C9" s="136"/>
      <c r="D9" s="137"/>
      <c r="F9" s="19"/>
      <c r="G9" s="23" t="str">
        <f>F2</f>
        <v>Inschrijver 1</v>
      </c>
      <c r="H9" s="101">
        <f>H4+H5+H6</f>
        <v>0</v>
      </c>
      <c r="I9" s="19"/>
      <c r="J9" s="23" t="str">
        <f>I2</f>
        <v>Inschrijver 2</v>
      </c>
      <c r="K9" s="101">
        <f>SUM(K4:K6)</f>
        <v>0</v>
      </c>
      <c r="M9" s="23" t="str">
        <f>L2</f>
        <v>Inschrijver 3</v>
      </c>
      <c r="N9" s="101">
        <f>SUM(N4:N6)</f>
        <v>0</v>
      </c>
      <c r="P9" s="23" t="str">
        <f>O2</f>
        <v>Inschrijver 4</v>
      </c>
      <c r="Q9" s="101">
        <f>SUM(Q4:Q6)</f>
        <v>0</v>
      </c>
      <c r="S9" s="23" t="str">
        <f t="shared" ref="S9" si="1">R2</f>
        <v>Inschrijver 6</v>
      </c>
      <c r="T9" s="24">
        <f>SUM(T4:T6)</f>
        <v>4</v>
      </c>
      <c r="V9" s="23" t="str">
        <f t="shared" ref="V9" si="2">U2</f>
        <v>Inschrijver 7</v>
      </c>
      <c r="W9" s="24">
        <f>SUM(W4:W6)</f>
        <v>4.0999999999999996</v>
      </c>
      <c r="Y9" s="23" t="str">
        <f t="shared" ref="Y9" si="3">X2</f>
        <v>Inschrijver 8</v>
      </c>
      <c r="Z9" s="24">
        <f>SUM(Z4:Z6)</f>
        <v>4.2</v>
      </c>
      <c r="AB9" s="23" t="e">
        <f t="shared" ref="AB9" si="4">AA2</f>
        <v>#REF!</v>
      </c>
      <c r="AC9" s="24">
        <f>SUM(AC4:AC6)</f>
        <v>4.3</v>
      </c>
    </row>
    <row r="11" spans="1:29" x14ac:dyDescent="0.3">
      <c r="B11" s="8" t="s">
        <v>47</v>
      </c>
      <c r="C11" s="8" t="s">
        <v>48</v>
      </c>
    </row>
    <row r="12" spans="1:29" x14ac:dyDescent="0.3">
      <c r="B12" s="8" t="s">
        <v>46</v>
      </c>
      <c r="C12" s="103">
        <v>0</v>
      </c>
    </row>
    <row r="13" spans="1:29" x14ac:dyDescent="0.3">
      <c r="B13" s="8" t="s">
        <v>49</v>
      </c>
      <c r="C13" s="103">
        <v>0.4</v>
      </c>
    </row>
    <row r="14" spans="1:29" x14ac:dyDescent="0.3">
      <c r="B14" s="8" t="s">
        <v>50</v>
      </c>
      <c r="C14" s="103">
        <v>0.7</v>
      </c>
    </row>
    <row r="15" spans="1:29" x14ac:dyDescent="0.3">
      <c r="B15" s="8" t="s">
        <v>51</v>
      </c>
      <c r="C15" s="103">
        <v>1</v>
      </c>
    </row>
  </sheetData>
  <sheetProtection algorithmName="SHA-512" hashValue="N87Ngg5QqW97hsepcqzpmokqIDxHV57V5pwd3dkGFpFYSy29iPlTQwXVMj8iFCCrjpPfp/0UMP3c2gP3O5aVBw==" saltValue="nb/XtAnSoqXl1sNO8C+n4g==" spinCount="100000" sheet="1" objects="1" scenarios="1" selectLockedCells="1"/>
  <mergeCells count="9">
    <mergeCell ref="AA2:AC2"/>
    <mergeCell ref="L2:N2"/>
    <mergeCell ref="O2:Q2"/>
    <mergeCell ref="I2:K2"/>
    <mergeCell ref="B9:D9"/>
    <mergeCell ref="F2:G2"/>
    <mergeCell ref="R2:T2"/>
    <mergeCell ref="U2:W2"/>
    <mergeCell ref="X2:Z2"/>
  </mergeCells>
  <phoneticPr fontId="14" type="noConversion"/>
  <dataValidations xWindow="494" yWindow="617" count="3">
    <dataValidation type="whole" operator="lessThanOrEqual" allowBlank="1" showInputMessage="1" showErrorMessage="1" promptTitle="Hoeveel maanden extra garantie" prompt="noteer aantal maanden extra garantie._x000a_Meer dan 25 maanden extra? schrijf 25 maanden, noteer bij argumentatie hoeveel daadwerkelijke maanden_x000a__x000a__x000a_" sqref="U4:U6 X4:X6 R4:R6" xr:uid="{00000000-0002-0000-0400-000000000000}">
      <formula1>25</formula1>
    </dataValidation>
    <dataValidation type="whole" operator="lessThanOrEqual" allowBlank="1" showInputMessage="1" showErrorMessage="1" promptTitle="Hoeveel maanden extra garantie" prompt="Noteer aantal maanden extra garantie._x000a_Meer dan 25 maanden extra? schrijf 25 maanden, noteer bij argumentatie hoeveel daadwerkelijke maanden_x000a__x000a__x000a_" sqref="AA4:AA6" xr:uid="{00000000-0002-0000-0400-000001000000}">
      <formula1>25</formula1>
    </dataValidation>
    <dataValidation type="list" allowBlank="1" showInputMessage="1" showErrorMessage="1" sqref="F4:F6 L4:L6 I4:I6 O4:O6" xr:uid="{145990AA-7026-48F0-A724-B8A5208A0E4D}">
      <formula1>"Onvoldoende,Voldoende,Goed,Uitstekend"</formula1>
    </dataValidation>
  </dataValidations>
  <pageMargins left="0.62" right="0.22" top="0.32" bottom="0.4" header="0.28000000000000003" footer="0.23"/>
  <pageSetup paperSize="9" scale="43" fitToWidth="5" orientation="landscape" r:id="rId1"/>
  <headerFooter alignWithMargins="0">
    <oddFooter>&amp;L&amp;"Trebuchet MS,Standaard"&amp;F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>
    <pageSetUpPr fitToPage="1"/>
  </sheetPr>
  <dimension ref="A1:H8"/>
  <sheetViews>
    <sheetView showGridLines="0" zoomScale="106" zoomScaleNormal="106" zoomScaleSheetLayoutView="120" workbookViewId="0">
      <selection activeCell="K8" sqref="K7:K8"/>
    </sheetView>
  </sheetViews>
  <sheetFormatPr defaultColWidth="9.28515625" defaultRowHeight="15" x14ac:dyDescent="0.3"/>
  <cols>
    <col min="1" max="1" width="3.28515625" style="1" customWidth="1"/>
    <col min="2" max="2" width="38.7109375" style="1" customWidth="1"/>
    <col min="3" max="3" width="5.7109375" style="1" customWidth="1"/>
    <col min="4" max="4" width="1.42578125" style="25" customWidth="1"/>
    <col min="5" max="8" width="8.28515625" style="1" customWidth="1"/>
    <col min="9" max="16384" width="9.28515625" style="1"/>
  </cols>
  <sheetData>
    <row r="1" spans="1:8" s="7" customFormat="1" ht="39" customHeight="1" x14ac:dyDescent="0.2">
      <c r="B1" s="3" t="s">
        <v>8</v>
      </c>
      <c r="C1" s="3"/>
      <c r="D1" s="26"/>
    </row>
    <row r="2" spans="1:8" s="42" customFormat="1" ht="120" customHeight="1" x14ac:dyDescent="0.3">
      <c r="A2" s="6"/>
      <c r="B2" s="83" t="s">
        <v>14</v>
      </c>
      <c r="C2" s="84" t="s">
        <v>13</v>
      </c>
      <c r="D2" s="27"/>
      <c r="E2" s="84" t="str">
        <f>Inschrijvers!$B$3</f>
        <v>Inschrijver 1</v>
      </c>
      <c r="F2" s="84" t="str">
        <f>Inschrijvers!$B$4</f>
        <v>Inschrijver 2</v>
      </c>
      <c r="G2" s="84" t="str">
        <f>Inschrijvers!$B$5</f>
        <v>Inschrijver 3</v>
      </c>
      <c r="H2" s="84" t="str">
        <f>Inschrijvers!$B$6</f>
        <v>Inschrijver 4</v>
      </c>
    </row>
    <row r="3" spans="1:8" s="6" customFormat="1" ht="30" customHeight="1" x14ac:dyDescent="0.3">
      <c r="A3" s="1"/>
      <c r="B3" s="28" t="s">
        <v>54</v>
      </c>
      <c r="C3" s="41">
        <f>Prijs!C10</f>
        <v>30</v>
      </c>
      <c r="D3" s="29"/>
      <c r="E3" s="30">
        <f>Prijs!E10</f>
        <v>0</v>
      </c>
      <c r="F3" s="30">
        <f>Prijs!G10</f>
        <v>0</v>
      </c>
      <c r="G3" s="30">
        <f>Prijs!I10</f>
        <v>0</v>
      </c>
      <c r="H3" s="30">
        <f>Prijs!K10</f>
        <v>0</v>
      </c>
    </row>
    <row r="4" spans="1:8" s="6" customFormat="1" ht="30" customHeight="1" x14ac:dyDescent="0.3">
      <c r="A4" s="1"/>
      <c r="B4" s="28" t="s">
        <v>55</v>
      </c>
      <c r="C4" s="31">
        <f>Kwaliteit!C7</f>
        <v>70</v>
      </c>
      <c r="D4" s="29"/>
      <c r="E4" s="30">
        <f>Kwaliteit!H9</f>
        <v>0</v>
      </c>
      <c r="F4" s="30">
        <f>Kwaliteit!K9</f>
        <v>0</v>
      </c>
      <c r="G4" s="30">
        <f>Kwaliteit!N9</f>
        <v>0</v>
      </c>
      <c r="H4" s="30">
        <f>Kwaliteit!Q9</f>
        <v>0</v>
      </c>
    </row>
    <row r="5" spans="1:8" s="6" customFormat="1" ht="15" customHeight="1" x14ac:dyDescent="0.3">
      <c r="A5" s="1"/>
      <c r="B5" s="35"/>
      <c r="C5" s="37"/>
      <c r="D5" s="36"/>
      <c r="E5" s="37"/>
      <c r="F5" s="37"/>
    </row>
    <row r="6" spans="1:8" s="6" customFormat="1" ht="30" customHeight="1" x14ac:dyDescent="0.3">
      <c r="A6" s="1"/>
      <c r="B6" s="38" t="s">
        <v>16</v>
      </c>
      <c r="C6" s="31">
        <f>SUM(C3:C5)</f>
        <v>100</v>
      </c>
      <c r="D6" s="32"/>
      <c r="E6" s="33" t="str">
        <f>IF(SUM(E3:E4)=0,"",SUM(E3:E4))</f>
        <v/>
      </c>
      <c r="F6" s="33" t="str">
        <f>IF(SUM(F3:F4)=0,"",SUM(F3:F4))</f>
        <v/>
      </c>
      <c r="G6" s="33" t="str">
        <f t="shared" ref="G6:H6" si="0">IF(SUM(G3:G4)=0,"",SUM(G3:G4))</f>
        <v/>
      </c>
      <c r="H6" s="33" t="str">
        <f t="shared" si="0"/>
        <v/>
      </c>
    </row>
    <row r="7" spans="1:8" s="6" customFormat="1" ht="15" customHeight="1" x14ac:dyDescent="0.3">
      <c r="A7" s="1"/>
      <c r="B7" s="35"/>
      <c r="C7" s="35"/>
      <c r="D7" s="36"/>
      <c r="E7" s="37"/>
      <c r="F7" s="37"/>
    </row>
    <row r="8" spans="1:8" s="6" customFormat="1" ht="30" customHeight="1" x14ac:dyDescent="0.3">
      <c r="A8" s="1"/>
      <c r="B8" s="38" t="s">
        <v>1</v>
      </c>
      <c r="C8" s="34" t="s">
        <v>15</v>
      </c>
      <c r="D8" s="32"/>
      <c r="E8" s="34" t="str">
        <f>IF(E6="","",(RANK(E6,$E$6:$F$6:$G$6:$H$6)))</f>
        <v/>
      </c>
      <c r="F8" s="34" t="str">
        <f>IF(F6="","",(RANK(F6,$E$6:$F$6:$G$6:$H$6)))</f>
        <v/>
      </c>
      <c r="G8" s="34" t="str">
        <f>IF(G6="","",(RANK(G6,$E$6:$F$6:$G$6:$H$6)))</f>
        <v/>
      </c>
      <c r="H8" s="34" t="str">
        <f>IF(H6="","",(RANK(H6,$E$6:$F$6:$G$6:$H$6)))</f>
        <v/>
      </c>
    </row>
  </sheetData>
  <sheetProtection algorithmName="SHA-512" hashValue="Rk+2meYFrWtvX1FBe+5PJJNbof94z1FEM5327I7syFjUwjtGhoevsH1a4BbhXFVIFWQiFP+OLlgfpfVFXOlTpg==" saltValue="1PcEwjJErS/2YOu1wcjJNw==" spinCount="100000" sheet="1" objects="1" scenarios="1" selectLockedCells="1"/>
  <phoneticPr fontId="0" type="noConversion"/>
  <conditionalFormatting sqref="E8:H8">
    <cfRule type="cellIs" dxfId="5" priority="1" stopIfTrue="1" operator="equal">
      <formula>1</formula>
    </cfRule>
  </conditionalFormatting>
  <pageMargins left="0.78740157480314965" right="0.78740157480314965" top="0.5" bottom="0.98425196850393704" header="0.51181102362204722" footer="0.33"/>
  <pageSetup paperSize="9" orientation="landscape" r:id="rId1"/>
  <headerFooter alignWithMargins="0">
    <oddFooter>&amp;L&amp;"Trebuchet MS,Standaard"&amp;F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AC14"/>
  <sheetViews>
    <sheetView showGridLines="0" zoomScaleNormal="100" zoomScaleSheetLayoutView="100" workbookViewId="0">
      <pane xSplit="5" topLeftCell="F1" activePane="topRight" state="frozen"/>
      <selection activeCell="A9" sqref="A9"/>
      <selection pane="topRight" activeCell="AA4" sqref="AA4"/>
    </sheetView>
  </sheetViews>
  <sheetFormatPr defaultColWidth="9.28515625" defaultRowHeight="15" x14ac:dyDescent="0.3"/>
  <cols>
    <col min="1" max="1" width="3.28515625" style="1" customWidth="1"/>
    <col min="2" max="2" width="31" style="8" customWidth="1"/>
    <col min="3" max="3" width="8" style="8" customWidth="1"/>
    <col min="4" max="4" width="15.7109375" style="8" customWidth="1"/>
    <col min="5" max="5" width="1.7109375" style="8" customWidth="1"/>
    <col min="6" max="6" width="11.42578125" style="8" customWidth="1"/>
    <col min="7" max="7" width="26.7109375" style="8" customWidth="1"/>
    <col min="8" max="8" width="14.28515625" style="8" customWidth="1"/>
    <col min="9" max="9" width="6.7109375" style="8" bestFit="1" customWidth="1"/>
    <col min="10" max="10" width="26.7109375" style="8" customWidth="1"/>
    <col min="11" max="11" width="10.42578125" style="8" bestFit="1" customWidth="1"/>
    <col min="12" max="12" width="11.7109375" style="8" customWidth="1"/>
    <col min="13" max="13" width="19.7109375" style="8" customWidth="1"/>
    <col min="14" max="14" width="9.28515625" style="8"/>
    <col min="15" max="26" width="0" style="8" hidden="1" customWidth="1"/>
    <col min="27" max="27" width="13.5703125" style="8" customWidth="1"/>
    <col min="28" max="28" width="21.28515625" style="8" customWidth="1"/>
    <col min="29" max="16384" width="9.28515625" style="8"/>
  </cols>
  <sheetData>
    <row r="1" spans="1:29" s="7" customFormat="1" ht="46.5" customHeight="1" x14ac:dyDescent="0.2">
      <c r="B1" s="117" t="s">
        <v>66</v>
      </c>
    </row>
    <row r="2" spans="1:29" ht="30" customHeight="1" x14ac:dyDescent="0.3">
      <c r="F2" s="132" t="str">
        <f>Inschrijvers!B3</f>
        <v>Inschrijver 1</v>
      </c>
      <c r="G2" s="133"/>
      <c r="H2" s="134"/>
      <c r="I2" s="132" t="str">
        <f>Inschrijvers!B4</f>
        <v>Inschrijver 2</v>
      </c>
      <c r="J2" s="133"/>
      <c r="K2" s="134"/>
      <c r="L2" s="132" t="str">
        <f>Inschrijvers!B5</f>
        <v>Inschrijver 3</v>
      </c>
      <c r="M2" s="133"/>
      <c r="N2" s="134"/>
      <c r="O2" s="132" t="str">
        <f>Inschrijvers!B8</f>
        <v>Inschrijver 6</v>
      </c>
      <c r="P2" s="133"/>
      <c r="Q2" s="134"/>
      <c r="R2" s="132" t="str">
        <f>Inschrijvers!B9</f>
        <v>Inschrijver 7</v>
      </c>
      <c r="S2" s="133"/>
      <c r="T2" s="134"/>
      <c r="U2" s="132" t="str">
        <f>Inschrijvers!B10</f>
        <v>Inschrijver 8</v>
      </c>
      <c r="V2" s="133"/>
      <c r="W2" s="134"/>
      <c r="X2" s="132" t="e">
        <f>Inschrijvers!#REF!</f>
        <v>#REF!</v>
      </c>
      <c r="Y2" s="133"/>
      <c r="Z2" s="134"/>
      <c r="AA2" s="132" t="str">
        <f>Inschrijvers!B6</f>
        <v>Inschrijver 4</v>
      </c>
      <c r="AB2" s="133"/>
      <c r="AC2" s="134"/>
    </row>
    <row r="3" spans="1:29" ht="45" x14ac:dyDescent="0.3">
      <c r="B3" s="85" t="s">
        <v>10</v>
      </c>
      <c r="C3" s="86" t="s">
        <v>13</v>
      </c>
      <c r="D3" s="86" t="s">
        <v>9</v>
      </c>
      <c r="F3" s="100" t="s">
        <v>3</v>
      </c>
      <c r="G3" s="100" t="s">
        <v>4</v>
      </c>
      <c r="H3" s="100" t="s">
        <v>5</v>
      </c>
      <c r="I3" s="100" t="s">
        <v>3</v>
      </c>
      <c r="J3" s="100" t="s">
        <v>4</v>
      </c>
      <c r="K3" s="100" t="s">
        <v>5</v>
      </c>
      <c r="L3" s="100" t="s">
        <v>3</v>
      </c>
      <c r="M3" s="100" t="s">
        <v>4</v>
      </c>
      <c r="N3" s="100" t="s">
        <v>5</v>
      </c>
      <c r="O3" s="100" t="s">
        <v>3</v>
      </c>
      <c r="P3" s="100" t="s">
        <v>4</v>
      </c>
      <c r="Q3" s="100" t="s">
        <v>5</v>
      </c>
      <c r="R3" s="100" t="s">
        <v>3</v>
      </c>
      <c r="S3" s="100" t="s">
        <v>4</v>
      </c>
      <c r="T3" s="100" t="s">
        <v>5</v>
      </c>
      <c r="U3" s="100" t="s">
        <v>3</v>
      </c>
      <c r="V3" s="100" t="s">
        <v>4</v>
      </c>
      <c r="W3" s="100" t="s">
        <v>5</v>
      </c>
      <c r="X3" s="100" t="s">
        <v>3</v>
      </c>
      <c r="Y3" s="100" t="s">
        <v>4</v>
      </c>
      <c r="Z3" s="100" t="s">
        <v>5</v>
      </c>
      <c r="AA3" s="100" t="s">
        <v>3</v>
      </c>
      <c r="AB3" s="100" t="s">
        <v>4</v>
      </c>
      <c r="AC3" s="100" t="s">
        <v>5</v>
      </c>
    </row>
    <row r="4" spans="1:29" ht="52.15" customHeight="1" x14ac:dyDescent="0.3">
      <c r="B4" s="105" t="s">
        <v>67</v>
      </c>
      <c r="C4" s="104">
        <v>0</v>
      </c>
      <c r="D4" s="106" t="s">
        <v>25</v>
      </c>
      <c r="E4" s="107"/>
      <c r="F4" s="162" t="s">
        <v>49</v>
      </c>
      <c r="G4" s="104"/>
      <c r="H4" s="104">
        <f>IF(F4="","",(VLOOKUP(F4,$B$12:$C$15,2,FALSE)))*C4</f>
        <v>0</v>
      </c>
      <c r="I4" s="162" t="s">
        <v>50</v>
      </c>
      <c r="J4" s="104"/>
      <c r="K4" s="104">
        <f>IF(I4="","",(VLOOKUP(I4,$B$11:$C$14,2,FALSE)))*C4</f>
        <v>0</v>
      </c>
      <c r="L4" s="162" t="s">
        <v>51</v>
      </c>
      <c r="M4" s="104"/>
      <c r="N4" s="104">
        <f>IF(L4="","",(VLOOKUP(L4,$B$11:$C$14,2,FALSE)))*C4</f>
        <v>0</v>
      </c>
      <c r="O4" s="102">
        <v>1</v>
      </c>
      <c r="P4" s="108"/>
      <c r="Q4" s="109">
        <f>O4/5*9</f>
        <v>1.8</v>
      </c>
      <c r="R4" s="102">
        <v>2</v>
      </c>
      <c r="S4" s="108"/>
      <c r="T4" s="109">
        <f>R4/5*9</f>
        <v>3.6</v>
      </c>
      <c r="U4" s="102">
        <v>2</v>
      </c>
      <c r="V4" s="108"/>
      <c r="W4" s="109">
        <f>U4/5*9</f>
        <v>3.6</v>
      </c>
      <c r="X4" s="102">
        <v>2</v>
      </c>
      <c r="Y4" s="108"/>
      <c r="Z4" s="109">
        <f>X4/5*9</f>
        <v>3.6</v>
      </c>
      <c r="AA4" s="162" t="s">
        <v>46</v>
      </c>
      <c r="AB4" s="104"/>
      <c r="AC4" s="104">
        <f>IF(AA4="","",(VLOOKUP(AA4,$B$11:$C$14,2,FALSE)))*C4</f>
        <v>0</v>
      </c>
    </row>
    <row r="5" spans="1:29" x14ac:dyDescent="0.3">
      <c r="B5" s="20" t="s">
        <v>12</v>
      </c>
      <c r="C5" s="21" t="s">
        <v>68</v>
      </c>
      <c r="D5" s="15"/>
      <c r="F5" s="16"/>
      <c r="G5" s="16"/>
      <c r="H5" s="40"/>
    </row>
    <row r="6" spans="1:29" x14ac:dyDescent="0.3">
      <c r="B6" s="20"/>
      <c r="C6" s="21"/>
      <c r="D6" s="15"/>
      <c r="F6" s="16"/>
      <c r="G6" s="16"/>
      <c r="H6" s="17"/>
    </row>
    <row r="7" spans="1:29" s="18" customFormat="1" ht="30" customHeight="1" x14ac:dyDescent="0.3">
      <c r="A7" s="1"/>
      <c r="B7" s="135" t="s">
        <v>11</v>
      </c>
      <c r="C7" s="136"/>
      <c r="D7" s="137"/>
      <c r="F7" s="19"/>
      <c r="G7" s="23" t="str">
        <f>F2</f>
        <v>Inschrijver 1</v>
      </c>
      <c r="H7" s="101">
        <f>SUM(H4:H4)</f>
        <v>0</v>
      </c>
      <c r="J7" s="23" t="str">
        <f>I2</f>
        <v>Inschrijver 2</v>
      </c>
      <c r="K7" s="101">
        <f>SUM(K4:K4)</f>
        <v>0</v>
      </c>
      <c r="M7" s="23" t="str">
        <f t="shared" ref="M7" si="0">L2</f>
        <v>Inschrijver 3</v>
      </c>
      <c r="N7" s="101">
        <f>SUM(N4:N4)</f>
        <v>0</v>
      </c>
      <c r="P7" s="23" t="str">
        <f t="shared" ref="P7" si="1">O2</f>
        <v>Inschrijver 6</v>
      </c>
      <c r="Q7" s="24">
        <f>SUM(Q4:Q4)</f>
        <v>1.8</v>
      </c>
      <c r="S7" s="23" t="str">
        <f t="shared" ref="S7" si="2">R2</f>
        <v>Inschrijver 7</v>
      </c>
      <c r="T7" s="24">
        <f>SUM(T4:T4)</f>
        <v>3.6</v>
      </c>
      <c r="V7" s="23" t="str">
        <f t="shared" ref="V7" si="3">U2</f>
        <v>Inschrijver 8</v>
      </c>
      <c r="W7" s="24">
        <f>SUM(W4:W4)</f>
        <v>3.6</v>
      </c>
      <c r="Y7" s="23" t="e">
        <f t="shared" ref="Y7" si="4">X2</f>
        <v>#REF!</v>
      </c>
      <c r="Z7" s="24">
        <f>SUM(Z4:Z4)</f>
        <v>3.6</v>
      </c>
      <c r="AB7" s="23" t="str">
        <f t="shared" ref="AB7" si="5">AA2</f>
        <v>Inschrijver 4</v>
      </c>
      <c r="AC7" s="101">
        <f>SUM(AC4:AC4)</f>
        <v>0</v>
      </c>
    </row>
    <row r="10" spans="1:29" x14ac:dyDescent="0.3">
      <c r="B10" s="8" t="s">
        <v>47</v>
      </c>
      <c r="C10" s="8" t="s">
        <v>48</v>
      </c>
    </row>
    <row r="11" spans="1:29" x14ac:dyDescent="0.3">
      <c r="B11" s="8" t="s">
        <v>46</v>
      </c>
      <c r="C11" s="103">
        <v>0</v>
      </c>
    </row>
    <row r="12" spans="1:29" x14ac:dyDescent="0.3">
      <c r="B12" s="8" t="s">
        <v>49</v>
      </c>
      <c r="C12" s="103">
        <v>0.4</v>
      </c>
    </row>
    <row r="13" spans="1:29" x14ac:dyDescent="0.3">
      <c r="B13" s="8" t="s">
        <v>50</v>
      </c>
      <c r="C13" s="103">
        <v>0.7</v>
      </c>
    </row>
    <row r="14" spans="1:29" x14ac:dyDescent="0.3">
      <c r="B14" s="8" t="s">
        <v>51</v>
      </c>
      <c r="C14" s="103">
        <v>1</v>
      </c>
    </row>
  </sheetData>
  <sheetProtection algorithmName="SHA-512" hashValue="sCMSvt1qDpSEtAE97o9AzdcNgB3VHLy6IR+2groNvheZOLAOx/dOES8lPjulCy/16C7DLe6Qy1Nm+CmG7ih+Dw==" saltValue="tC9AASsKP4640b9nzxUrEw==" spinCount="100000" sheet="1" objects="1" scenarios="1" selectLockedCells="1"/>
  <mergeCells count="9">
    <mergeCell ref="AA2:AC2"/>
    <mergeCell ref="R2:T2"/>
    <mergeCell ref="U2:W2"/>
    <mergeCell ref="X2:Z2"/>
    <mergeCell ref="B7:D7"/>
    <mergeCell ref="O2:Q2"/>
    <mergeCell ref="F2:H2"/>
    <mergeCell ref="I2:K2"/>
    <mergeCell ref="L2:N2"/>
  </mergeCells>
  <dataValidations count="2">
    <dataValidation type="list" allowBlank="1" showInputMessage="1" showErrorMessage="1" sqref="R4 X4 U4 O4" xr:uid="{00000000-0002-0000-0600-000000000000}">
      <formula1>"0,1,2,3,4,5"</formula1>
    </dataValidation>
    <dataValidation type="list" allowBlank="1" showInputMessage="1" showErrorMessage="1" sqref="F4 I4 L4 AA4" xr:uid="{1EEA09E3-D928-4CC5-86EA-4A39422FA55E}">
      <formula1>"Onvoldoende,Voldoende,Goed,Uitstekend"</formula1>
    </dataValidation>
  </dataValidations>
  <pageMargins left="0.62" right="0.22" top="0.32" bottom="0.4" header="0.28000000000000003" footer="0.23"/>
  <pageSetup paperSize="9" scale="60" fitToWidth="5" orientation="landscape" r:id="rId1"/>
  <headerFooter alignWithMargins="0">
    <oddFooter>&amp;L&amp;"Trebuchet MS,Standaard"&amp;F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9"/>
  <sheetViews>
    <sheetView showGridLines="0" tabSelected="1" workbookViewId="0">
      <selection activeCell="I22" sqref="I22"/>
    </sheetView>
  </sheetViews>
  <sheetFormatPr defaultColWidth="9.28515625" defaultRowHeight="15" x14ac:dyDescent="0.3"/>
  <cols>
    <col min="1" max="1" width="3.28515625" style="1" customWidth="1"/>
    <col min="2" max="2" width="38.7109375" style="1" customWidth="1"/>
    <col min="3" max="3" width="5.7109375" style="1" customWidth="1"/>
    <col min="4" max="4" width="1.42578125" style="25" customWidth="1"/>
    <col min="5" max="5" width="9.42578125" style="1" bestFit="1" customWidth="1"/>
    <col min="6" max="6" width="8.28515625" style="1" customWidth="1"/>
    <col min="7" max="7" width="10" style="1" bestFit="1" customWidth="1"/>
    <col min="8" max="8" width="11.7109375" style="1" bestFit="1" customWidth="1"/>
    <col min="9" max="16384" width="9.28515625" style="1"/>
  </cols>
  <sheetData>
    <row r="1" spans="1:8" s="7" customFormat="1" ht="39" customHeight="1" x14ac:dyDescent="0.2">
      <c r="B1" s="3" t="s">
        <v>8</v>
      </c>
      <c r="C1" s="3"/>
      <c r="D1" s="26"/>
    </row>
    <row r="2" spans="1:8" s="42" customFormat="1" ht="120" customHeight="1" x14ac:dyDescent="0.3">
      <c r="A2" s="6"/>
      <c r="B2" s="110" t="s">
        <v>14</v>
      </c>
      <c r="C2" s="111" t="s">
        <v>13</v>
      </c>
      <c r="D2" s="27"/>
      <c r="E2" s="84" t="str">
        <f>Inschrijvers!$B$3</f>
        <v>Inschrijver 1</v>
      </c>
      <c r="F2" s="84" t="str">
        <f>Inschrijvers!$B$4</f>
        <v>Inschrijver 2</v>
      </c>
      <c r="G2" s="84" t="str">
        <f>Inschrijvers!$B$5</f>
        <v>Inschrijver 3</v>
      </c>
      <c r="H2" s="84" t="str">
        <f>Inschrijvers!$B$6</f>
        <v>Inschrijver 4</v>
      </c>
    </row>
    <row r="3" spans="1:8" s="6" customFormat="1" ht="30" customHeight="1" x14ac:dyDescent="0.3">
      <c r="A3" s="1"/>
      <c r="B3" s="67" t="str">
        <f>Prijs!B4</f>
        <v>Omrekenfactor Fase A</v>
      </c>
      <c r="C3" s="68">
        <f>Prijs!C10</f>
        <v>30</v>
      </c>
      <c r="D3" s="65"/>
      <c r="E3" s="30">
        <f>Prijs!E10</f>
        <v>0</v>
      </c>
      <c r="F3" s="30">
        <f>Prijs!G10</f>
        <v>0</v>
      </c>
      <c r="G3" s="30">
        <f>Prijs!I10</f>
        <v>0</v>
      </c>
      <c r="H3" s="30">
        <f>Prijs!K10</f>
        <v>0</v>
      </c>
    </row>
    <row r="4" spans="1:8" s="6" customFormat="1" ht="30" customHeight="1" x14ac:dyDescent="0.3">
      <c r="A4" s="1"/>
      <c r="B4" s="67" t="str">
        <f>Kwaliteit!B1</f>
        <v>Beoordeling Kwaliteit</v>
      </c>
      <c r="C4" s="69">
        <f>Kwaliteit!C7</f>
        <v>70</v>
      </c>
      <c r="D4" s="65"/>
      <c r="E4" s="62">
        <f>Kwaliteit!H9</f>
        <v>0</v>
      </c>
      <c r="F4" s="62">
        <f>Kwaliteit!K9</f>
        <v>0</v>
      </c>
      <c r="G4" s="62">
        <f>Kwaliteit!N9</f>
        <v>0</v>
      </c>
      <c r="H4" s="62">
        <f>Kwaliteit!Q9</f>
        <v>0</v>
      </c>
    </row>
    <row r="5" spans="1:8" s="6" customFormat="1" ht="30" customHeight="1" x14ac:dyDescent="0.3">
      <c r="A5" s="1"/>
      <c r="B5" s="67" t="str">
        <f>'POC contactpersoon'!B1</f>
        <v>Beoordeling Proof of concept</v>
      </c>
      <c r="C5" s="69" t="s">
        <v>68</v>
      </c>
      <c r="D5" s="36"/>
      <c r="E5" s="64" t="str">
        <f>'POC contactpersoon'!F4</f>
        <v>Voldoende</v>
      </c>
      <c r="F5" s="64" t="str">
        <f>'POC contactpersoon'!I4</f>
        <v>Goed</v>
      </c>
      <c r="G5" s="64" t="str">
        <f>'POC contactpersoon'!L4</f>
        <v>Uitstekend</v>
      </c>
      <c r="H5" s="64" t="str">
        <f>'POC contactpersoon'!AA4</f>
        <v>Onvoldoende</v>
      </c>
    </row>
    <row r="6" spans="1:8" s="6" customFormat="1" ht="15" customHeight="1" x14ac:dyDescent="0.3">
      <c r="A6" s="1"/>
      <c r="B6" s="66"/>
      <c r="C6" s="63"/>
      <c r="D6" s="36"/>
      <c r="E6" s="63"/>
      <c r="F6" s="63"/>
    </row>
    <row r="7" spans="1:8" s="6" customFormat="1" ht="30" customHeight="1" x14ac:dyDescent="0.3">
      <c r="A7" s="1"/>
      <c r="B7" s="38" t="s">
        <v>16</v>
      </c>
      <c r="C7" s="31">
        <f>SUM(C3:C6)</f>
        <v>100</v>
      </c>
      <c r="D7" s="32"/>
      <c r="E7" s="33" t="str">
        <f>IF(SUM(E3:E5)=0,"",SUM(E3:E5))</f>
        <v/>
      </c>
      <c r="F7" s="33" t="str">
        <f t="shared" ref="F7:H7" si="0">IF(SUM(F3:F5)=0,"",SUM(F3:F5))</f>
        <v/>
      </c>
      <c r="G7" s="33" t="str">
        <f t="shared" si="0"/>
        <v/>
      </c>
      <c r="H7" s="33" t="str">
        <f t="shared" si="0"/>
        <v/>
      </c>
    </row>
    <row r="8" spans="1:8" s="6" customFormat="1" ht="15" customHeight="1" x14ac:dyDescent="0.3">
      <c r="A8" s="1"/>
      <c r="B8" s="35"/>
      <c r="C8" s="35"/>
      <c r="D8" s="36"/>
      <c r="E8" s="37"/>
      <c r="F8" s="37"/>
    </row>
    <row r="9" spans="1:8" s="6" customFormat="1" ht="30" customHeight="1" x14ac:dyDescent="0.3">
      <c r="A9" s="1"/>
      <c r="B9" s="38" t="s">
        <v>1</v>
      </c>
      <c r="C9" s="34" t="s">
        <v>15</v>
      </c>
      <c r="D9" s="32"/>
      <c r="E9" s="34" t="str">
        <f>IF(E7="","",(RANK(E7,$E$7:$H$7:$E$7:$H$7)))</f>
        <v/>
      </c>
      <c r="F9" s="34" t="str">
        <f>IF(F7="","",(RANK(F7,$E$7:$H$7:$E$7:$F$7)))</f>
        <v/>
      </c>
      <c r="G9" s="34" t="str">
        <f>IF(G7="","",(RANK(G7,$E$7:$H$7:$E$7:$F$7)))</f>
        <v/>
      </c>
      <c r="H9" s="34" t="str">
        <f>IF(H7="","",(RANK(H7,$E$7:$H$7:$E$7:$F$7)))</f>
        <v/>
      </c>
    </row>
  </sheetData>
  <sheetProtection algorithmName="SHA-512" hashValue="uHFdPkJbW0fi43inwU5+uY5x4Q94H59mjE68GANMJk9SbOsHIbTKrYR9ewsE7mDXfFu3QIjUe2YYXIFmH/DEcA==" saltValue="7Xus+29MxRjigR3lp86y2Q==" spinCount="100000" sheet="1" objects="1" scenarios="1" selectLockedCells="1"/>
  <conditionalFormatting sqref="E9:H9">
    <cfRule type="cellIs" dxfId="0" priority="7" stopIfTrue="1" operator="equal">
      <formula>1</formula>
    </cfRule>
  </conditionalFormatting>
  <pageMargins left="0.78740157480314965" right="0.78740157480314965" top="0.5" bottom="0.98425196850393704" header="0.51181102362204722" footer="0.33"/>
  <pageSetup paperSize="9" orientation="landscape" r:id="rId1"/>
  <headerFooter alignWithMargins="0">
    <oddFooter>&amp;L&amp;"Trebuchet MS,Standaard"&amp;F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6940B8D3-278A-47A1-A12A-DD98DFEAB1AA}">
            <xm:f>NOT(ISERROR(SEARCH('POC contactpersoon'!$B$11,E5)))</xm:f>
            <xm:f>'POC contactpersoon'!$B$11</xm:f>
            <x14:dxf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A2A0B7EC-682E-487A-9BB0-E590F534B91F}">
            <xm:f>NOT(ISERROR(SEARCH('POC contactpersoon'!$B$14,E5)))</xm:f>
            <xm:f>'POC contactpersoon'!$B$14</xm:f>
            <x14:dxf>
              <fill>
                <patternFill>
                  <bgColor rgb="FF00B050"/>
                </patternFill>
              </fill>
            </x14:dxf>
          </x14:cfRule>
          <x14:cfRule type="containsText" priority="3" operator="containsText" id="{7A7034B2-CDA4-4E98-B865-947B5FF9584F}">
            <xm:f>NOT(ISERROR(SEARCH('POC contactpersoon'!$B$12,E5)))</xm:f>
            <xm:f>'POC contactpersoon'!$B$12</xm:f>
            <x14:dxf>
              <fill>
                <patternFill>
                  <bgColor rgb="FF00B050"/>
                </patternFill>
              </fill>
            </x14:dxf>
          </x14:cfRule>
          <x14:cfRule type="containsText" priority="4" operator="containsText" id="{9CF74982-4F5A-4044-A59D-3CCFE47F4232}">
            <xm:f>NOT(ISERROR(SEARCH('POC contactpersoon'!$B$13,E5)))</xm:f>
            <xm:f>'POC contactpersoon'!$B$13</xm:f>
            <x14:dxf>
              <fill>
                <patternFill>
                  <bgColor rgb="FF00B050"/>
                </patternFill>
              </fill>
            </x14:dxf>
          </x14:cfRule>
          <xm:sqref>E5:H5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1DDAB074C6640B2B615E5CC8CBD6B" ma:contentTypeVersion="17" ma:contentTypeDescription="Een nieuw document maken." ma:contentTypeScope="" ma:versionID="96890e1214fa6b7245535d9c3206e991">
  <xsd:schema xmlns:xsd="http://www.w3.org/2001/XMLSchema" xmlns:xs="http://www.w3.org/2001/XMLSchema" xmlns:p="http://schemas.microsoft.com/office/2006/metadata/properties" xmlns:ns2="57fb7290-b59d-4e32-9476-5a47a4cb54bb" xmlns:ns3="b77e2b43-37d4-4532-953b-53983e0992e2" xmlns:ns4="40faa72d-7604-4f4d-a488-93cffb7df14f" targetNamespace="http://schemas.microsoft.com/office/2006/metadata/properties" ma:root="true" ma:fieldsID="17925a1f6037b8c52de16470cab96b68" ns2:_="" ns3:_="" ns4:_="">
    <xsd:import namespace="57fb7290-b59d-4e32-9476-5a47a4cb54bb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b7290-b59d-4e32-9476-5a47a4cb5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57fb7290-b59d-4e32-9476-5a47a4cb54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E33F77-2A2C-4D34-9724-F0F0C71E15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fb7290-b59d-4e32-9476-5a47a4cb54bb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542DB9-FEB8-4CE7-BBF2-C187438EDC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3A62A5-B0D6-4469-AC72-8041106996AC}">
  <ds:schemaRefs>
    <ds:schemaRef ds:uri="http://purl.org/dc/terms/"/>
    <ds:schemaRef ds:uri="b77e2b43-37d4-4532-953b-53983e0992e2"/>
    <ds:schemaRef ds:uri="57fb7290-b59d-4e32-9476-5a47a4cb54bb"/>
    <ds:schemaRef ds:uri="http://schemas.microsoft.com/office/2006/documentManagement/types"/>
    <ds:schemaRef ds:uri="40faa72d-7604-4f4d-a488-93cffb7df14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6</vt:i4>
      </vt:variant>
    </vt:vector>
  </HeadingPairs>
  <TitlesOfParts>
    <vt:vector size="14" baseType="lpstr">
      <vt:lpstr>Voorblad</vt:lpstr>
      <vt:lpstr>Inschrijvers</vt:lpstr>
      <vt:lpstr>Minimumeisen</vt:lpstr>
      <vt:lpstr>Prijs</vt:lpstr>
      <vt:lpstr>Kwaliteit</vt:lpstr>
      <vt:lpstr>Tussenstand</vt:lpstr>
      <vt:lpstr>POC contactpersoon</vt:lpstr>
      <vt:lpstr>Einduitslag</vt:lpstr>
      <vt:lpstr>Kwaliteit!Afdrukbereik</vt:lpstr>
      <vt:lpstr>Minimumeisen!Afdrukbereik</vt:lpstr>
      <vt:lpstr>'POC contactpersoon'!Afdrukbereik</vt:lpstr>
      <vt:lpstr>Kwaliteit!Afdruktitels</vt:lpstr>
      <vt:lpstr>'POC contactpersoon'!Afdruktitels</vt:lpstr>
      <vt:lpstr>Prijs!Afdruktitels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Sjef Schmidt</dc:creator>
  <cp:lastModifiedBy>Tim Aberson</cp:lastModifiedBy>
  <cp:lastPrinted>2023-08-01T12:35:14Z</cp:lastPrinted>
  <dcterms:created xsi:type="dcterms:W3CDTF">2006-08-28T08:06:37Z</dcterms:created>
  <dcterms:modified xsi:type="dcterms:W3CDTF">2023-08-16T08:36:32Z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0x010100C6B1DDAB074C6640B2B615E5CC8CBD6B</vt:lpwstr>
  </property>
  <property fmtid="{D5CDD505-2E9C-101B-9397-08002B2CF9AE}" pid="3" name="MediaServiceImageTags">
    <vt:lpwstr/>
  </property>
</Properties>
</file>