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kbnationalebibliotheek.sharepoint.com/sites/Team_Aanbestedingen-AanbestedingMediaadviesdiensten/Shared Documents/EA_Marketing/04. Nota van Inlichtingen/"/>
    </mc:Choice>
  </mc:AlternateContent>
  <xr:revisionPtr revIDLastSave="2" documentId="8_{ECFFBC4E-B775-4FA9-83EA-7027C678E31E}" xr6:coauthVersionLast="47" xr6:coauthVersionMax="47" xr10:uidLastSave="{FFE89866-BF72-4A01-AA90-45629CDF843C}"/>
  <workbookProtection workbookAlgorithmName="SHA-512" workbookHashValue="HkAhhgihw5jkbzCo18FtsUa+4G0tmcA6cQkc0wIaw1BcLcFNfg5knJUcmbBN4Ty76QXcDfzxhKCUVobtE7ZSZA==" workbookSaltValue="+1nQ5RffiyLPOTvlQJ9VtQ==" workbookSpinCount="100000" lockStructure="1"/>
  <bookViews>
    <workbookView xWindow="0" yWindow="1275" windowWidth="21600" windowHeight="11100" xr2:uid="{478C33C0-4F7B-4A9B-BC00-4E6EFB79A4E5}"/>
  </bookViews>
  <sheets>
    <sheet name="Perceel1 Marketing- campagnest." sheetId="1" r:id="rId1"/>
    <sheet name="Proef berekening P1" sheetId="5" state="hidden" r:id="rId2"/>
    <sheet name="Perceel2 mediastrategie" sheetId="2" state="hidden" r:id="rId3"/>
    <sheet name="Perceel2 opbasis van opslag" sheetId="6" r:id="rId4"/>
    <sheet name="Blad3"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6" l="1"/>
  <c r="B13" i="6"/>
  <c r="D13" i="6"/>
  <c r="B33" i="6"/>
  <c r="B22" i="6"/>
  <c r="A19" i="3"/>
  <c r="A18" i="3"/>
  <c r="E10" i="5"/>
  <c r="F10" i="5"/>
  <c r="D10" i="5"/>
  <c r="E7" i="5"/>
  <c r="D7" i="5"/>
  <c r="F7" i="5"/>
  <c r="B7" i="5"/>
  <c r="C7" i="5"/>
  <c r="G7" i="5"/>
  <c r="F12" i="2"/>
  <c r="F13" i="2"/>
  <c r="F14" i="2"/>
  <c r="F15" i="2"/>
  <c r="F16" i="2"/>
  <c r="F17" i="2"/>
  <c r="F18" i="2"/>
  <c r="F22" i="2"/>
  <c r="F23" i="2"/>
  <c r="F24" i="2"/>
  <c r="C28" i="2"/>
  <c r="D14" i="1"/>
  <c r="B17" i="1" s="1"/>
  <c r="C14" i="1"/>
  <c r="B14" i="1"/>
  <c r="E14" i="1"/>
  <c r="A7" i="3"/>
  <c r="A6" i="3"/>
</calcChain>
</file>

<file path=xl/sharedStrings.xml><?xml version="1.0" encoding="utf-8"?>
<sst xmlns="http://schemas.openxmlformats.org/spreadsheetml/2006/main" count="106" uniqueCount="83">
  <si>
    <t xml:space="preserve">Bijlage I. Prijzenblad </t>
  </si>
  <si>
    <t>Perceel 1 - Marketing- en campagnestrategie</t>
  </si>
  <si>
    <t>Gelieve alleen de gele cellen te bewerken</t>
  </si>
  <si>
    <t>indien de cel met de door u aangeboden tarieven groen kleurt (vergelijkbaar aan de cel links), dan is het door u aan te bieden tarief geldig.</t>
  </si>
  <si>
    <r>
      <t xml:space="preserve">Alle genoemde tarieven zijn </t>
    </r>
    <r>
      <rPr>
        <b/>
        <sz val="12"/>
        <color theme="1"/>
        <rFont val="Arial"/>
        <family val="2"/>
      </rPr>
      <t>exclusief</t>
    </r>
    <r>
      <rPr>
        <sz val="12"/>
        <color theme="1"/>
        <rFont val="Arial"/>
        <family val="2"/>
      </rPr>
      <t xml:space="preserve"> BTW. </t>
    </r>
    <r>
      <rPr>
        <b/>
        <sz val="12"/>
        <rFont val="Arial"/>
        <family val="2"/>
      </rPr>
      <t xml:space="preserve">De inschrijver dient dan ook haar tarieven exclusief btw op te voeren. </t>
    </r>
  </si>
  <si>
    <t>Rollen</t>
  </si>
  <si>
    <t>Minimaal uurtarief</t>
  </si>
  <si>
    <t>Maximaal uurtarief</t>
  </si>
  <si>
    <t xml:space="preserve">Aangeboden uurtarief </t>
  </si>
  <si>
    <t xml:space="preserve">Verwacht aandeel van de functionaris in percentage </t>
  </si>
  <si>
    <t>Senior Artdirection/ - Strateeg/  -Creatief</t>
  </si>
  <si>
    <t>Medior  Accountmanager/-  Projectmanager</t>
  </si>
  <si>
    <t>Projectmanagement ondersteuning (PMO)
Administratieve ondersteuning</t>
  </si>
  <si>
    <t>Medior Vormgeving/ - Visual design</t>
  </si>
  <si>
    <t>Medior Research/ - Onderzoeksspecialist</t>
  </si>
  <si>
    <t>gewogen gemiddelde uurtarief</t>
  </si>
  <si>
    <t>Uw behaalde score</t>
  </si>
  <si>
    <t xml:space="preserve"> punten</t>
  </si>
  <si>
    <t>het door u behaalde punten totaal kan berekend worden aan de hand van de volgende  formule:</t>
  </si>
  <si>
    <t>behaalde punten=-0,4348  x het gewogen gemiddelde uurtarief + 54,565</t>
  </si>
  <si>
    <t>Bedrijf X</t>
  </si>
  <si>
    <t>Bedrijf Y</t>
  </si>
  <si>
    <t>Bedrijf Z</t>
  </si>
  <si>
    <t>Projectmanagement ondersteuning (PMO) - Administratieve ondersteuning</t>
  </si>
  <si>
    <t xml:space="preserve"> Medior Vormgeving/ - Visual design</t>
  </si>
  <si>
    <t xml:space="preserve"> Medior Research/ - Onderzoeksspecialist</t>
  </si>
  <si>
    <t>behaalde score</t>
  </si>
  <si>
    <t xml:space="preserve">Prijzenblad EA marketing_ Perceel 2 - Mediastrategie, -inkoop en -planning </t>
  </si>
  <si>
    <t xml:space="preserve">Het prijscomponent voor dit perceel is gelieerd aan gunningscriteria G3 casus </t>
  </si>
  <si>
    <t>Kosten mediastrategievorming</t>
  </si>
  <si>
    <t xml:space="preserve">Functie </t>
  </si>
  <si>
    <t>Minimale uurtarief</t>
  </si>
  <si>
    <t>Maximale uurtarief</t>
  </si>
  <si>
    <t>Uurtarief*</t>
  </si>
  <si>
    <t xml:space="preserve">Totaal </t>
  </si>
  <si>
    <t>Percentages</t>
  </si>
  <si>
    <t>client director</t>
  </si>
  <si>
    <t>strategy consultant</t>
  </si>
  <si>
    <t>media consultant</t>
  </si>
  <si>
    <t>digital consultant</t>
  </si>
  <si>
    <t>Social consultant</t>
  </si>
  <si>
    <t>campaign manager</t>
  </si>
  <si>
    <t>Rollen inkoop</t>
  </si>
  <si>
    <t>buying director</t>
  </si>
  <si>
    <t>buying manager</t>
  </si>
  <si>
    <t>Totaal</t>
  </si>
  <si>
    <t>Directe mediakosten**</t>
  </si>
  <si>
    <t>Kosten ten behoeve van de media uitingen</t>
  </si>
  <si>
    <t xml:space="preserve">* De hier in te vullen uurtararieven zijn gedurende de gehele opdracht van toepassing exclusief de indexering. </t>
  </si>
  <si>
    <t>** De  in te zetten directe mediakosten komen voort uit het begrote bedrag minus alle overhead kosten.</t>
  </si>
  <si>
    <t>Perceel 2 - Mediastrategie, -inkoop en -planning</t>
  </si>
  <si>
    <t>Dit prijzenblad is verdeeld over twee componenten: 
1. een Staffel op basis van de netto mediabegroting.
2. een integraal uurtarief ten behoeve van adviesvragen</t>
  </si>
  <si>
    <t>indien de cel met de door u aangeboden percentage groen kleurt (vergelijkbaar aan de cel links), dan is het door u aan geboden percentage/uurtarief geldig.</t>
  </si>
  <si>
    <t>Staffel Mediafees*</t>
  </si>
  <si>
    <t>Omvang op basis van begroting**</t>
  </si>
  <si>
    <t>Minimum mediafee (in %)</t>
  </si>
  <si>
    <t>Maximum mediafee
 (in %)</t>
  </si>
  <si>
    <t>Aangeboden mediafee (in %)***</t>
  </si>
  <si>
    <t>Weging</t>
  </si>
  <si>
    <t xml:space="preserve">Maximaal te behalen punten </t>
  </si>
  <si>
    <t>Klein  &lt; 25.000</t>
  </si>
  <si>
    <t>Middel 25.000 tot 80.000</t>
  </si>
  <si>
    <t>Middelgroot  80.000 tot 500.000</t>
  </si>
  <si>
    <t>groot &gt; 500.000</t>
  </si>
  <si>
    <t>Gewogen gemiddelde</t>
  </si>
  <si>
    <t xml:space="preserve">*De door u aangeboden fee dient integraal van toepassing te zijn op alle  nader te verstrekken opdrachten en inclusief alle bijkomende kosten die gedurende de uitvoer van een nadere opdracht dienen te worden gemaakt.
Hierbij dient ondermeer gedacht te worden aan strategievormingskosten, bureaukosten en projectbeheersingskosten. </t>
  </si>
  <si>
    <t>** de genoemde staffelsgrote zijn op basis van de netto mediabegroting</t>
  </si>
  <si>
    <t>*** Uw aangeboden mediafee is maximaal een decimaal achter de komma</t>
  </si>
  <si>
    <t>het door u behaalde punten op de staffel kan berekend worden aan de hand van de volgende  formule:</t>
  </si>
  <si>
    <t>behaalde punten= -391,3 x Gewogen gemiddelde + 64,957</t>
  </si>
  <si>
    <t>punten</t>
  </si>
  <si>
    <t>Integraal uurtarief t.b.v. adviesvragen*</t>
  </si>
  <si>
    <t>maximaal uurtarief</t>
  </si>
  <si>
    <t>aangeboden uurtarief</t>
  </si>
  <si>
    <t>Integraal uurtarief</t>
  </si>
  <si>
    <t>het door u behaalde punten op het uurtarief  kan berekend worden aan de hand van de volgende  formule:</t>
  </si>
  <si>
    <t>behaalde punten= -0,0857 x aangeboden uurtarief + 12,429</t>
  </si>
  <si>
    <t>gewogen tarief</t>
  </si>
  <si>
    <t xml:space="preserve">Aantal punten </t>
  </si>
  <si>
    <t xml:space="preserve">gewogen gemiddelde </t>
  </si>
  <si>
    <t xml:space="preserve">aantal punten </t>
  </si>
  <si>
    <t>uurtarief</t>
  </si>
  <si>
    <t>aantalpunten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</si>
</sst>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_ [$€-2]\ * #,##0.00_ ;_ [$€-2]\ * \-#,##0.00_ ;_ [$€-2]\ * &quot;-&quot;??_ ;_ @_ "/>
    <numFmt numFmtId="166" formatCode="0.0"/>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20"/>
      <color theme="1"/>
      <name val="Calibri"/>
      <family val="2"/>
      <scheme val="minor"/>
    </font>
    <font>
      <sz val="11"/>
      <name val="Calibri"/>
      <family val="2"/>
      <scheme val="minor"/>
    </font>
    <font>
      <b/>
      <sz val="12"/>
      <color theme="1"/>
      <name val="Calibri"/>
      <family val="2"/>
      <scheme val="minor"/>
    </font>
    <font>
      <b/>
      <sz val="14"/>
      <color theme="1"/>
      <name val="Calibri"/>
      <family val="2"/>
      <scheme val="minor"/>
    </font>
    <font>
      <sz val="12"/>
      <name val="Calibri"/>
      <family val="2"/>
      <scheme val="minor"/>
    </font>
    <font>
      <sz val="11"/>
      <color rgb="FFC00000"/>
      <name val="Calibri"/>
      <family val="2"/>
      <scheme val="minor"/>
    </font>
    <font>
      <sz val="11"/>
      <color rgb="FFFF0000"/>
      <name val="Calibri"/>
      <family val="2"/>
      <scheme val="minor"/>
    </font>
    <font>
      <sz val="11"/>
      <color theme="1"/>
      <name val="Calibri"/>
      <family val="2"/>
      <charset val="1"/>
    </font>
    <font>
      <b/>
      <sz val="11"/>
      <name val="Calibri"/>
      <family val="2"/>
      <scheme val="minor"/>
    </font>
    <font>
      <b/>
      <sz val="14"/>
      <name val="Calibri"/>
      <family val="2"/>
      <scheme val="minor"/>
    </font>
    <font>
      <sz val="11"/>
      <color theme="1"/>
      <name val="Calibri"/>
      <family val="2"/>
    </font>
    <font>
      <sz val="11"/>
      <color rgb="FF000000"/>
      <name val="Calibri"/>
      <family val="2"/>
      <scheme val="minor"/>
    </font>
    <font>
      <b/>
      <sz val="24"/>
      <color theme="1"/>
      <name val="Arial"/>
      <family val="2"/>
    </font>
    <font>
      <sz val="11"/>
      <color theme="1"/>
      <name val="Arial"/>
      <family val="2"/>
    </font>
    <font>
      <b/>
      <sz val="20"/>
      <color theme="1"/>
      <name val="Arial"/>
      <family val="2"/>
    </font>
    <font>
      <sz val="12"/>
      <color theme="1"/>
      <name val="Arial"/>
      <family val="2"/>
    </font>
    <font>
      <sz val="12"/>
      <name val="Arial"/>
      <family val="2"/>
    </font>
    <font>
      <b/>
      <sz val="12"/>
      <color theme="1"/>
      <name val="Arial"/>
      <family val="2"/>
    </font>
    <font>
      <b/>
      <sz val="12"/>
      <name val="Arial"/>
      <family val="2"/>
    </font>
    <font>
      <sz val="11"/>
      <name val="Arial"/>
      <family val="2"/>
    </font>
    <font>
      <sz val="11"/>
      <color rgb="FFC00000"/>
      <name val="Arial"/>
      <family val="2"/>
    </font>
    <font>
      <sz val="11"/>
      <color theme="0"/>
      <name val="Arial"/>
      <family val="2"/>
    </font>
    <font>
      <b/>
      <sz val="14"/>
      <color theme="1"/>
      <name val="Arial"/>
      <family val="2"/>
    </font>
    <font>
      <b/>
      <sz val="11"/>
      <name val="Arial"/>
      <family val="2"/>
    </font>
    <font>
      <b/>
      <i/>
      <sz val="18"/>
      <color rgb="FFCBA052"/>
      <name val="Arial"/>
      <family val="2"/>
    </font>
    <font>
      <b/>
      <sz val="14"/>
      <color rgb="FFCBA052"/>
      <name val="Arial"/>
      <family val="2"/>
    </font>
    <font>
      <sz val="12"/>
      <color rgb="FF000000"/>
      <name val="Arial"/>
      <family val="2"/>
    </font>
    <font>
      <b/>
      <sz val="12"/>
      <color rgb="FFCBA052"/>
      <name val="Arial"/>
      <family val="2"/>
    </font>
    <fon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BA052"/>
        <bgColor indexed="64"/>
      </patternFill>
    </fill>
    <fill>
      <patternFill patternType="solid">
        <fgColor rgb="FFECDCC8"/>
        <bgColor indexed="64"/>
      </patternFill>
    </fill>
  </fills>
  <borders count="48">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double">
        <color indexed="64"/>
      </right>
      <top/>
      <bottom style="double">
        <color indexed="64"/>
      </bottom>
      <diagonal/>
    </border>
    <border>
      <left/>
      <right style="double">
        <color indexed="64"/>
      </right>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bottom style="double">
        <color rgb="FF000000"/>
      </bottom>
      <diagonal/>
    </border>
    <border>
      <left/>
      <right style="double">
        <color indexed="64"/>
      </right>
      <top/>
      <bottom style="double">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uble">
        <color indexed="64"/>
      </bottom>
      <diagonal/>
    </border>
    <border>
      <left/>
      <right style="double">
        <color indexed="64"/>
      </right>
      <top/>
      <bottom style="thin">
        <color indexed="64"/>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style="double">
        <color rgb="FF000000"/>
      </bottom>
      <diagonal/>
    </border>
    <border>
      <left/>
      <right style="thin">
        <color rgb="FF000000"/>
      </right>
      <top/>
      <bottom/>
      <diagonal/>
    </border>
    <border>
      <left/>
      <right style="thin">
        <color rgb="FF000000"/>
      </right>
      <top/>
      <bottom style="double">
        <color rgb="FF000000"/>
      </bottom>
      <diagonal/>
    </border>
    <border>
      <left style="thin">
        <color indexed="64"/>
      </left>
      <right/>
      <top style="thin">
        <color indexed="64"/>
      </top>
      <bottom style="thin">
        <color indexed="64"/>
      </bottom>
      <diagonal/>
    </border>
    <border>
      <left/>
      <right/>
      <top style="thin">
        <color rgb="FFCBA052"/>
      </top>
      <bottom/>
      <diagonal/>
    </border>
    <border>
      <left style="thin">
        <color rgb="FFCBA052"/>
      </left>
      <right/>
      <top/>
      <bottom/>
      <diagonal/>
    </border>
    <border>
      <left/>
      <right style="thin">
        <color rgb="FFCBA052"/>
      </right>
      <top/>
      <bottom/>
      <diagonal/>
    </border>
    <border>
      <left style="thin">
        <color rgb="FFCBA052"/>
      </left>
      <right/>
      <top style="thin">
        <color rgb="FFCBA052"/>
      </top>
      <bottom/>
      <diagonal/>
    </border>
    <border>
      <left/>
      <right style="thin">
        <color rgb="FFCBA052"/>
      </right>
      <top style="thin">
        <color rgb="FFCBA052"/>
      </top>
      <bottom/>
      <diagonal/>
    </border>
    <border>
      <left style="thin">
        <color rgb="FFCBA052"/>
      </left>
      <right/>
      <top/>
      <bottom style="thin">
        <color rgb="FFCBA052"/>
      </bottom>
      <diagonal/>
    </border>
    <border>
      <left/>
      <right/>
      <top/>
      <bottom style="thin">
        <color rgb="FFCBA052"/>
      </bottom>
      <diagonal/>
    </border>
    <border>
      <left/>
      <right style="thin">
        <color rgb="FFCBA052"/>
      </right>
      <top/>
      <bottom style="thin">
        <color rgb="FFCBA052"/>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4">
    <xf numFmtId="0" fontId="0" fillId="0" borderId="0" xfId="0"/>
    <xf numFmtId="0" fontId="0" fillId="2" borderId="0" xfId="0" applyFill="1"/>
    <xf numFmtId="0" fontId="0" fillId="3" borderId="0" xfId="0" applyFill="1"/>
    <xf numFmtId="0" fontId="2" fillId="3" borderId="0" xfId="0" applyFont="1" applyFill="1"/>
    <xf numFmtId="0" fontId="2" fillId="4" borderId="6" xfId="0" applyFont="1" applyFill="1" applyBorder="1"/>
    <xf numFmtId="0" fontId="7" fillId="4" borderId="2" xfId="0" applyFont="1" applyFill="1" applyBorder="1"/>
    <xf numFmtId="9" fontId="2" fillId="4" borderId="7" xfId="2" applyFont="1" applyFill="1" applyBorder="1" applyAlignment="1">
      <alignment horizontal="right"/>
    </xf>
    <xf numFmtId="165" fontId="6" fillId="2" borderId="6" xfId="1" applyNumberFormat="1" applyFont="1" applyFill="1" applyBorder="1" applyAlignment="1">
      <alignment horizontal="center" vertical="center"/>
    </xf>
    <xf numFmtId="0" fontId="4" fillId="3" borderId="0" xfId="0" applyFont="1" applyFill="1"/>
    <xf numFmtId="0" fontId="4" fillId="2" borderId="0" xfId="0" applyFont="1" applyFill="1"/>
    <xf numFmtId="0" fontId="9" fillId="2" borderId="0" xfId="0" applyFont="1" applyFill="1"/>
    <xf numFmtId="0" fontId="0" fillId="2" borderId="1" xfId="0" applyFill="1" applyBorder="1"/>
    <xf numFmtId="0" fontId="8" fillId="3" borderId="0" xfId="0" applyFont="1" applyFill="1" applyAlignment="1">
      <alignment horizontal="left"/>
    </xf>
    <xf numFmtId="0" fontId="0" fillId="3" borderId="0" xfId="0" applyFill="1" applyAlignment="1">
      <alignment horizontal="left"/>
    </xf>
    <xf numFmtId="0" fontId="5" fillId="3" borderId="0" xfId="0" applyFont="1" applyFill="1"/>
    <xf numFmtId="0" fontId="8" fillId="3" borderId="0" xfId="0" applyFont="1" applyFill="1"/>
    <xf numFmtId="0" fontId="0" fillId="3" borderId="0" xfId="0" applyFill="1" applyAlignment="1">
      <alignment vertical="top" wrapText="1"/>
    </xf>
    <xf numFmtId="44" fontId="0" fillId="3" borderId="0" xfId="1" applyFont="1" applyFill="1" applyBorder="1"/>
    <xf numFmtId="9" fontId="0" fillId="3" borderId="0" xfId="2" applyFont="1" applyFill="1" applyBorder="1"/>
    <xf numFmtId="44" fontId="0" fillId="3" borderId="0" xfId="0" applyNumberFormat="1" applyFill="1"/>
    <xf numFmtId="0" fontId="11" fillId="3" borderId="0" xfId="0" applyFont="1" applyFill="1"/>
    <xf numFmtId="0" fontId="12" fillId="0" borderId="2" xfId="0" applyFont="1" applyBorder="1"/>
    <xf numFmtId="0" fontId="0" fillId="3" borderId="2" xfId="0" applyFill="1" applyBorder="1"/>
    <xf numFmtId="0" fontId="12" fillId="0" borderId="11" xfId="0" applyFont="1" applyBorder="1"/>
    <xf numFmtId="165" fontId="6" fillId="2" borderId="12" xfId="1" applyNumberFormat="1" applyFont="1" applyFill="1" applyBorder="1" applyAlignment="1">
      <alignment horizontal="center" vertical="center"/>
    </xf>
    <xf numFmtId="0" fontId="7" fillId="3" borderId="8" xfId="0" applyFont="1" applyFill="1" applyBorder="1"/>
    <xf numFmtId="165" fontId="7" fillId="3" borderId="0" xfId="1" applyNumberFormat="1" applyFont="1" applyFill="1" applyBorder="1"/>
    <xf numFmtId="0" fontId="10" fillId="3" borderId="0" xfId="0" applyFont="1" applyFill="1"/>
    <xf numFmtId="165" fontId="3" fillId="3" borderId="0" xfId="1" applyNumberFormat="1" applyFont="1" applyFill="1" applyBorder="1" applyAlignment="1">
      <alignment horizontal="center" vertical="center"/>
    </xf>
    <xf numFmtId="165" fontId="0" fillId="3" borderId="0" xfId="1" applyNumberFormat="1" applyFont="1" applyFill="1" applyBorder="1" applyAlignment="1">
      <alignment horizontal="center" vertical="center"/>
    </xf>
    <xf numFmtId="164" fontId="0" fillId="3" borderId="0" xfId="2" applyNumberFormat="1" applyFont="1" applyFill="1" applyBorder="1" applyAlignment="1">
      <alignment horizontal="center" vertical="center"/>
    </xf>
    <xf numFmtId="9" fontId="7" fillId="3" borderId="14" xfId="2" applyFont="1" applyFill="1" applyBorder="1"/>
    <xf numFmtId="9" fontId="6" fillId="3" borderId="7" xfId="2" applyFont="1" applyFill="1" applyBorder="1" applyAlignment="1">
      <alignment horizontal="right" vertical="center"/>
    </xf>
    <xf numFmtId="9" fontId="6" fillId="3" borderId="13" xfId="2" applyFont="1" applyFill="1" applyBorder="1" applyAlignment="1">
      <alignment horizontal="right" vertical="center"/>
    </xf>
    <xf numFmtId="165" fontId="6" fillId="3" borderId="6" xfId="1" applyNumberFormat="1" applyFont="1" applyFill="1" applyBorder="1" applyAlignment="1">
      <alignment horizontal="center" vertical="center"/>
    </xf>
    <xf numFmtId="165" fontId="6" fillId="3" borderId="15" xfId="1" applyNumberFormat="1" applyFont="1" applyFill="1" applyBorder="1" applyAlignment="1">
      <alignment horizontal="center" vertical="center"/>
    </xf>
    <xf numFmtId="165" fontId="6" fillId="3" borderId="12" xfId="1" applyNumberFormat="1" applyFont="1" applyFill="1" applyBorder="1" applyAlignment="1">
      <alignment horizontal="center" vertical="center"/>
    </xf>
    <xf numFmtId="166" fontId="14" fillId="3" borderId="0" xfId="0" applyNumberFormat="1" applyFont="1" applyFill="1" applyAlignment="1">
      <alignment horizontal="right"/>
    </xf>
    <xf numFmtId="44" fontId="0" fillId="2" borderId="10" xfId="0" applyNumberFormat="1" applyFill="1" applyBorder="1"/>
    <xf numFmtId="44" fontId="0" fillId="2" borderId="9" xfId="0" applyNumberFormat="1" applyFill="1" applyBorder="1"/>
    <xf numFmtId="44" fontId="0" fillId="2" borderId="17" xfId="0" applyNumberFormat="1" applyFill="1" applyBorder="1"/>
    <xf numFmtId="0" fontId="2" fillId="4" borderId="18" xfId="0" applyFont="1" applyFill="1" applyBorder="1"/>
    <xf numFmtId="0" fontId="0" fillId="4" borderId="19" xfId="0" applyFill="1" applyBorder="1"/>
    <xf numFmtId="0" fontId="2" fillId="4" borderId="20" xfId="0" applyFont="1" applyFill="1" applyBorder="1"/>
    <xf numFmtId="0" fontId="0" fillId="4" borderId="20" xfId="0" applyFill="1" applyBorder="1"/>
    <xf numFmtId="0" fontId="2" fillId="5" borderId="22" xfId="0" applyFont="1" applyFill="1" applyBorder="1"/>
    <xf numFmtId="0" fontId="2" fillId="5" borderId="0" xfId="0" applyFont="1" applyFill="1"/>
    <xf numFmtId="0" fontId="2" fillId="5" borderId="14" xfId="0" applyFont="1" applyFill="1" applyBorder="1"/>
    <xf numFmtId="0" fontId="16" fillId="3" borderId="22" xfId="0" applyFont="1" applyFill="1" applyBorder="1"/>
    <xf numFmtId="44" fontId="0" fillId="3" borderId="14" xfId="0" applyNumberFormat="1" applyFill="1" applyBorder="1"/>
    <xf numFmtId="0" fontId="16" fillId="3" borderId="23" xfId="0" applyFont="1" applyFill="1" applyBorder="1"/>
    <xf numFmtId="44" fontId="0" fillId="3" borderId="3" xfId="0" applyNumberFormat="1" applyFill="1" applyBorder="1"/>
    <xf numFmtId="0" fontId="13" fillId="3" borderId="21" xfId="0" applyFont="1" applyFill="1" applyBorder="1"/>
    <xf numFmtId="0" fontId="0" fillId="0" borderId="4" xfId="0" applyBorder="1"/>
    <xf numFmtId="0" fontId="0" fillId="3" borderId="4" xfId="0" applyFill="1" applyBorder="1"/>
    <xf numFmtId="44" fontId="0" fillId="3" borderId="4" xfId="0" applyNumberFormat="1" applyFill="1" applyBorder="1"/>
    <xf numFmtId="44" fontId="0" fillId="3" borderId="5" xfId="0" applyNumberFormat="1" applyFill="1" applyBorder="1"/>
    <xf numFmtId="0" fontId="0" fillId="3" borderId="21" xfId="0" applyFill="1" applyBorder="1"/>
    <xf numFmtId="44" fontId="0" fillId="3" borderId="24" xfId="0" applyNumberFormat="1" applyFill="1" applyBorder="1"/>
    <xf numFmtId="44" fontId="0" fillId="3" borderId="16" xfId="0" applyNumberFormat="1" applyFill="1" applyBorder="1"/>
    <xf numFmtId="44" fontId="15" fillId="3" borderId="0" xfId="0" applyNumberFormat="1" applyFont="1" applyFill="1" applyAlignment="1">
      <alignment vertical="center"/>
    </xf>
    <xf numFmtId="44" fontId="15" fillId="3" borderId="1" xfId="0" applyNumberFormat="1" applyFont="1" applyFill="1" applyBorder="1" applyAlignment="1">
      <alignment vertical="center"/>
    </xf>
    <xf numFmtId="44" fontId="6" fillId="2" borderId="10" xfId="0" applyNumberFormat="1" applyFont="1" applyFill="1" applyBorder="1"/>
    <xf numFmtId="164" fontId="0" fillId="0" borderId="0" xfId="2" applyNumberFormat="1" applyFont="1"/>
    <xf numFmtId="164" fontId="0" fillId="0" borderId="0" xfId="0" applyNumberFormat="1"/>
    <xf numFmtId="0" fontId="18" fillId="3" borderId="0" xfId="0" applyFont="1" applyFill="1"/>
    <xf numFmtId="0" fontId="19" fillId="3" borderId="0" xfId="0" applyFont="1" applyFill="1" applyAlignment="1">
      <alignment horizontal="left"/>
    </xf>
    <xf numFmtId="0" fontId="20" fillId="2" borderId="0" xfId="0" applyFont="1" applyFill="1"/>
    <xf numFmtId="0" fontId="20" fillId="3" borderId="0" xfId="0" applyFont="1" applyFill="1"/>
    <xf numFmtId="0" fontId="21" fillId="2" borderId="0" xfId="0" applyFont="1" applyFill="1"/>
    <xf numFmtId="0" fontId="22" fillId="4" borderId="2" xfId="0" applyFont="1" applyFill="1" applyBorder="1"/>
    <xf numFmtId="0" fontId="22" fillId="3" borderId="25" xfId="0" applyFont="1" applyFill="1" applyBorder="1"/>
    <xf numFmtId="165" fontId="22" fillId="3" borderId="26" xfId="1" applyNumberFormat="1" applyFont="1" applyFill="1" applyBorder="1"/>
    <xf numFmtId="9" fontId="22" fillId="3" borderId="27" xfId="2" applyFont="1" applyFill="1" applyBorder="1"/>
    <xf numFmtId="0" fontId="25" fillId="3" borderId="0" xfId="0" applyFont="1" applyFill="1"/>
    <xf numFmtId="165" fontId="26" fillId="3" borderId="0" xfId="1" applyNumberFormat="1" applyFont="1" applyFill="1" applyBorder="1" applyAlignment="1">
      <alignment horizontal="center" vertical="center"/>
    </xf>
    <xf numFmtId="164" fontId="26" fillId="3" borderId="0" xfId="2" applyNumberFormat="1" applyFont="1" applyFill="1" applyBorder="1" applyAlignment="1">
      <alignment horizontal="right" vertical="center"/>
    </xf>
    <xf numFmtId="165" fontId="18" fillId="3" borderId="0" xfId="1" applyNumberFormat="1" applyFont="1" applyFill="1" applyBorder="1" applyAlignment="1">
      <alignment horizontal="center" vertical="center"/>
    </xf>
    <xf numFmtId="164" fontId="18" fillId="3" borderId="0" xfId="2" applyNumberFormat="1" applyFont="1" applyFill="1" applyBorder="1" applyAlignment="1">
      <alignment horizontal="center" vertical="center"/>
    </xf>
    <xf numFmtId="0" fontId="27" fillId="3" borderId="0" xfId="0" applyFont="1" applyFill="1"/>
    <xf numFmtId="0" fontId="24" fillId="3" borderId="0" xfId="0" applyFont="1" applyFill="1"/>
    <xf numFmtId="0" fontId="28" fillId="3" borderId="0" xfId="0" applyFont="1" applyFill="1"/>
    <xf numFmtId="165" fontId="18" fillId="3" borderId="0" xfId="0" applyNumberFormat="1" applyFont="1" applyFill="1"/>
    <xf numFmtId="0" fontId="18" fillId="0" borderId="0" xfId="0" applyFont="1"/>
    <xf numFmtId="0" fontId="29" fillId="3" borderId="0" xfId="0" applyFont="1" applyFill="1" applyAlignment="1">
      <alignment horizontal="left"/>
    </xf>
    <xf numFmtId="2" fontId="30" fillId="3" borderId="0" xfId="0" applyNumberFormat="1" applyFont="1" applyFill="1" applyAlignment="1">
      <alignment horizontal="right"/>
    </xf>
    <xf numFmtId="0" fontId="22" fillId="4" borderId="6" xfId="0" applyFont="1" applyFill="1" applyBorder="1"/>
    <xf numFmtId="9" fontId="22" fillId="4" borderId="7" xfId="2" applyFont="1" applyFill="1" applyBorder="1" applyAlignment="1">
      <alignment horizontal="right"/>
    </xf>
    <xf numFmtId="0" fontId="20" fillId="0" borderId="2" xfId="0" applyFont="1" applyBorder="1"/>
    <xf numFmtId="165" fontId="21" fillId="3" borderId="6" xfId="1" applyNumberFormat="1" applyFont="1" applyFill="1" applyBorder="1" applyAlignment="1">
      <alignment horizontal="center" vertical="center"/>
    </xf>
    <xf numFmtId="44" fontId="21" fillId="2" borderId="6" xfId="1" applyFont="1" applyFill="1" applyBorder="1" applyAlignment="1" applyProtection="1">
      <alignment horizontal="center" vertical="center"/>
      <protection locked="0"/>
    </xf>
    <xf numFmtId="9" fontId="21" fillId="3" borderId="7" xfId="2" applyFont="1" applyFill="1" applyBorder="1" applyAlignment="1">
      <alignment horizontal="right" vertical="center"/>
    </xf>
    <xf numFmtId="0" fontId="20" fillId="3" borderId="2" xfId="0" applyFont="1" applyFill="1" applyBorder="1" applyAlignment="1">
      <alignment wrapText="1"/>
    </xf>
    <xf numFmtId="0" fontId="20" fillId="0" borderId="11" xfId="0" applyFont="1" applyBorder="1"/>
    <xf numFmtId="165" fontId="21" fillId="3" borderId="15" xfId="1" applyNumberFormat="1" applyFont="1" applyFill="1" applyBorder="1" applyAlignment="1">
      <alignment horizontal="center" vertical="center"/>
    </xf>
    <xf numFmtId="165" fontId="21" fillId="3" borderId="12" xfId="1" applyNumberFormat="1" applyFont="1" applyFill="1" applyBorder="1" applyAlignment="1">
      <alignment horizontal="center" vertical="center"/>
    </xf>
    <xf numFmtId="44" fontId="21" fillId="2" borderId="12" xfId="1" applyFont="1" applyFill="1" applyBorder="1" applyAlignment="1" applyProtection="1">
      <alignment horizontal="center" vertical="center"/>
      <protection locked="0"/>
    </xf>
    <xf numFmtId="9" fontId="21" fillId="3" borderId="13" xfId="2" applyFont="1" applyFill="1" applyBorder="1" applyAlignment="1">
      <alignment horizontal="right" vertical="center"/>
    </xf>
    <xf numFmtId="0" fontId="18" fillId="3" borderId="0" xfId="0" applyFont="1" applyFill="1" applyAlignment="1">
      <alignment horizontal="center"/>
    </xf>
    <xf numFmtId="0" fontId="23" fillId="3" borderId="0" xfId="0" applyFont="1" applyFill="1"/>
    <xf numFmtId="9" fontId="18" fillId="3" borderId="0" xfId="2" applyFont="1" applyFill="1"/>
    <xf numFmtId="0" fontId="20" fillId="4" borderId="30" xfId="0" applyFont="1" applyFill="1" applyBorder="1"/>
    <xf numFmtId="0" fontId="22" fillId="5" borderId="35" xfId="0" applyFont="1" applyFill="1" applyBorder="1"/>
    <xf numFmtId="0" fontId="22" fillId="5" borderId="26" xfId="0" applyFont="1" applyFill="1" applyBorder="1"/>
    <xf numFmtId="0" fontId="22" fillId="5" borderId="31" xfId="0" applyFont="1" applyFill="1" applyBorder="1" applyAlignment="1">
      <alignment horizontal="left"/>
    </xf>
    <xf numFmtId="0" fontId="31" fillId="3" borderId="32" xfId="0" applyFont="1" applyFill="1" applyBorder="1"/>
    <xf numFmtId="164" fontId="20" fillId="3" borderId="0" xfId="0" applyNumberFormat="1" applyFont="1" applyFill="1"/>
    <xf numFmtId="9" fontId="21" fillId="3" borderId="32" xfId="2" applyFont="1" applyFill="1" applyBorder="1"/>
    <xf numFmtId="0" fontId="31" fillId="3" borderId="33" xfId="0" applyFont="1" applyFill="1" applyBorder="1"/>
    <xf numFmtId="9" fontId="21" fillId="3" borderId="33" xfId="2" applyFont="1" applyFill="1" applyBorder="1"/>
    <xf numFmtId="0" fontId="31" fillId="3" borderId="36" xfId="0" applyFont="1" applyFill="1" applyBorder="1"/>
    <xf numFmtId="164" fontId="20" fillId="3" borderId="16" xfId="2" applyNumberFormat="1" applyFont="1" applyFill="1" applyBorder="1"/>
    <xf numFmtId="9" fontId="21" fillId="3" borderId="36" xfId="0" applyNumberFormat="1" applyFont="1" applyFill="1" applyBorder="1"/>
    <xf numFmtId="0" fontId="22" fillId="3" borderId="34" xfId="0" applyFont="1" applyFill="1" applyBorder="1"/>
    <xf numFmtId="164" fontId="20" fillId="3" borderId="26" xfId="0" applyNumberFormat="1" applyFont="1" applyFill="1" applyBorder="1"/>
    <xf numFmtId="164" fontId="20" fillId="3" borderId="31" xfId="0" applyNumberFormat="1" applyFont="1" applyFill="1" applyBorder="1"/>
    <xf numFmtId="9" fontId="20" fillId="3" borderId="34" xfId="0" applyNumberFormat="1" applyFont="1" applyFill="1" applyBorder="1"/>
    <xf numFmtId="0" fontId="21" fillId="3" borderId="0" xfId="0" applyFont="1" applyFill="1"/>
    <xf numFmtId="0" fontId="22" fillId="5" borderId="4" xfId="0" applyFont="1" applyFill="1" applyBorder="1"/>
    <xf numFmtId="0" fontId="22" fillId="5" borderId="0" xfId="0" applyFont="1" applyFill="1"/>
    <xf numFmtId="0" fontId="20" fillId="3" borderId="2" xfId="0" applyFont="1" applyFill="1" applyBorder="1"/>
    <xf numFmtId="44" fontId="20" fillId="3" borderId="39" xfId="0" applyNumberFormat="1" applyFont="1" applyFill="1" applyBorder="1"/>
    <xf numFmtId="44" fontId="20" fillId="3" borderId="6" xfId="0" applyNumberFormat="1" applyFont="1" applyFill="1" applyBorder="1"/>
    <xf numFmtId="164" fontId="20" fillId="2" borderId="30" xfId="0" applyNumberFormat="1" applyFont="1" applyFill="1" applyBorder="1" applyProtection="1">
      <protection locked="0"/>
    </xf>
    <xf numFmtId="164" fontId="20" fillId="2" borderId="37" xfId="0" applyNumberFormat="1" applyFont="1" applyFill="1" applyBorder="1" applyProtection="1">
      <protection locked="0"/>
    </xf>
    <xf numFmtId="164" fontId="20" fillId="2" borderId="38" xfId="0" applyNumberFormat="1" applyFont="1" applyFill="1" applyBorder="1" applyProtection="1">
      <protection locked="0"/>
    </xf>
    <xf numFmtId="44" fontId="21" fillId="2" borderId="7" xfId="0" applyNumberFormat="1" applyFont="1" applyFill="1" applyBorder="1" applyProtection="1">
      <protection locked="0"/>
    </xf>
    <xf numFmtId="2" fontId="32" fillId="3" borderId="0" xfId="0" applyNumberFormat="1" applyFont="1" applyFill="1"/>
    <xf numFmtId="0" fontId="22" fillId="5" borderId="26" xfId="0" applyFont="1" applyFill="1" applyBorder="1" applyAlignment="1">
      <alignment wrapText="1"/>
    </xf>
    <xf numFmtId="0" fontId="22" fillId="3" borderId="0" xfId="0" applyFont="1" applyFill="1"/>
    <xf numFmtId="9" fontId="20" fillId="3" borderId="0" xfId="0" applyNumberFormat="1" applyFont="1" applyFill="1"/>
    <xf numFmtId="0" fontId="22" fillId="3" borderId="0" xfId="0" applyFont="1" applyFill="1" applyAlignment="1">
      <alignment horizontal="center" vertical="center"/>
    </xf>
    <xf numFmtId="0" fontId="33" fillId="3" borderId="41" xfId="0" applyFont="1" applyFill="1" applyBorder="1" applyAlignment="1">
      <alignment vertical="top"/>
    </xf>
    <xf numFmtId="0" fontId="33" fillId="3" borderId="0" xfId="0" applyFont="1" applyFill="1" applyAlignment="1">
      <alignment vertical="top"/>
    </xf>
    <xf numFmtId="0" fontId="33" fillId="3" borderId="42" xfId="0" applyFont="1" applyFill="1" applyBorder="1" applyAlignment="1">
      <alignment vertical="top"/>
    </xf>
    <xf numFmtId="0" fontId="33" fillId="3" borderId="45" xfId="0" applyFont="1" applyFill="1" applyBorder="1" applyAlignment="1">
      <alignment vertical="top"/>
    </xf>
    <xf numFmtId="0" fontId="33" fillId="3" borderId="46" xfId="0" applyFont="1" applyFill="1" applyBorder="1" applyAlignment="1">
      <alignment vertical="top"/>
    </xf>
    <xf numFmtId="0" fontId="33" fillId="3" borderId="47" xfId="0" applyFont="1" applyFill="1" applyBorder="1" applyAlignment="1">
      <alignment vertical="top"/>
    </xf>
    <xf numFmtId="0" fontId="17" fillId="3" borderId="0" xfId="0" applyFont="1" applyFill="1" applyAlignment="1">
      <alignment horizontal="left"/>
    </xf>
    <xf numFmtId="0" fontId="0" fillId="3" borderId="0" xfId="0" applyFill="1" applyAlignment="1">
      <alignment horizontal="left"/>
    </xf>
    <xf numFmtId="0" fontId="2" fillId="3" borderId="21" xfId="0" applyFont="1" applyFill="1" applyBorder="1" applyAlignment="1">
      <alignment horizontal="left"/>
    </xf>
    <xf numFmtId="0" fontId="2" fillId="3" borderId="4" xfId="0" applyFont="1" applyFill="1" applyBorder="1" applyAlignment="1">
      <alignment horizontal="left"/>
    </xf>
    <xf numFmtId="0" fontId="2" fillId="4" borderId="18" xfId="0" applyFont="1" applyFill="1" applyBorder="1" applyAlignment="1">
      <alignment horizontal="left"/>
    </xf>
    <xf numFmtId="0" fontId="2" fillId="4" borderId="19" xfId="0" applyFont="1" applyFill="1" applyBorder="1" applyAlignment="1">
      <alignment horizontal="left"/>
    </xf>
    <xf numFmtId="0" fontId="5" fillId="3" borderId="0" xfId="0" applyFont="1" applyFill="1" applyAlignment="1">
      <alignment horizontal="left"/>
    </xf>
    <xf numFmtId="0" fontId="8" fillId="3" borderId="0" xfId="0" applyFont="1" applyFill="1" applyAlignment="1">
      <alignment horizontal="left"/>
    </xf>
    <xf numFmtId="0" fontId="0" fillId="3" borderId="0" xfId="0" applyFill="1" applyAlignment="1">
      <alignment horizontal="left" vertical="top" wrapText="1"/>
    </xf>
    <xf numFmtId="0" fontId="22" fillId="3" borderId="6" xfId="0" applyFont="1" applyFill="1" applyBorder="1" applyAlignment="1">
      <alignment horizontal="center"/>
    </xf>
    <xf numFmtId="0" fontId="22" fillId="3" borderId="7" xfId="0" applyFont="1" applyFill="1" applyBorder="1" applyAlignment="1">
      <alignment horizontal="center"/>
    </xf>
    <xf numFmtId="0" fontId="22" fillId="4" borderId="28" xfId="0" applyFont="1" applyFill="1" applyBorder="1" applyAlignment="1">
      <alignment horizontal="left"/>
    </xf>
    <xf numFmtId="0" fontId="22" fillId="4" borderId="29" xfId="0" applyFont="1" applyFill="1" applyBorder="1" applyAlignment="1">
      <alignment horizontal="left"/>
    </xf>
    <xf numFmtId="0" fontId="33" fillId="3" borderId="43" xfId="0" applyFont="1" applyFill="1" applyBorder="1" applyAlignment="1">
      <alignment horizontal="left" vertical="top" wrapText="1"/>
    </xf>
    <xf numFmtId="0" fontId="33" fillId="3" borderId="40" xfId="0" applyFont="1" applyFill="1" applyBorder="1" applyAlignment="1">
      <alignment horizontal="left" vertical="top" wrapText="1"/>
    </xf>
    <xf numFmtId="0" fontId="33" fillId="3" borderId="44" xfId="0" applyFont="1" applyFill="1" applyBorder="1" applyAlignment="1">
      <alignment horizontal="left" vertical="top" wrapText="1"/>
    </xf>
    <xf numFmtId="9" fontId="18" fillId="3" borderId="0" xfId="0" applyNumberFormat="1" applyFont="1" applyFill="1" applyAlignment="1">
      <alignment horizontal="center"/>
    </xf>
    <xf numFmtId="0" fontId="18" fillId="3" borderId="0" xfId="0" applyFont="1" applyFill="1" applyAlignment="1">
      <alignment horizontal="center"/>
    </xf>
    <xf numFmtId="0" fontId="20" fillId="3" borderId="0" xfId="0" applyFont="1" applyFill="1" applyAlignment="1">
      <alignment horizontal="left" vertical="top" wrapText="1"/>
    </xf>
    <xf numFmtId="0" fontId="22" fillId="3" borderId="33" xfId="0" applyFont="1" applyFill="1" applyBorder="1" applyAlignment="1">
      <alignment horizontal="center" vertical="center"/>
    </xf>
    <xf numFmtId="0" fontId="22" fillId="3" borderId="34" xfId="0" applyFont="1" applyFill="1" applyBorder="1" applyAlignment="1">
      <alignment horizontal="center" vertical="center"/>
    </xf>
    <xf numFmtId="0" fontId="22" fillId="5" borderId="0" xfId="0" applyFont="1" applyFill="1" applyAlignment="1">
      <alignment horizontal="left"/>
    </xf>
    <xf numFmtId="0" fontId="22" fillId="5" borderId="14" xfId="0" applyFont="1" applyFill="1" applyBorder="1" applyAlignment="1">
      <alignment horizontal="left"/>
    </xf>
    <xf numFmtId="0" fontId="22" fillId="4" borderId="18" xfId="0" applyFont="1" applyFill="1" applyBorder="1" applyAlignment="1">
      <alignment horizontal="left" vertical="top"/>
    </xf>
    <xf numFmtId="0" fontId="22" fillId="4" borderId="19" xfId="0" applyFont="1" applyFill="1" applyBorder="1" applyAlignment="1">
      <alignment horizontal="left" vertical="top"/>
    </xf>
    <xf numFmtId="0" fontId="22" fillId="4" borderId="20" xfId="0" applyFont="1" applyFill="1" applyBorder="1" applyAlignment="1">
      <alignment horizontal="left" vertical="top"/>
    </xf>
  </cellXfs>
  <cellStyles count="3">
    <cellStyle name="Procent" xfId="2" builtinId="5"/>
    <cellStyle name="Standaard" xfId="0" builtinId="0"/>
    <cellStyle name="Valuta" xfId="1" builtinId="4"/>
  </cellStyles>
  <dxfs count="3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BA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93296320221606E-2"/>
          <c:y val="0.13500601907147641"/>
          <c:w val="0.89523828224713808"/>
          <c:h val="0.69606230258065049"/>
        </c:manualLayout>
      </c:layout>
      <c:scatterChart>
        <c:scatterStyle val="lineMarker"/>
        <c:varyColors val="0"/>
        <c:ser>
          <c:idx val="0"/>
          <c:order val="0"/>
          <c:tx>
            <c:v>behaalde punten </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flat" cmpd="sng" algn="ctr">
                <a:solidFill>
                  <a:srgbClr val="CBA052"/>
                </a:solidFill>
                <a:prstDash val="solid"/>
                <a:miter lim="800000"/>
              </a:ln>
              <a:effectLst/>
            </c:spPr>
            <c:trendlineType val="linear"/>
            <c:dispRSqr val="0"/>
            <c:dispEq val="1"/>
            <c:trendlineLbl>
              <c:layout>
                <c:manualLayout>
                  <c:x val="9.0985227896381721E-2"/>
                  <c:y val="-0.73981689296711928"/>
                </c:manualLayout>
              </c:layout>
              <c:numFmt formatCode="General" sourceLinked="0"/>
              <c:spPr>
                <a:noFill/>
                <a:ln>
                  <a:noFill/>
                </a:ln>
                <a:effectLst/>
              </c:spPr>
              <c:txPr>
                <a:bodyPr rot="0" spcFirstLastPara="1" vertOverflow="ellipsis" vert="horz" wrap="square" anchor="ctr" anchorCtr="1"/>
                <a:lstStyle/>
                <a:p>
                  <a:pPr>
                    <a:defRPr sz="11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rendlineLbl>
          </c:trendline>
          <c:xVal>
            <c:numRef>
              <c:f>Blad3!$A$6:$A$7</c:f>
              <c:numCache>
                <c:formatCode>General</c:formatCode>
                <c:ptCount val="2"/>
                <c:pt idx="0">
                  <c:v>79.5</c:v>
                </c:pt>
                <c:pt idx="1">
                  <c:v>125.5</c:v>
                </c:pt>
              </c:numCache>
            </c:numRef>
          </c:xVal>
          <c:yVal>
            <c:numRef>
              <c:f>Blad3!$B$6:$B$7</c:f>
              <c:numCache>
                <c:formatCode>General</c:formatCode>
                <c:ptCount val="2"/>
                <c:pt idx="0">
                  <c:v>20</c:v>
                </c:pt>
                <c:pt idx="1">
                  <c:v>0</c:v>
                </c:pt>
              </c:numCache>
            </c:numRef>
          </c:yVal>
          <c:smooth val="0"/>
          <c:extLst>
            <c:ext xmlns:c16="http://schemas.microsoft.com/office/drawing/2014/chart" uri="{C3380CC4-5D6E-409C-BE32-E72D297353CC}">
              <c16:uniqueId val="{00000003-EBAD-43D2-85FA-306E5753220E}"/>
            </c:ext>
          </c:extLst>
        </c:ser>
        <c:dLbls>
          <c:showLegendKey val="0"/>
          <c:showVal val="0"/>
          <c:showCatName val="0"/>
          <c:showSerName val="0"/>
          <c:showPercent val="0"/>
          <c:showBubbleSize val="0"/>
        </c:dLbls>
        <c:axId val="2016576000"/>
        <c:axId val="2023890880"/>
      </c:scatterChart>
      <c:valAx>
        <c:axId val="2016576000"/>
        <c:scaling>
          <c:orientation val="minMax"/>
          <c:max val="130"/>
          <c:min val="8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a:solidFill>
                      <a:srgbClr val="CBA052"/>
                    </a:solidFill>
                    <a:latin typeface="Arial" panose="020B0604020202020204" pitchFamily="34" charset="0"/>
                    <a:cs typeface="Arial" panose="020B0604020202020204" pitchFamily="34" charset="0"/>
                  </a:rPr>
                  <a:t>Gewogen gemiddelde tarieven </a:t>
                </a:r>
              </a:p>
            </c:rich>
          </c:tx>
          <c:overlay val="0"/>
          <c:spPr>
            <a:noFill/>
            <a:ln>
              <a:noFill/>
            </a:ln>
            <a:effectLst/>
          </c:spPr>
          <c:txPr>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23890880"/>
        <c:crosses val="autoZero"/>
        <c:crossBetween val="midCat"/>
      </c:valAx>
      <c:valAx>
        <c:axId val="2023890880"/>
        <c:scaling>
          <c:orientation val="minMax"/>
          <c:max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a:solidFill>
                      <a:srgbClr val="CBA052"/>
                    </a:solidFill>
                    <a:latin typeface="Arial" panose="020B0604020202020204" pitchFamily="34" charset="0"/>
                    <a:cs typeface="Arial" panose="020B0604020202020204" pitchFamily="34" charset="0"/>
                  </a:rPr>
                  <a:t>Behaalde</a:t>
                </a:r>
                <a:r>
                  <a:rPr lang="nl-NL" baseline="0">
                    <a:solidFill>
                      <a:srgbClr val="CBA052"/>
                    </a:solidFill>
                    <a:latin typeface="Arial" panose="020B0604020202020204" pitchFamily="34" charset="0"/>
                    <a:cs typeface="Arial" panose="020B0604020202020204" pitchFamily="34" charset="0"/>
                  </a:rPr>
                  <a:t> punten </a:t>
                </a:r>
                <a:endParaRPr lang="nl-NL">
                  <a:solidFill>
                    <a:srgbClr val="CBA052"/>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16576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41946837696E-2"/>
          <c:y val="0.15782407407407409"/>
          <c:w val="0.88125937910310126"/>
          <c:h val="0.72088764946048411"/>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rgbClr val="CBA052"/>
                </a:solidFill>
                <a:prstDash val="solid"/>
              </a:ln>
              <a:effectLst/>
            </c:spPr>
            <c:trendlineType val="linear"/>
            <c:dispRSqr val="0"/>
            <c:dispEq val="1"/>
            <c:trendlineLbl>
              <c:layout>
                <c:manualLayout>
                  <c:x val="5.5004637364074696E-2"/>
                  <c:y val="-0.77935188273390099"/>
                </c:manualLayout>
              </c:layout>
              <c:tx>
                <c:rich>
                  <a:bodyPr rot="0" spcFirstLastPara="1" vertOverflow="ellipsis" vert="horz" wrap="square" anchor="ctr" anchorCtr="1"/>
                  <a:lstStyle/>
                  <a:p>
                    <a:pPr>
                      <a:defRPr sz="1100" b="0" i="0" u="none" strike="noStrike" kern="1200" baseline="0">
                        <a:solidFill>
                          <a:srgbClr val="CBA052"/>
                        </a:solidFill>
                        <a:latin typeface="Arial" panose="020B0604020202020204" pitchFamily="34" charset="0"/>
                        <a:ea typeface="+mn-ea"/>
                        <a:cs typeface="Arial" panose="020B0604020202020204" pitchFamily="34" charset="0"/>
                      </a:defRPr>
                    </a:pPr>
                    <a:r>
                      <a:rPr lang="en-US" sz="1100" baseline="0">
                        <a:solidFill>
                          <a:srgbClr val="CBA052"/>
                        </a:solidFill>
                        <a:latin typeface="Arial" panose="020B0604020202020204" pitchFamily="34" charset="0"/>
                        <a:cs typeface="Arial" panose="020B0604020202020204" pitchFamily="34" charset="0"/>
                      </a:rPr>
                      <a:t>y = -391,3x + 64,957</a:t>
                    </a:r>
                    <a:endParaRPr lang="en-US" sz="1100">
                      <a:solidFill>
                        <a:srgbClr val="CBA052"/>
                      </a:solidFill>
                      <a:latin typeface="Arial" panose="020B0604020202020204" pitchFamily="34" charset="0"/>
                      <a:cs typeface="Arial" panose="020B0604020202020204" pitchFamily="34" charset="0"/>
                    </a:endParaRPr>
                  </a:p>
                </c:rich>
              </c:tx>
              <c:numFmt formatCode="General" sourceLinked="0"/>
              <c:spPr>
                <a:noFill/>
                <a:ln>
                  <a:noFill/>
                </a:ln>
                <a:effectLst/>
              </c:spPr>
              <c:txPr>
                <a:bodyPr rot="0" spcFirstLastPara="1" vertOverflow="ellipsis" vert="horz" wrap="square" anchor="ctr" anchorCtr="1"/>
                <a:lstStyle/>
                <a:p>
                  <a:pPr>
                    <a:defRPr sz="11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rendlineLbl>
          </c:trendline>
          <c:xVal>
            <c:numRef>
              <c:f>Blad3!$A$18:$A$19</c:f>
              <c:numCache>
                <c:formatCode>0.0%</c:formatCode>
                <c:ptCount val="2"/>
                <c:pt idx="0">
                  <c:v>9.7000000000000017E-2</c:v>
                </c:pt>
                <c:pt idx="1">
                  <c:v>0.16600000000000004</c:v>
                </c:pt>
              </c:numCache>
            </c:numRef>
          </c:xVal>
          <c:yVal>
            <c:numRef>
              <c:f>Blad3!$B$18:$B$19</c:f>
              <c:numCache>
                <c:formatCode>General</c:formatCode>
                <c:ptCount val="2"/>
                <c:pt idx="0">
                  <c:v>27</c:v>
                </c:pt>
                <c:pt idx="1">
                  <c:v>0</c:v>
                </c:pt>
              </c:numCache>
            </c:numRef>
          </c:yVal>
          <c:smooth val="0"/>
          <c:extLst>
            <c:ext xmlns:c16="http://schemas.microsoft.com/office/drawing/2014/chart" uri="{C3380CC4-5D6E-409C-BE32-E72D297353CC}">
              <c16:uniqueId val="{00000002-51B0-420C-A462-6D05CEFB6277}"/>
            </c:ext>
          </c:extLst>
        </c:ser>
        <c:dLbls>
          <c:showLegendKey val="0"/>
          <c:showVal val="0"/>
          <c:showCatName val="0"/>
          <c:showSerName val="0"/>
          <c:showPercent val="0"/>
          <c:showBubbleSize val="0"/>
        </c:dLbls>
        <c:axId val="570064064"/>
        <c:axId val="598586208"/>
      </c:scatterChart>
      <c:valAx>
        <c:axId val="570064064"/>
        <c:scaling>
          <c:orientation val="minMax"/>
          <c:min val="9.0000000000000024E-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a:solidFill>
                      <a:srgbClr val="CBA052"/>
                    </a:solidFill>
                    <a:latin typeface="Arial" panose="020B0604020202020204" pitchFamily="34" charset="0"/>
                    <a:cs typeface="Arial" panose="020B0604020202020204" pitchFamily="34" charset="0"/>
                  </a:rPr>
                  <a:t>Gewogen gemiddelde percentage</a:t>
                </a:r>
                <a:r>
                  <a:rPr lang="nl-NL" baseline="0">
                    <a:solidFill>
                      <a:srgbClr val="CBA052"/>
                    </a:solidFill>
                    <a:latin typeface="Arial" panose="020B0604020202020204" pitchFamily="34" charset="0"/>
                    <a:cs typeface="Arial" panose="020B0604020202020204" pitchFamily="34" charset="0"/>
                  </a:rPr>
                  <a:t> </a:t>
                </a:r>
                <a:endParaRPr lang="nl-NL">
                  <a:solidFill>
                    <a:srgbClr val="CBA052"/>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98586208"/>
        <c:crosses val="autoZero"/>
        <c:crossBetween val="midCat"/>
      </c:valAx>
      <c:valAx>
        <c:axId val="598586208"/>
        <c:scaling>
          <c:orientation val="minMax"/>
          <c:max val="2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sz="1000">
                    <a:solidFill>
                      <a:srgbClr val="CBA052"/>
                    </a:solidFill>
                    <a:latin typeface="Arial" panose="020B0604020202020204" pitchFamily="34" charset="0"/>
                    <a:cs typeface="Arial" panose="020B0604020202020204" pitchFamily="34" charset="0"/>
                  </a:rPr>
                  <a:t>Aantal</a:t>
                </a:r>
                <a:r>
                  <a:rPr lang="nl-NL" sz="1000" baseline="0">
                    <a:solidFill>
                      <a:srgbClr val="CBA052"/>
                    </a:solidFill>
                    <a:latin typeface="Arial" panose="020B0604020202020204" pitchFamily="34" charset="0"/>
                    <a:cs typeface="Arial" panose="020B0604020202020204" pitchFamily="34" charset="0"/>
                  </a:rPr>
                  <a:t> punten</a:t>
                </a:r>
                <a:endParaRPr lang="nl-NL" sz="1000">
                  <a:solidFill>
                    <a:srgbClr val="CBA052"/>
                  </a:solidFill>
                  <a:latin typeface="Arial" panose="020B0604020202020204" pitchFamily="34" charset="0"/>
                  <a:cs typeface="Arial" panose="020B0604020202020204" pitchFamily="34" charset="0"/>
                </a:endParaRPr>
              </a:p>
            </c:rich>
          </c:tx>
          <c:layout>
            <c:manualLayout>
              <c:xMode val="edge"/>
              <c:yMode val="edge"/>
              <c:x val="5.8475377380364929E-3"/>
              <c:y val="0.411250649109400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064064"/>
        <c:crosses val="autoZero"/>
        <c:crossBetween val="midCat"/>
        <c:majorUnit val="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6388408728296"/>
          <c:y val="9.5846655012115922E-2"/>
          <c:w val="0.84963863426923225"/>
          <c:h val="0.73662003336972992"/>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flat" cmpd="sng" algn="ctr">
                <a:solidFill>
                  <a:srgbClr val="CBA052"/>
                </a:solidFill>
                <a:prstDash val="solid"/>
                <a:miter lim="800000"/>
              </a:ln>
              <a:effectLst/>
            </c:spPr>
            <c:trendlineType val="linear"/>
            <c:dispRSqr val="0"/>
            <c:dispEq val="1"/>
            <c:trendlineLbl>
              <c:layout>
                <c:manualLayout>
                  <c:x val="1.1952994743756752E-2"/>
                  <c:y val="-0.75201285522506156"/>
                </c:manualLayout>
              </c:layout>
              <c:numFmt formatCode="General" sourceLinked="0"/>
              <c:spPr>
                <a:noFill/>
                <a:ln>
                  <a:noFill/>
                </a:ln>
                <a:effectLst/>
              </c:spPr>
              <c:txPr>
                <a:bodyPr rot="0" spcFirstLastPara="1" vertOverflow="ellipsis" vert="horz" wrap="square" anchor="ctr" anchorCtr="1"/>
                <a:lstStyle/>
                <a:p>
                  <a:pPr>
                    <a:defRPr sz="11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rendlineLbl>
          </c:trendline>
          <c:xVal>
            <c:numRef>
              <c:f>Blad3!$A$26:$A$27</c:f>
              <c:numCache>
                <c:formatCode>General</c:formatCode>
                <c:ptCount val="2"/>
                <c:pt idx="0">
                  <c:v>110</c:v>
                </c:pt>
                <c:pt idx="1">
                  <c:v>145</c:v>
                </c:pt>
              </c:numCache>
            </c:numRef>
          </c:xVal>
          <c:yVal>
            <c:numRef>
              <c:f>Blad3!$B$26:$B$27</c:f>
              <c:numCache>
                <c:formatCode>General</c:formatCode>
                <c:ptCount val="2"/>
                <c:pt idx="0">
                  <c:v>3</c:v>
                </c:pt>
                <c:pt idx="1">
                  <c:v>0</c:v>
                </c:pt>
              </c:numCache>
            </c:numRef>
          </c:yVal>
          <c:smooth val="0"/>
          <c:extLst>
            <c:ext xmlns:c16="http://schemas.microsoft.com/office/drawing/2014/chart" uri="{C3380CC4-5D6E-409C-BE32-E72D297353CC}">
              <c16:uniqueId val="{00000001-136B-459E-B276-62CDDD08DD67}"/>
            </c:ext>
          </c:extLst>
        </c:ser>
        <c:dLbls>
          <c:showLegendKey val="0"/>
          <c:showVal val="0"/>
          <c:showCatName val="0"/>
          <c:showSerName val="0"/>
          <c:showPercent val="0"/>
          <c:showBubbleSize val="0"/>
        </c:dLbls>
        <c:axId val="570071744"/>
        <c:axId val="1805550608"/>
      </c:scatterChart>
      <c:valAx>
        <c:axId val="570071744"/>
        <c:scaling>
          <c:orientation val="minMax"/>
          <c:max val="145"/>
          <c:min val="1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a:solidFill>
                      <a:srgbClr val="CBA052"/>
                    </a:solidFill>
                    <a:latin typeface="Arial" panose="020B0604020202020204" pitchFamily="34" charset="0"/>
                    <a:cs typeface="Arial" panose="020B0604020202020204" pitchFamily="34" charset="0"/>
                  </a:rPr>
                  <a:t>geboden</a:t>
                </a:r>
                <a:r>
                  <a:rPr lang="nl-NL" baseline="0">
                    <a:solidFill>
                      <a:srgbClr val="CBA052"/>
                    </a:solidFill>
                    <a:latin typeface="Arial" panose="020B0604020202020204" pitchFamily="34" charset="0"/>
                    <a:cs typeface="Arial" panose="020B0604020202020204" pitchFamily="34" charset="0"/>
                  </a:rPr>
                  <a:t> integraal uurtarief</a:t>
                </a:r>
                <a:endParaRPr lang="nl-NL">
                  <a:solidFill>
                    <a:srgbClr val="CBA052"/>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5550608"/>
        <c:crosses val="autoZero"/>
        <c:crossBetween val="midCat"/>
      </c:valAx>
      <c:valAx>
        <c:axId val="1805550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r>
                  <a:rPr lang="nl-NL">
                    <a:solidFill>
                      <a:srgbClr val="CBA052"/>
                    </a:solidFill>
                    <a:latin typeface="Arial" panose="020B0604020202020204" pitchFamily="34" charset="0"/>
                    <a:cs typeface="Arial" panose="020B0604020202020204" pitchFamily="34" charset="0"/>
                  </a:rPr>
                  <a:t>aantal punten</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CBA052"/>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071744"/>
        <c:crosses val="autoZero"/>
        <c:crossBetween val="midCat"/>
        <c:majorUnit val="0.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behaalde punten </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0.26206474190726159"/>
                  <c:y val="-0.1241513560804899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trendlineLbl>
          </c:trendline>
          <c:xVal>
            <c:numRef>
              <c:f>Blad3!$A$6:$A$7</c:f>
              <c:numCache>
                <c:formatCode>General</c:formatCode>
                <c:ptCount val="2"/>
                <c:pt idx="0">
                  <c:v>79.5</c:v>
                </c:pt>
                <c:pt idx="1">
                  <c:v>125.5</c:v>
                </c:pt>
              </c:numCache>
            </c:numRef>
          </c:xVal>
          <c:yVal>
            <c:numRef>
              <c:f>Blad3!$B$6:$B$7</c:f>
              <c:numCache>
                <c:formatCode>General</c:formatCode>
                <c:ptCount val="2"/>
                <c:pt idx="0">
                  <c:v>20</c:v>
                </c:pt>
                <c:pt idx="1">
                  <c:v>0</c:v>
                </c:pt>
              </c:numCache>
            </c:numRef>
          </c:yVal>
          <c:smooth val="0"/>
          <c:extLst>
            <c:ext xmlns:c16="http://schemas.microsoft.com/office/drawing/2014/chart" uri="{C3380CC4-5D6E-409C-BE32-E72D297353CC}">
              <c16:uniqueId val="{00000000-51DE-4AD1-BE8F-94ABB5B91DEE}"/>
            </c:ext>
          </c:extLst>
        </c:ser>
        <c:dLbls>
          <c:showLegendKey val="0"/>
          <c:showVal val="0"/>
          <c:showCatName val="0"/>
          <c:showSerName val="0"/>
          <c:showPercent val="0"/>
          <c:showBubbleSize val="0"/>
        </c:dLbls>
        <c:axId val="2016576000"/>
        <c:axId val="2023890880"/>
      </c:scatterChart>
      <c:valAx>
        <c:axId val="20165760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Gewogen gemiddelde tarieven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23890880"/>
        <c:crosses val="autoZero"/>
        <c:crossBetween val="midCat"/>
      </c:valAx>
      <c:valAx>
        <c:axId val="2023890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Behaalde</a:t>
                </a:r>
                <a:r>
                  <a:rPr lang="nl-NL" baseline="0"/>
                  <a:t> punten </a:t>
                </a:r>
                <a:endParaRPr lang="nl-N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16576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6.6580941946837696E-2"/>
          <c:y val="0.15782407407407409"/>
          <c:w val="0.88125937910310126"/>
          <c:h val="0.72088764946048411"/>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olid"/>
              </a:ln>
              <a:effectLst/>
            </c:spPr>
            <c:trendlineType val="linear"/>
            <c:dispRSqr val="0"/>
            <c:dispEq val="1"/>
            <c:trendlineLbl>
              <c:layout>
                <c:manualLayout>
                  <c:x val="-0.20656944895172663"/>
                  <c:y val="-0.1815906695049739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trendlineLbl>
          </c:trendline>
          <c:xVal>
            <c:numRef>
              <c:f>Blad3!$A$18:$A$19</c:f>
              <c:numCache>
                <c:formatCode>0.0%</c:formatCode>
                <c:ptCount val="2"/>
                <c:pt idx="0">
                  <c:v>9.7000000000000017E-2</c:v>
                </c:pt>
                <c:pt idx="1">
                  <c:v>0.16600000000000004</c:v>
                </c:pt>
              </c:numCache>
            </c:numRef>
          </c:xVal>
          <c:yVal>
            <c:numRef>
              <c:f>Blad3!$B$18:$B$19</c:f>
              <c:numCache>
                <c:formatCode>General</c:formatCode>
                <c:ptCount val="2"/>
                <c:pt idx="0">
                  <c:v>27</c:v>
                </c:pt>
                <c:pt idx="1">
                  <c:v>0</c:v>
                </c:pt>
              </c:numCache>
            </c:numRef>
          </c:yVal>
          <c:smooth val="0"/>
          <c:extLst>
            <c:ext xmlns:c16="http://schemas.microsoft.com/office/drawing/2014/chart" uri="{C3380CC4-5D6E-409C-BE32-E72D297353CC}">
              <c16:uniqueId val="{00000000-911D-4436-9B28-A65FE545DB35}"/>
            </c:ext>
          </c:extLst>
        </c:ser>
        <c:dLbls>
          <c:showLegendKey val="0"/>
          <c:showVal val="0"/>
          <c:showCatName val="0"/>
          <c:showSerName val="0"/>
          <c:showPercent val="0"/>
          <c:showBubbleSize val="0"/>
        </c:dLbls>
        <c:axId val="570064064"/>
        <c:axId val="598586208"/>
      </c:scatterChart>
      <c:valAx>
        <c:axId val="570064064"/>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98586208"/>
        <c:crosses val="autoZero"/>
        <c:crossBetween val="midCat"/>
      </c:valAx>
      <c:valAx>
        <c:axId val="598586208"/>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0640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0724453193350832"/>
                  <c:y val="-0.1509798775153105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trendlineLbl>
          </c:trendline>
          <c:xVal>
            <c:numRef>
              <c:f>Blad3!$A$26:$A$27</c:f>
              <c:numCache>
                <c:formatCode>General</c:formatCode>
                <c:ptCount val="2"/>
                <c:pt idx="0">
                  <c:v>110</c:v>
                </c:pt>
                <c:pt idx="1">
                  <c:v>145</c:v>
                </c:pt>
              </c:numCache>
            </c:numRef>
          </c:xVal>
          <c:yVal>
            <c:numRef>
              <c:f>Blad3!$B$26:$B$27</c:f>
              <c:numCache>
                <c:formatCode>General</c:formatCode>
                <c:ptCount val="2"/>
                <c:pt idx="0">
                  <c:v>3</c:v>
                </c:pt>
                <c:pt idx="1">
                  <c:v>0</c:v>
                </c:pt>
              </c:numCache>
            </c:numRef>
          </c:yVal>
          <c:smooth val="0"/>
          <c:extLst>
            <c:ext xmlns:c16="http://schemas.microsoft.com/office/drawing/2014/chart" uri="{C3380CC4-5D6E-409C-BE32-E72D297353CC}">
              <c16:uniqueId val="{00000000-F114-4136-958C-97083F7C9FFA}"/>
            </c:ext>
          </c:extLst>
        </c:ser>
        <c:dLbls>
          <c:showLegendKey val="0"/>
          <c:showVal val="0"/>
          <c:showCatName val="0"/>
          <c:showSerName val="0"/>
          <c:showPercent val="0"/>
          <c:showBubbleSize val="0"/>
        </c:dLbls>
        <c:axId val="570071744"/>
        <c:axId val="1805550608"/>
      </c:scatterChart>
      <c:valAx>
        <c:axId val="570071744"/>
        <c:scaling>
          <c:orientation val="minMax"/>
          <c:max val="145"/>
          <c:min val="1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geboden</a:t>
                </a:r>
                <a:r>
                  <a:rPr lang="nl-NL" baseline="0"/>
                  <a:t> integraal uurtarief</a:t>
                </a:r>
                <a:endParaRPr lang="nl-NL"/>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5550608"/>
        <c:crosses val="autoZero"/>
        <c:crossBetween val="midCat"/>
      </c:valAx>
      <c:valAx>
        <c:axId val="1805550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aantal punten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071744"/>
        <c:crosses val="autoZero"/>
        <c:crossBetween val="midCat"/>
        <c:majorUnit val="0.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38101</xdr:colOff>
      <xdr:row>22</xdr:row>
      <xdr:rowOff>1</xdr:rowOff>
    </xdr:from>
    <xdr:to>
      <xdr:col>3</xdr:col>
      <xdr:colOff>702468</xdr:colOff>
      <xdr:row>40</xdr:row>
      <xdr:rowOff>11907</xdr:rowOff>
    </xdr:to>
    <xdr:graphicFrame macro="">
      <xdr:nvGraphicFramePr>
        <xdr:cNvPr id="4" name="Grafiek 1">
          <a:extLst>
            <a:ext uri="{FF2B5EF4-FFF2-40B4-BE49-F238E27FC236}">
              <a16:creationId xmlns:a16="http://schemas.microsoft.com/office/drawing/2014/main" id="{A97D8F42-D1A6-45F9-890A-4D0369F7A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52917</xdr:colOff>
      <xdr:row>6</xdr:row>
      <xdr:rowOff>16664</xdr:rowOff>
    </xdr:from>
    <xdr:to>
      <xdr:col>17</xdr:col>
      <xdr:colOff>137583</xdr:colOff>
      <xdr:row>20</xdr:row>
      <xdr:rowOff>63500</xdr:rowOff>
    </xdr:to>
    <xdr:graphicFrame macro="">
      <xdr:nvGraphicFramePr>
        <xdr:cNvPr id="2" name="Grafiek 1">
          <a:extLst>
            <a:ext uri="{FF2B5EF4-FFF2-40B4-BE49-F238E27FC236}">
              <a16:creationId xmlns:a16="http://schemas.microsoft.com/office/drawing/2014/main" id="{05A68919-5474-448A-A2CB-2B6D4FE458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23</xdr:row>
      <xdr:rowOff>179916</xdr:rowOff>
    </xdr:from>
    <xdr:to>
      <xdr:col>17</xdr:col>
      <xdr:colOff>158750</xdr:colOff>
      <xdr:row>41</xdr:row>
      <xdr:rowOff>10583</xdr:rowOff>
    </xdr:to>
    <xdr:graphicFrame macro="">
      <xdr:nvGraphicFramePr>
        <xdr:cNvPr id="3" name="Grafiek 2">
          <a:extLst>
            <a:ext uri="{FF2B5EF4-FFF2-40B4-BE49-F238E27FC236}">
              <a16:creationId xmlns:a16="http://schemas.microsoft.com/office/drawing/2014/main" id="{59423875-BBF5-408A-9281-44D5A1071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447675</xdr:colOff>
      <xdr:row>3</xdr:row>
      <xdr:rowOff>128587</xdr:rowOff>
    </xdr:from>
    <xdr:to>
      <xdr:col>25</xdr:col>
      <xdr:colOff>161925</xdr:colOff>
      <xdr:row>21</xdr:row>
      <xdr:rowOff>104775</xdr:rowOff>
    </xdr:to>
    <xdr:graphicFrame macro="">
      <xdr:nvGraphicFramePr>
        <xdr:cNvPr id="5" name="Grafiek 4">
          <a:extLst>
            <a:ext uri="{FF2B5EF4-FFF2-40B4-BE49-F238E27FC236}">
              <a16:creationId xmlns:a16="http://schemas.microsoft.com/office/drawing/2014/main" id="{7E061A1F-C454-E099-93AE-AA0EE870B9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244447</xdr:colOff>
      <xdr:row>6</xdr:row>
      <xdr:rowOff>162516</xdr:rowOff>
    </xdr:from>
    <xdr:to>
      <xdr:col>11</xdr:col>
      <xdr:colOff>98622</xdr:colOff>
      <xdr:row>20</xdr:row>
      <xdr:rowOff>191512</xdr:rowOff>
    </xdr:to>
    <xdr:graphicFrame macro="">
      <xdr:nvGraphicFramePr>
        <xdr:cNvPr id="4" name="Grafiek 3">
          <a:extLst>
            <a:ext uri="{FF2B5EF4-FFF2-40B4-BE49-F238E27FC236}">
              <a16:creationId xmlns:a16="http://schemas.microsoft.com/office/drawing/2014/main" id="{0AA7838E-DB05-618E-2466-42AD3F8E1D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13839</xdr:colOff>
      <xdr:row>13</xdr:row>
      <xdr:rowOff>167052</xdr:rowOff>
    </xdr:from>
    <xdr:to>
      <xdr:col>10</xdr:col>
      <xdr:colOff>521025</xdr:colOff>
      <xdr:row>28</xdr:row>
      <xdr:rowOff>122115</xdr:rowOff>
    </xdr:to>
    <xdr:graphicFrame macro="">
      <xdr:nvGraphicFramePr>
        <xdr:cNvPr id="6" name="Grafiek 5">
          <a:extLst>
            <a:ext uri="{FF2B5EF4-FFF2-40B4-BE49-F238E27FC236}">
              <a16:creationId xmlns:a16="http://schemas.microsoft.com/office/drawing/2014/main" id="{1D0F1FBF-7D6C-8600-A05E-E682314256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D6A96-4B37-40B6-8411-EAC93F45213D}">
  <dimension ref="A1:R490"/>
  <sheetViews>
    <sheetView tabSelected="1" zoomScale="80" zoomScaleNormal="80" workbookViewId="0">
      <selection activeCell="D11" sqref="D11"/>
    </sheetView>
  </sheetViews>
  <sheetFormatPr defaultRowHeight="14.25" zeroHeight="1" x14ac:dyDescent="0.2"/>
  <cols>
    <col min="1" max="1" width="68.85546875" style="83" customWidth="1"/>
    <col min="2" max="2" width="22.42578125" style="83" customWidth="1"/>
    <col min="3" max="3" width="21" style="83" customWidth="1"/>
    <col min="4" max="4" width="22.42578125" style="83" bestFit="1" customWidth="1"/>
    <col min="5" max="5" width="49.28515625" style="83" bestFit="1" customWidth="1"/>
    <col min="6" max="16384" width="9.140625" style="83"/>
  </cols>
  <sheetData>
    <row r="1" spans="1:18" s="65" customFormat="1" ht="30" x14ac:dyDescent="0.4">
      <c r="A1" s="138" t="s">
        <v>0</v>
      </c>
      <c r="B1" s="138"/>
      <c r="C1" s="138"/>
      <c r="D1" s="138"/>
      <c r="E1" s="138"/>
      <c r="F1" s="138"/>
      <c r="G1" s="138"/>
      <c r="H1" s="138"/>
      <c r="I1" s="138"/>
      <c r="J1" s="138"/>
      <c r="K1" s="138"/>
      <c r="L1" s="138"/>
      <c r="M1" s="138"/>
      <c r="N1" s="138"/>
      <c r="O1" s="138"/>
      <c r="P1" s="138"/>
      <c r="Q1" s="138"/>
      <c r="R1" s="138"/>
    </row>
    <row r="2" spans="1:18" s="65" customFormat="1" ht="26.25" x14ac:dyDescent="0.4">
      <c r="A2" s="84" t="s">
        <v>1</v>
      </c>
      <c r="B2" s="66"/>
      <c r="C2" s="66"/>
      <c r="D2" s="66"/>
      <c r="E2" s="66"/>
      <c r="F2" s="66"/>
      <c r="G2" s="66"/>
      <c r="H2" s="66"/>
      <c r="I2" s="66"/>
      <c r="J2" s="66"/>
      <c r="K2" s="66"/>
      <c r="L2" s="66"/>
      <c r="M2" s="66"/>
      <c r="N2" s="66"/>
      <c r="O2" s="66"/>
      <c r="P2" s="66"/>
      <c r="Q2" s="66"/>
      <c r="R2" s="66"/>
    </row>
    <row r="3" spans="1:18" s="65" customFormat="1" x14ac:dyDescent="0.2"/>
    <row r="4" spans="1:18" s="65" customFormat="1" ht="15" x14ac:dyDescent="0.2">
      <c r="A4" s="67"/>
      <c r="B4" s="68" t="s">
        <v>2</v>
      </c>
      <c r="C4" s="68"/>
      <c r="D4" s="68"/>
      <c r="E4" s="68"/>
    </row>
    <row r="5" spans="1:18" s="65" customFormat="1" ht="15" x14ac:dyDescent="0.2">
      <c r="A5" s="69"/>
      <c r="B5" s="68" t="s">
        <v>3</v>
      </c>
      <c r="C5" s="68"/>
      <c r="D5" s="68"/>
      <c r="E5" s="68"/>
    </row>
    <row r="6" spans="1:18" s="65" customFormat="1" ht="15.75" x14ac:dyDescent="0.25">
      <c r="A6" s="68" t="s">
        <v>4</v>
      </c>
      <c r="B6" s="68"/>
      <c r="C6" s="68"/>
      <c r="D6" s="68"/>
      <c r="E6" s="68"/>
    </row>
    <row r="7" spans="1:18" s="65" customFormat="1" ht="15" x14ac:dyDescent="0.2">
      <c r="A7" s="68"/>
      <c r="B7" s="68"/>
      <c r="C7" s="68"/>
      <c r="D7" s="68"/>
      <c r="E7" s="68"/>
    </row>
    <row r="8" spans="1:18" s="65" customFormat="1" ht="15.75" x14ac:dyDescent="0.25">
      <c r="A8" s="70" t="s">
        <v>5</v>
      </c>
      <c r="B8" s="86" t="s">
        <v>6</v>
      </c>
      <c r="C8" s="86" t="s">
        <v>7</v>
      </c>
      <c r="D8" s="86" t="s">
        <v>8</v>
      </c>
      <c r="E8" s="87" t="s">
        <v>9</v>
      </c>
    </row>
    <row r="9" spans="1:18" s="65" customFormat="1" ht="15" x14ac:dyDescent="0.2">
      <c r="A9" s="88" t="s">
        <v>10</v>
      </c>
      <c r="B9" s="89">
        <v>120</v>
      </c>
      <c r="C9" s="89">
        <v>180</v>
      </c>
      <c r="D9" s="90">
        <v>0</v>
      </c>
      <c r="E9" s="91">
        <v>0.15</v>
      </c>
    </row>
    <row r="10" spans="1:18" s="65" customFormat="1" ht="15" x14ac:dyDescent="0.2">
      <c r="A10" s="88" t="s">
        <v>11</v>
      </c>
      <c r="B10" s="89">
        <v>80</v>
      </c>
      <c r="C10" s="89">
        <v>130</v>
      </c>
      <c r="D10" s="90">
        <v>0</v>
      </c>
      <c r="E10" s="91">
        <v>0.3</v>
      </c>
    </row>
    <row r="11" spans="1:18" s="65" customFormat="1" ht="30" x14ac:dyDescent="0.2">
      <c r="A11" s="92" t="s">
        <v>12</v>
      </c>
      <c r="B11" s="89">
        <v>60</v>
      </c>
      <c r="C11" s="89">
        <v>100</v>
      </c>
      <c r="D11" s="90">
        <v>0</v>
      </c>
      <c r="E11" s="91">
        <v>0.25</v>
      </c>
    </row>
    <row r="12" spans="1:18" s="65" customFormat="1" ht="15" x14ac:dyDescent="0.2">
      <c r="A12" s="88" t="s">
        <v>13</v>
      </c>
      <c r="B12" s="89">
        <v>75</v>
      </c>
      <c r="C12" s="89">
        <v>115</v>
      </c>
      <c r="D12" s="90">
        <v>0</v>
      </c>
      <c r="E12" s="91">
        <v>0.2</v>
      </c>
    </row>
    <row r="13" spans="1:18" s="65" customFormat="1" ht="15.75" thickBot="1" x14ac:dyDescent="0.25">
      <c r="A13" s="93" t="s">
        <v>14</v>
      </c>
      <c r="B13" s="94">
        <v>75</v>
      </c>
      <c r="C13" s="95">
        <v>115</v>
      </c>
      <c r="D13" s="96">
        <v>0</v>
      </c>
      <c r="E13" s="97">
        <v>0.1</v>
      </c>
    </row>
    <row r="14" spans="1:18" s="65" customFormat="1" ht="16.5" thickTop="1" x14ac:dyDescent="0.25">
      <c r="A14" s="71" t="s">
        <v>15</v>
      </c>
      <c r="B14" s="72">
        <f>((B9*$E$9)+(B10*$E$10)++(B11*$E$11)+(B12*$E$12)+(B13*$E$13))</f>
        <v>79.5</v>
      </c>
      <c r="C14" s="72">
        <f>((C9*$E$9)+(C10*$E$10)+(C11*$E$11)+(C12*$E$12)+(C13*$E$13))</f>
        <v>125.5</v>
      </c>
      <c r="D14" s="72">
        <f>((D9*$E$9)+(D10*$E$10)+(D11*$E$11)+(D12*$E$12)+(D13*$E$13))</f>
        <v>0</v>
      </c>
      <c r="E14" s="73">
        <f>SUM(E9:E13)</f>
        <v>0.99999999999999989</v>
      </c>
    </row>
    <row r="15" spans="1:18" s="65" customFormat="1" x14ac:dyDescent="0.2">
      <c r="A15" s="74"/>
      <c r="B15" s="75"/>
      <c r="C15" s="75"/>
      <c r="D15" s="76"/>
    </row>
    <row r="16" spans="1:18" s="65" customFormat="1" x14ac:dyDescent="0.2">
      <c r="B16" s="77"/>
      <c r="C16" s="77"/>
      <c r="D16" s="77"/>
      <c r="E16" s="78"/>
    </row>
    <row r="17" spans="1:3" s="65" customFormat="1" ht="18" x14ac:dyDescent="0.25">
      <c r="A17" s="79" t="s">
        <v>16</v>
      </c>
      <c r="B17" s="85">
        <f>-0.4348*D14+54.565</f>
        <v>54.564999999999998</v>
      </c>
      <c r="C17" s="85" t="s">
        <v>17</v>
      </c>
    </row>
    <row r="18" spans="1:3" s="65" customFormat="1" x14ac:dyDescent="0.2"/>
    <row r="19" spans="1:3" s="65" customFormat="1" x14ac:dyDescent="0.2">
      <c r="A19" s="80" t="s">
        <v>18</v>
      </c>
    </row>
    <row r="20" spans="1:3" s="65" customFormat="1" ht="15" x14ac:dyDescent="0.25">
      <c r="A20" s="81" t="s">
        <v>19</v>
      </c>
      <c r="B20" s="82"/>
    </row>
    <row r="21" spans="1:3" s="65" customFormat="1" x14ac:dyDescent="0.2"/>
    <row r="22" spans="1:3" s="65" customFormat="1" x14ac:dyDescent="0.2"/>
    <row r="23" spans="1:3" s="65" customFormat="1" x14ac:dyDescent="0.2"/>
    <row r="24" spans="1:3" s="65" customFormat="1" x14ac:dyDescent="0.2"/>
    <row r="25" spans="1:3" s="65" customFormat="1" x14ac:dyDescent="0.2"/>
    <row r="26" spans="1:3" s="65" customFormat="1" x14ac:dyDescent="0.2"/>
    <row r="27" spans="1:3" s="65" customFormat="1" x14ac:dyDescent="0.2"/>
    <row r="28" spans="1:3" s="65" customFormat="1" x14ac:dyDescent="0.2"/>
    <row r="29" spans="1:3" s="65" customFormat="1" x14ac:dyDescent="0.2"/>
    <row r="30" spans="1:3" s="65" customFormat="1" x14ac:dyDescent="0.2"/>
    <row r="31" spans="1:3" s="65" customFormat="1" x14ac:dyDescent="0.2"/>
    <row r="32" spans="1:3" s="65" customFormat="1" x14ac:dyDescent="0.2"/>
    <row r="33" s="65" customFormat="1" x14ac:dyDescent="0.2"/>
    <row r="34" s="65" customFormat="1" x14ac:dyDescent="0.2"/>
    <row r="35" s="65" customFormat="1" x14ac:dyDescent="0.2"/>
    <row r="36" s="65" customFormat="1" x14ac:dyDescent="0.2"/>
    <row r="37" s="65" customFormat="1" x14ac:dyDescent="0.2"/>
    <row r="38" s="65" customFormat="1" x14ac:dyDescent="0.2"/>
    <row r="39" s="65" customFormat="1" x14ac:dyDescent="0.2"/>
    <row r="40" s="65" customFormat="1" x14ac:dyDescent="0.2"/>
    <row r="41" s="65" customFormat="1" x14ac:dyDescent="0.2"/>
    <row r="42" s="65" customFormat="1" x14ac:dyDescent="0.2"/>
    <row r="43" s="65" customFormat="1" x14ac:dyDescent="0.2"/>
    <row r="44" s="65" customFormat="1" hidden="1" x14ac:dyDescent="0.2"/>
    <row r="45" s="65" customFormat="1" hidden="1" x14ac:dyDescent="0.2"/>
    <row r="46" s="65" customFormat="1" hidden="1" x14ac:dyDescent="0.2"/>
    <row r="47" s="65" customFormat="1" hidden="1" x14ac:dyDescent="0.2"/>
    <row r="48" s="65" customFormat="1" hidden="1" x14ac:dyDescent="0.2"/>
    <row r="49" s="65" customFormat="1" hidden="1" x14ac:dyDescent="0.2"/>
    <row r="50" s="65" customFormat="1" hidden="1" x14ac:dyDescent="0.2"/>
    <row r="51" s="65" customFormat="1" hidden="1" x14ac:dyDescent="0.2"/>
    <row r="52" s="65" customFormat="1" hidden="1" x14ac:dyDescent="0.2"/>
    <row r="53" s="65" customFormat="1" hidden="1" x14ac:dyDescent="0.2"/>
    <row r="54" s="65" customFormat="1" hidden="1" x14ac:dyDescent="0.2"/>
    <row r="55" s="65" customFormat="1" hidden="1" x14ac:dyDescent="0.2"/>
    <row r="56" s="65" customFormat="1" hidden="1" x14ac:dyDescent="0.2"/>
    <row r="57" s="65" customFormat="1" hidden="1" x14ac:dyDescent="0.2"/>
    <row r="58" s="65" customFormat="1" hidden="1" x14ac:dyDescent="0.2"/>
    <row r="59" s="65" customFormat="1" hidden="1" x14ac:dyDescent="0.2"/>
    <row r="60" s="65" customFormat="1" hidden="1" x14ac:dyDescent="0.2"/>
    <row r="61" s="65" customFormat="1" hidden="1" x14ac:dyDescent="0.2"/>
    <row r="62" s="65" customFormat="1" hidden="1" x14ac:dyDescent="0.2"/>
    <row r="63" s="65" customFormat="1" hidden="1" x14ac:dyDescent="0.2"/>
    <row r="64" s="65" customFormat="1" hidden="1" x14ac:dyDescent="0.2"/>
    <row r="65" s="65" customFormat="1" hidden="1" x14ac:dyDescent="0.2"/>
    <row r="66" s="65" customFormat="1" hidden="1" x14ac:dyDescent="0.2"/>
    <row r="67" s="65" customFormat="1" hidden="1" x14ac:dyDescent="0.2"/>
    <row r="68" s="65" customFormat="1" hidden="1" x14ac:dyDescent="0.2"/>
    <row r="69" s="65" customFormat="1" hidden="1" x14ac:dyDescent="0.2"/>
    <row r="70" s="65" customFormat="1" hidden="1" x14ac:dyDescent="0.2"/>
    <row r="71" s="65" customFormat="1" hidden="1" x14ac:dyDescent="0.2"/>
    <row r="72" s="65" customFormat="1" hidden="1" x14ac:dyDescent="0.2"/>
    <row r="73" s="65" customFormat="1" hidden="1" x14ac:dyDescent="0.2"/>
    <row r="74" s="65" customFormat="1" hidden="1" x14ac:dyDescent="0.2"/>
    <row r="75" s="65" customFormat="1" hidden="1" x14ac:dyDescent="0.2"/>
    <row r="76" s="65" customFormat="1" hidden="1" x14ac:dyDescent="0.2"/>
    <row r="77" s="65" customFormat="1" hidden="1" x14ac:dyDescent="0.2"/>
    <row r="78" s="65" customFormat="1" hidden="1" x14ac:dyDescent="0.2"/>
    <row r="79" s="65" customFormat="1" hidden="1" x14ac:dyDescent="0.2"/>
    <row r="80" s="65" customFormat="1" hidden="1" x14ac:dyDescent="0.2"/>
    <row r="81" s="65" customFormat="1" hidden="1" x14ac:dyDescent="0.2"/>
    <row r="82" s="65" customFormat="1" hidden="1" x14ac:dyDescent="0.2"/>
    <row r="83" s="65" customFormat="1" hidden="1" x14ac:dyDescent="0.2"/>
    <row r="84" s="65" customFormat="1" hidden="1" x14ac:dyDescent="0.2"/>
    <row r="85" s="65" customFormat="1" hidden="1" x14ac:dyDescent="0.2"/>
    <row r="86" s="65" customFormat="1" hidden="1" x14ac:dyDescent="0.2"/>
    <row r="87" s="65" customFormat="1" hidden="1" x14ac:dyDescent="0.2"/>
    <row r="88" s="65" customFormat="1" hidden="1" x14ac:dyDescent="0.2"/>
    <row r="89" s="65" customFormat="1" hidden="1" x14ac:dyDescent="0.2"/>
    <row r="90" s="65" customFormat="1" hidden="1" x14ac:dyDescent="0.2"/>
    <row r="91" s="65" customFormat="1" hidden="1" x14ac:dyDescent="0.2"/>
    <row r="92" s="65" customFormat="1" hidden="1" x14ac:dyDescent="0.2"/>
    <row r="93" s="65" customFormat="1" hidden="1" x14ac:dyDescent="0.2"/>
    <row r="94" s="65" customFormat="1" hidden="1" x14ac:dyDescent="0.2"/>
    <row r="95" s="65" customFormat="1" hidden="1" x14ac:dyDescent="0.2"/>
    <row r="96" s="65" customFormat="1" hidden="1" x14ac:dyDescent="0.2"/>
    <row r="97" s="65" customFormat="1" hidden="1" x14ac:dyDescent="0.2"/>
    <row r="98" s="65" customFormat="1" hidden="1" x14ac:dyDescent="0.2"/>
    <row r="99" s="65" customFormat="1" hidden="1" x14ac:dyDescent="0.2"/>
    <row r="100" s="65" customFormat="1" hidden="1" x14ac:dyDescent="0.2"/>
    <row r="101" s="65" customFormat="1" hidden="1" x14ac:dyDescent="0.2"/>
    <row r="102" s="65" customFormat="1" hidden="1" x14ac:dyDescent="0.2"/>
    <row r="103" s="65" customFormat="1" hidden="1" x14ac:dyDescent="0.2"/>
    <row r="104" s="65" customFormat="1" hidden="1" x14ac:dyDescent="0.2"/>
    <row r="105" s="65" customFormat="1" hidden="1" x14ac:dyDescent="0.2"/>
    <row r="106" s="65" customFormat="1" hidden="1" x14ac:dyDescent="0.2"/>
    <row r="107" s="65" customFormat="1" hidden="1" x14ac:dyDescent="0.2"/>
    <row r="108" s="65" customFormat="1" hidden="1" x14ac:dyDescent="0.2"/>
    <row r="109" s="65" customFormat="1" hidden="1" x14ac:dyDescent="0.2"/>
    <row r="110" s="65" customFormat="1" hidden="1" x14ac:dyDescent="0.2"/>
    <row r="111" s="65" customFormat="1" hidden="1" x14ac:dyDescent="0.2"/>
    <row r="112" s="65" customFormat="1" hidden="1" x14ac:dyDescent="0.2"/>
    <row r="113" s="65" customFormat="1" hidden="1" x14ac:dyDescent="0.2"/>
    <row r="114" s="65" customFormat="1" hidden="1" x14ac:dyDescent="0.2"/>
    <row r="115" s="65" customFormat="1" hidden="1" x14ac:dyDescent="0.2"/>
    <row r="116" s="65" customFormat="1" hidden="1" x14ac:dyDescent="0.2"/>
    <row r="117" s="65" customFormat="1" hidden="1" x14ac:dyDescent="0.2"/>
    <row r="118" s="65" customFormat="1" hidden="1" x14ac:dyDescent="0.2"/>
    <row r="119" s="65" customFormat="1" hidden="1" x14ac:dyDescent="0.2"/>
    <row r="120" s="65" customFormat="1" hidden="1" x14ac:dyDescent="0.2"/>
    <row r="121" s="65" customFormat="1" hidden="1" x14ac:dyDescent="0.2"/>
    <row r="122" s="65" customFormat="1" hidden="1" x14ac:dyDescent="0.2"/>
    <row r="123" s="65" customFormat="1" hidden="1" x14ac:dyDescent="0.2"/>
    <row r="124" s="65" customFormat="1" hidden="1" x14ac:dyDescent="0.2"/>
    <row r="125" s="65" customFormat="1" hidden="1" x14ac:dyDescent="0.2"/>
    <row r="126" s="65" customFormat="1" hidden="1" x14ac:dyDescent="0.2"/>
    <row r="127" s="65" customFormat="1" hidden="1" x14ac:dyDescent="0.2"/>
    <row r="128" s="65" customFormat="1" hidden="1" x14ac:dyDescent="0.2"/>
    <row r="129" s="65" customFormat="1" hidden="1" x14ac:dyDescent="0.2"/>
    <row r="130" s="65" customFormat="1" hidden="1" x14ac:dyDescent="0.2"/>
    <row r="131" s="65" customFormat="1" hidden="1" x14ac:dyDescent="0.2"/>
    <row r="132" s="65" customFormat="1" hidden="1" x14ac:dyDescent="0.2"/>
    <row r="133" s="65" customFormat="1" hidden="1" x14ac:dyDescent="0.2"/>
    <row r="134" s="65" customFormat="1" hidden="1" x14ac:dyDescent="0.2"/>
    <row r="135" s="65" customFormat="1" hidden="1" x14ac:dyDescent="0.2"/>
    <row r="136" s="65" customFormat="1" hidden="1" x14ac:dyDescent="0.2"/>
    <row r="137" s="65" customFormat="1" hidden="1" x14ac:dyDescent="0.2"/>
    <row r="138" s="65" customFormat="1" hidden="1" x14ac:dyDescent="0.2"/>
    <row r="139" s="65" customFormat="1" hidden="1" x14ac:dyDescent="0.2"/>
    <row r="140" s="65" customFormat="1" hidden="1" x14ac:dyDescent="0.2"/>
    <row r="141" s="65" customFormat="1" hidden="1" x14ac:dyDescent="0.2"/>
    <row r="142" s="65" customFormat="1" hidden="1" x14ac:dyDescent="0.2"/>
    <row r="143" s="65" customFormat="1" hidden="1" x14ac:dyDescent="0.2"/>
    <row r="144" s="65" customFormat="1" hidden="1" x14ac:dyDescent="0.2"/>
    <row r="145" s="65" customFormat="1" hidden="1" x14ac:dyDescent="0.2"/>
    <row r="146" s="65" customFormat="1" hidden="1" x14ac:dyDescent="0.2"/>
    <row r="147" s="65" customFormat="1" hidden="1" x14ac:dyDescent="0.2"/>
    <row r="148" s="65" customFormat="1" hidden="1" x14ac:dyDescent="0.2"/>
    <row r="149" s="65" customFormat="1" hidden="1" x14ac:dyDescent="0.2"/>
    <row r="150" s="65" customFormat="1" hidden="1" x14ac:dyDescent="0.2"/>
    <row r="151" s="65" customFormat="1" hidden="1" x14ac:dyDescent="0.2"/>
    <row r="152" s="65" customFormat="1" hidden="1" x14ac:dyDescent="0.2"/>
    <row r="153" s="65" customFormat="1" hidden="1" x14ac:dyDescent="0.2"/>
    <row r="154" s="65" customFormat="1" hidden="1" x14ac:dyDescent="0.2"/>
    <row r="155" s="65" customFormat="1" hidden="1" x14ac:dyDescent="0.2"/>
    <row r="156" s="65" customFormat="1" hidden="1" x14ac:dyDescent="0.2"/>
    <row r="157" s="65" customFormat="1" hidden="1" x14ac:dyDescent="0.2"/>
    <row r="158" s="65" customFormat="1" hidden="1" x14ac:dyDescent="0.2"/>
    <row r="159" s="65" customFormat="1" hidden="1" x14ac:dyDescent="0.2"/>
    <row r="160" s="65" customFormat="1" hidden="1" x14ac:dyDescent="0.2"/>
    <row r="161" s="65" customFormat="1" hidden="1" x14ac:dyDescent="0.2"/>
    <row r="162" s="65" customFormat="1" hidden="1" x14ac:dyDescent="0.2"/>
    <row r="163" s="65" customFormat="1" hidden="1" x14ac:dyDescent="0.2"/>
    <row r="164" s="65" customFormat="1" hidden="1" x14ac:dyDescent="0.2"/>
    <row r="165" s="65" customFormat="1" hidden="1" x14ac:dyDescent="0.2"/>
    <row r="166" s="65" customFormat="1" hidden="1" x14ac:dyDescent="0.2"/>
    <row r="167" s="65" customFormat="1" hidden="1" x14ac:dyDescent="0.2"/>
    <row r="168" s="65" customFormat="1" hidden="1" x14ac:dyDescent="0.2"/>
    <row r="169" s="65" customFormat="1" hidden="1" x14ac:dyDescent="0.2"/>
    <row r="170" s="65" customFormat="1" hidden="1" x14ac:dyDescent="0.2"/>
    <row r="171" s="65" customFormat="1" hidden="1" x14ac:dyDescent="0.2"/>
    <row r="172" s="65" customFormat="1" hidden="1" x14ac:dyDescent="0.2"/>
    <row r="173" s="65" customFormat="1" hidden="1" x14ac:dyDescent="0.2"/>
    <row r="174" s="65" customFormat="1" hidden="1" x14ac:dyDescent="0.2"/>
    <row r="175" s="65" customFormat="1" hidden="1" x14ac:dyDescent="0.2"/>
    <row r="176" s="65" customFormat="1" hidden="1" x14ac:dyDescent="0.2"/>
    <row r="177" s="65" customFormat="1" hidden="1" x14ac:dyDescent="0.2"/>
    <row r="178" s="65" customFormat="1" hidden="1" x14ac:dyDescent="0.2"/>
    <row r="179" s="65" customFormat="1" hidden="1" x14ac:dyDescent="0.2"/>
    <row r="180" s="65" customFormat="1" hidden="1" x14ac:dyDescent="0.2"/>
    <row r="181" s="65" customFormat="1" hidden="1" x14ac:dyDescent="0.2"/>
    <row r="182" s="65" customFormat="1" hidden="1" x14ac:dyDescent="0.2"/>
    <row r="183" s="65" customFormat="1" hidden="1" x14ac:dyDescent="0.2"/>
    <row r="184" s="65" customFormat="1" hidden="1" x14ac:dyDescent="0.2"/>
    <row r="185" s="65" customFormat="1" hidden="1" x14ac:dyDescent="0.2"/>
    <row r="186" s="65" customFormat="1" hidden="1" x14ac:dyDescent="0.2"/>
    <row r="187" s="65" customFormat="1" hidden="1" x14ac:dyDescent="0.2"/>
    <row r="188" s="65" customFormat="1" hidden="1" x14ac:dyDescent="0.2"/>
    <row r="189" s="65" customFormat="1" hidden="1" x14ac:dyDescent="0.2"/>
    <row r="190" s="65" customFormat="1" hidden="1" x14ac:dyDescent="0.2"/>
    <row r="191" s="65" customFormat="1" hidden="1" x14ac:dyDescent="0.2"/>
    <row r="192" s="65" customFormat="1" hidden="1" x14ac:dyDescent="0.2"/>
    <row r="193" s="65" customFormat="1" hidden="1" x14ac:dyDescent="0.2"/>
    <row r="194" s="65" customFormat="1" hidden="1" x14ac:dyDescent="0.2"/>
    <row r="195" s="65" customFormat="1" hidden="1" x14ac:dyDescent="0.2"/>
    <row r="196" s="65" customFormat="1" hidden="1" x14ac:dyDescent="0.2"/>
    <row r="197" s="65" customFormat="1" hidden="1" x14ac:dyDescent="0.2"/>
    <row r="198" s="65" customFormat="1" hidden="1" x14ac:dyDescent="0.2"/>
    <row r="199" s="65" customFormat="1" hidden="1" x14ac:dyDescent="0.2"/>
    <row r="200" s="65" customFormat="1" hidden="1" x14ac:dyDescent="0.2"/>
    <row r="201" s="65" customFormat="1" hidden="1" x14ac:dyDescent="0.2"/>
    <row r="202" s="65" customFormat="1" hidden="1" x14ac:dyDescent="0.2"/>
    <row r="203" s="65" customFormat="1" hidden="1" x14ac:dyDescent="0.2"/>
    <row r="204" s="65" customFormat="1" hidden="1" x14ac:dyDescent="0.2"/>
    <row r="205" s="65" customFormat="1" hidden="1" x14ac:dyDescent="0.2"/>
    <row r="206" s="65" customFormat="1" hidden="1" x14ac:dyDescent="0.2"/>
    <row r="207" s="65" customFormat="1" hidden="1" x14ac:dyDescent="0.2"/>
    <row r="208" s="65" customFormat="1" hidden="1" x14ac:dyDescent="0.2"/>
    <row r="209" s="65" customFormat="1" hidden="1" x14ac:dyDescent="0.2"/>
    <row r="210" s="65" customFormat="1" hidden="1" x14ac:dyDescent="0.2"/>
    <row r="211" s="65" customFormat="1" hidden="1" x14ac:dyDescent="0.2"/>
    <row r="212" s="65" customFormat="1" hidden="1" x14ac:dyDescent="0.2"/>
    <row r="213" s="65" customFormat="1" hidden="1" x14ac:dyDescent="0.2"/>
    <row r="214" s="65" customFormat="1" hidden="1" x14ac:dyDescent="0.2"/>
    <row r="215" s="65" customFormat="1" hidden="1" x14ac:dyDescent="0.2"/>
    <row r="216" s="65" customFormat="1" hidden="1" x14ac:dyDescent="0.2"/>
    <row r="217" s="65" customFormat="1" hidden="1" x14ac:dyDescent="0.2"/>
    <row r="218" s="65" customFormat="1" hidden="1" x14ac:dyDescent="0.2"/>
    <row r="219" s="65" customFormat="1" hidden="1" x14ac:dyDescent="0.2"/>
    <row r="220" s="65" customFormat="1" hidden="1" x14ac:dyDescent="0.2"/>
    <row r="221" s="65" customFormat="1" hidden="1" x14ac:dyDescent="0.2"/>
    <row r="222" s="65" customFormat="1" hidden="1" x14ac:dyDescent="0.2"/>
    <row r="223" s="65" customFormat="1" hidden="1" x14ac:dyDescent="0.2"/>
    <row r="224" s="65" customFormat="1" hidden="1" x14ac:dyDescent="0.2"/>
    <row r="225" s="65" customFormat="1" hidden="1" x14ac:dyDescent="0.2"/>
    <row r="226" s="65" customFormat="1" hidden="1" x14ac:dyDescent="0.2"/>
    <row r="227" s="65" customFormat="1" hidden="1" x14ac:dyDescent="0.2"/>
    <row r="228" s="65" customFormat="1" hidden="1" x14ac:dyDescent="0.2"/>
    <row r="229" s="65" customFormat="1" hidden="1" x14ac:dyDescent="0.2"/>
    <row r="230" s="65" customFormat="1" hidden="1" x14ac:dyDescent="0.2"/>
    <row r="231" s="65" customFormat="1" hidden="1" x14ac:dyDescent="0.2"/>
    <row r="232" s="65" customFormat="1" hidden="1" x14ac:dyDescent="0.2"/>
    <row r="233" s="65" customFormat="1" hidden="1" x14ac:dyDescent="0.2"/>
    <row r="234" s="65" customFormat="1" hidden="1" x14ac:dyDescent="0.2"/>
    <row r="235" s="65" customFormat="1" hidden="1" x14ac:dyDescent="0.2"/>
    <row r="236" s="65" customFormat="1" hidden="1" x14ac:dyDescent="0.2"/>
    <row r="237" s="65" customFormat="1" hidden="1" x14ac:dyDescent="0.2"/>
    <row r="238" s="65" customFormat="1" hidden="1" x14ac:dyDescent="0.2"/>
    <row r="239" s="65" customFormat="1" hidden="1" x14ac:dyDescent="0.2"/>
    <row r="240" s="65" customFormat="1" hidden="1" x14ac:dyDescent="0.2"/>
    <row r="241" s="65" customFormat="1" hidden="1" x14ac:dyDescent="0.2"/>
    <row r="242" s="65" customFormat="1" hidden="1" x14ac:dyDescent="0.2"/>
    <row r="243" s="65" customFormat="1" hidden="1" x14ac:dyDescent="0.2"/>
    <row r="244" s="65" customFormat="1" hidden="1" x14ac:dyDescent="0.2"/>
    <row r="245" s="65" customFormat="1" hidden="1" x14ac:dyDescent="0.2"/>
    <row r="246" s="65" customFormat="1" hidden="1" x14ac:dyDescent="0.2"/>
    <row r="247" s="65" customFormat="1" hidden="1" x14ac:dyDescent="0.2"/>
    <row r="248" s="65" customFormat="1" hidden="1" x14ac:dyDescent="0.2"/>
    <row r="249" s="65" customFormat="1" hidden="1" x14ac:dyDescent="0.2"/>
    <row r="250" s="65" customFormat="1" hidden="1" x14ac:dyDescent="0.2"/>
    <row r="251" s="65" customFormat="1" hidden="1" x14ac:dyDescent="0.2"/>
    <row r="252" s="65" customFormat="1" hidden="1" x14ac:dyDescent="0.2"/>
    <row r="253" s="65" customFormat="1" hidden="1" x14ac:dyDescent="0.2"/>
    <row r="254" s="65" customFormat="1" hidden="1" x14ac:dyDescent="0.2"/>
    <row r="255" s="65" customFormat="1" hidden="1" x14ac:dyDescent="0.2"/>
    <row r="256" s="65" customFormat="1" hidden="1" x14ac:dyDescent="0.2"/>
    <row r="257" s="65" customFormat="1" hidden="1" x14ac:dyDescent="0.2"/>
    <row r="258" s="65" customFormat="1" hidden="1" x14ac:dyDescent="0.2"/>
    <row r="259" s="65" customFormat="1" hidden="1" x14ac:dyDescent="0.2"/>
    <row r="260" s="65" customFormat="1" hidden="1" x14ac:dyDescent="0.2"/>
    <row r="261" s="65" customFormat="1" hidden="1" x14ac:dyDescent="0.2"/>
    <row r="262" s="65" customFormat="1" hidden="1" x14ac:dyDescent="0.2"/>
    <row r="263" s="65" customFormat="1" hidden="1" x14ac:dyDescent="0.2"/>
    <row r="264" s="65" customFormat="1" hidden="1" x14ac:dyDescent="0.2"/>
    <row r="265" s="65" customFormat="1" hidden="1" x14ac:dyDescent="0.2"/>
    <row r="266" s="65" customFormat="1" hidden="1" x14ac:dyDescent="0.2"/>
    <row r="267" s="65" customFormat="1" hidden="1" x14ac:dyDescent="0.2"/>
    <row r="268" s="65" customFormat="1" hidden="1" x14ac:dyDescent="0.2"/>
    <row r="269" s="65" customFormat="1" hidden="1" x14ac:dyDescent="0.2"/>
    <row r="270" s="65" customFormat="1" hidden="1" x14ac:dyDescent="0.2"/>
    <row r="271" s="65" customFormat="1" hidden="1" x14ac:dyDescent="0.2"/>
    <row r="272" s="65" customFormat="1" hidden="1" x14ac:dyDescent="0.2"/>
    <row r="273" s="65" customFormat="1" hidden="1" x14ac:dyDescent="0.2"/>
    <row r="274" s="65" customFormat="1" hidden="1" x14ac:dyDescent="0.2"/>
    <row r="275" s="65" customFormat="1" hidden="1" x14ac:dyDescent="0.2"/>
    <row r="276" s="65" customFormat="1" hidden="1" x14ac:dyDescent="0.2"/>
    <row r="277" s="65" customFormat="1" hidden="1" x14ac:dyDescent="0.2"/>
    <row r="278" s="65" customFormat="1" hidden="1" x14ac:dyDescent="0.2"/>
    <row r="279" s="65" customFormat="1" hidden="1" x14ac:dyDescent="0.2"/>
    <row r="280" s="65" customFormat="1" hidden="1" x14ac:dyDescent="0.2"/>
    <row r="281" s="65" customFormat="1" hidden="1" x14ac:dyDescent="0.2"/>
    <row r="282" s="65" customFormat="1" hidden="1" x14ac:dyDescent="0.2"/>
    <row r="283" s="65" customFormat="1" hidden="1" x14ac:dyDescent="0.2"/>
    <row r="284" s="65" customFormat="1" hidden="1" x14ac:dyDescent="0.2"/>
    <row r="285" s="65" customFormat="1" hidden="1" x14ac:dyDescent="0.2"/>
    <row r="286" s="65" customFormat="1" hidden="1" x14ac:dyDescent="0.2"/>
    <row r="287" s="65" customFormat="1" hidden="1" x14ac:dyDescent="0.2"/>
    <row r="288" s="65" customFormat="1" hidden="1" x14ac:dyDescent="0.2"/>
    <row r="289" s="65" customFormat="1" hidden="1" x14ac:dyDescent="0.2"/>
    <row r="290" s="65" customFormat="1" hidden="1" x14ac:dyDescent="0.2"/>
    <row r="291" s="65" customFormat="1" hidden="1" x14ac:dyDescent="0.2"/>
    <row r="292" s="65" customFormat="1" hidden="1" x14ac:dyDescent="0.2"/>
    <row r="293" s="65" customFormat="1" hidden="1" x14ac:dyDescent="0.2"/>
    <row r="294" s="65" customFormat="1" hidden="1" x14ac:dyDescent="0.2"/>
    <row r="295" s="65" customFormat="1" hidden="1" x14ac:dyDescent="0.2"/>
    <row r="296" s="65" customFormat="1" hidden="1" x14ac:dyDescent="0.2"/>
    <row r="297" s="65" customFormat="1" hidden="1" x14ac:dyDescent="0.2"/>
    <row r="298" s="65" customFormat="1" hidden="1" x14ac:dyDescent="0.2"/>
    <row r="299" s="65" customFormat="1" hidden="1" x14ac:dyDescent="0.2"/>
    <row r="300" s="65" customFormat="1" hidden="1" x14ac:dyDescent="0.2"/>
    <row r="301" s="65" customFormat="1" hidden="1" x14ac:dyDescent="0.2"/>
    <row r="302" s="65" customFormat="1" hidden="1" x14ac:dyDescent="0.2"/>
    <row r="303" s="65" customFormat="1" hidden="1" x14ac:dyDescent="0.2"/>
    <row r="304" s="65" customFormat="1" hidden="1" x14ac:dyDescent="0.2"/>
    <row r="305" s="65" customFormat="1" hidden="1" x14ac:dyDescent="0.2"/>
    <row r="306" s="65" customFormat="1" hidden="1" x14ac:dyDescent="0.2"/>
    <row r="307" s="65" customFormat="1" hidden="1" x14ac:dyDescent="0.2"/>
    <row r="308" s="65" customFormat="1" hidden="1" x14ac:dyDescent="0.2"/>
    <row r="309" s="65" customFormat="1" hidden="1" x14ac:dyDescent="0.2"/>
    <row r="310" s="65" customFormat="1" hidden="1" x14ac:dyDescent="0.2"/>
    <row r="311" s="65" customFormat="1" hidden="1" x14ac:dyDescent="0.2"/>
    <row r="312" s="65" customFormat="1" hidden="1" x14ac:dyDescent="0.2"/>
    <row r="313" s="65" customFormat="1" hidden="1" x14ac:dyDescent="0.2"/>
    <row r="314" s="65" customFormat="1" hidden="1" x14ac:dyDescent="0.2"/>
    <row r="315" s="65" customFormat="1" hidden="1" x14ac:dyDescent="0.2"/>
    <row r="316" s="65" customFormat="1" hidden="1" x14ac:dyDescent="0.2"/>
    <row r="317" s="65" customFormat="1" hidden="1" x14ac:dyDescent="0.2"/>
    <row r="318" s="65" customFormat="1" hidden="1" x14ac:dyDescent="0.2"/>
    <row r="319" s="65" customFormat="1" hidden="1" x14ac:dyDescent="0.2"/>
    <row r="320" s="65" customFormat="1" hidden="1" x14ac:dyDescent="0.2"/>
    <row r="321" s="65" customFormat="1" hidden="1" x14ac:dyDescent="0.2"/>
    <row r="322" s="65" customFormat="1" hidden="1" x14ac:dyDescent="0.2"/>
    <row r="323" s="65" customFormat="1" hidden="1" x14ac:dyDescent="0.2"/>
    <row r="324" s="65" customFormat="1" hidden="1" x14ac:dyDescent="0.2"/>
    <row r="325" s="65" customFormat="1" hidden="1" x14ac:dyDescent="0.2"/>
    <row r="326" s="65" customFormat="1" hidden="1" x14ac:dyDescent="0.2"/>
    <row r="327" s="65" customFormat="1" hidden="1" x14ac:dyDescent="0.2"/>
    <row r="328" s="65" customFormat="1" hidden="1" x14ac:dyDescent="0.2"/>
    <row r="329" s="65" customFormat="1" hidden="1" x14ac:dyDescent="0.2"/>
    <row r="330" s="65" customFormat="1" hidden="1" x14ac:dyDescent="0.2"/>
    <row r="331" s="65" customFormat="1" hidden="1" x14ac:dyDescent="0.2"/>
    <row r="332" s="65" customFormat="1" hidden="1" x14ac:dyDescent="0.2"/>
    <row r="333" s="65" customFormat="1" hidden="1" x14ac:dyDescent="0.2"/>
    <row r="334" s="65" customFormat="1" hidden="1" x14ac:dyDescent="0.2"/>
    <row r="335" s="65" customFormat="1" hidden="1" x14ac:dyDescent="0.2"/>
    <row r="336" s="65" customFormat="1" hidden="1" x14ac:dyDescent="0.2"/>
    <row r="337" s="65" customFormat="1" hidden="1" x14ac:dyDescent="0.2"/>
    <row r="338" s="65" customFormat="1" hidden="1" x14ac:dyDescent="0.2"/>
    <row r="339" s="65" customFormat="1" hidden="1" x14ac:dyDescent="0.2"/>
    <row r="340" s="65" customFormat="1" hidden="1" x14ac:dyDescent="0.2"/>
    <row r="341" s="65" customFormat="1" hidden="1" x14ac:dyDescent="0.2"/>
    <row r="342" s="65" customFormat="1" hidden="1" x14ac:dyDescent="0.2"/>
    <row r="343" s="65" customFormat="1" hidden="1" x14ac:dyDescent="0.2"/>
    <row r="344" s="65" customFormat="1" hidden="1" x14ac:dyDescent="0.2"/>
    <row r="345" s="65" customFormat="1" hidden="1" x14ac:dyDescent="0.2"/>
    <row r="346" s="65" customFormat="1" hidden="1" x14ac:dyDescent="0.2"/>
    <row r="347" s="65" customFormat="1" hidden="1" x14ac:dyDescent="0.2"/>
    <row r="348" s="65" customFormat="1" hidden="1" x14ac:dyDescent="0.2"/>
    <row r="349" s="65" customFormat="1" hidden="1" x14ac:dyDescent="0.2"/>
    <row r="350" s="65" customFormat="1" hidden="1" x14ac:dyDescent="0.2"/>
    <row r="351" s="65" customFormat="1" hidden="1" x14ac:dyDescent="0.2"/>
    <row r="352" s="65" customFormat="1" hidden="1" x14ac:dyDescent="0.2"/>
    <row r="353" s="65" customFormat="1" hidden="1" x14ac:dyDescent="0.2"/>
    <row r="354" s="65" customFormat="1" hidden="1" x14ac:dyDescent="0.2"/>
    <row r="355" s="65" customFormat="1" hidden="1" x14ac:dyDescent="0.2"/>
    <row r="356" s="65" customFormat="1" hidden="1" x14ac:dyDescent="0.2"/>
    <row r="357" s="65" customFormat="1" hidden="1" x14ac:dyDescent="0.2"/>
    <row r="358" s="65" customFormat="1" hidden="1" x14ac:dyDescent="0.2"/>
    <row r="359" s="65" customFormat="1" hidden="1" x14ac:dyDescent="0.2"/>
    <row r="360" s="65" customFormat="1" hidden="1" x14ac:dyDescent="0.2"/>
    <row r="361" s="65" customFormat="1" hidden="1" x14ac:dyDescent="0.2"/>
    <row r="362" s="65" customFormat="1" hidden="1" x14ac:dyDescent="0.2"/>
    <row r="363" s="65" customFormat="1" hidden="1" x14ac:dyDescent="0.2"/>
    <row r="364" s="65" customFormat="1" hidden="1" x14ac:dyDescent="0.2"/>
    <row r="365" s="65" customFormat="1" hidden="1" x14ac:dyDescent="0.2"/>
    <row r="366" s="65" customFormat="1" hidden="1" x14ac:dyDescent="0.2"/>
    <row r="367" s="65" customFormat="1" hidden="1" x14ac:dyDescent="0.2"/>
    <row r="368" s="65" customFormat="1" hidden="1" x14ac:dyDescent="0.2"/>
    <row r="369" s="65" customFormat="1" hidden="1" x14ac:dyDescent="0.2"/>
    <row r="370" s="65" customFormat="1" hidden="1" x14ac:dyDescent="0.2"/>
    <row r="371" s="65" customFormat="1" hidden="1" x14ac:dyDescent="0.2"/>
    <row r="372" s="65" customFormat="1" hidden="1" x14ac:dyDescent="0.2"/>
    <row r="373" s="65" customFormat="1" hidden="1" x14ac:dyDescent="0.2"/>
    <row r="374" s="65" customFormat="1" hidden="1" x14ac:dyDescent="0.2"/>
    <row r="375" s="65" customFormat="1" hidden="1" x14ac:dyDescent="0.2"/>
    <row r="376" s="65" customFormat="1" hidden="1" x14ac:dyDescent="0.2"/>
    <row r="377" s="65" customFormat="1" hidden="1" x14ac:dyDescent="0.2"/>
    <row r="378" s="65" customFormat="1" hidden="1" x14ac:dyDescent="0.2"/>
    <row r="379" s="65" customFormat="1" hidden="1" x14ac:dyDescent="0.2"/>
    <row r="380" s="65" customFormat="1" hidden="1" x14ac:dyDescent="0.2"/>
    <row r="381" s="65" customFormat="1" hidden="1" x14ac:dyDescent="0.2"/>
    <row r="382" s="65" customFormat="1" hidden="1" x14ac:dyDescent="0.2"/>
    <row r="383" s="65" customFormat="1" hidden="1" x14ac:dyDescent="0.2"/>
    <row r="384" s="65" customFormat="1" hidden="1" x14ac:dyDescent="0.2"/>
    <row r="385" s="65" customFormat="1" hidden="1" x14ac:dyDescent="0.2"/>
    <row r="386" s="65" customFormat="1" hidden="1" x14ac:dyDescent="0.2"/>
    <row r="387" s="65" customFormat="1" hidden="1" x14ac:dyDescent="0.2"/>
    <row r="388" s="65" customFormat="1" hidden="1" x14ac:dyDescent="0.2"/>
    <row r="389" s="65" customFormat="1" hidden="1" x14ac:dyDescent="0.2"/>
    <row r="390" s="65" customFormat="1" hidden="1" x14ac:dyDescent="0.2"/>
    <row r="391" s="65" customFormat="1" hidden="1" x14ac:dyDescent="0.2"/>
    <row r="392" s="65" customFormat="1" hidden="1" x14ac:dyDescent="0.2"/>
    <row r="393" s="65" customFormat="1" hidden="1" x14ac:dyDescent="0.2"/>
    <row r="394" s="65" customFormat="1" hidden="1" x14ac:dyDescent="0.2"/>
    <row r="395" s="65" customFormat="1" hidden="1" x14ac:dyDescent="0.2"/>
    <row r="396" s="65" customFormat="1" hidden="1" x14ac:dyDescent="0.2"/>
    <row r="397" s="65" customFormat="1" hidden="1" x14ac:dyDescent="0.2"/>
    <row r="398" s="65" customFormat="1" hidden="1" x14ac:dyDescent="0.2"/>
    <row r="399" s="65" customFormat="1" hidden="1" x14ac:dyDescent="0.2"/>
    <row r="400" s="65" customFormat="1" hidden="1" x14ac:dyDescent="0.2"/>
    <row r="401" s="65" customFormat="1" hidden="1" x14ac:dyDescent="0.2"/>
    <row r="402" s="65" customFormat="1" hidden="1" x14ac:dyDescent="0.2"/>
    <row r="403" s="65" customFormat="1" hidden="1" x14ac:dyDescent="0.2"/>
    <row r="404" s="65" customFormat="1" hidden="1" x14ac:dyDescent="0.2"/>
    <row r="405" s="65" customFormat="1" hidden="1" x14ac:dyDescent="0.2"/>
    <row r="406" s="65" customFormat="1" hidden="1" x14ac:dyDescent="0.2"/>
    <row r="407" s="65" customFormat="1" hidden="1" x14ac:dyDescent="0.2"/>
    <row r="408" s="65" customFormat="1" hidden="1" x14ac:dyDescent="0.2"/>
    <row r="409" s="65" customFormat="1" hidden="1" x14ac:dyDescent="0.2"/>
    <row r="410" s="65" customFormat="1" hidden="1" x14ac:dyDescent="0.2"/>
    <row r="411" s="65" customFormat="1" hidden="1" x14ac:dyDescent="0.2"/>
    <row r="412" s="65" customFormat="1" hidden="1" x14ac:dyDescent="0.2"/>
    <row r="413" s="65" customFormat="1" hidden="1" x14ac:dyDescent="0.2"/>
    <row r="414" s="65" customFormat="1" hidden="1" x14ac:dyDescent="0.2"/>
    <row r="415" s="65" customFormat="1" hidden="1" x14ac:dyDescent="0.2"/>
    <row r="416" s="65" customFormat="1" hidden="1" x14ac:dyDescent="0.2"/>
    <row r="417" s="65" customFormat="1" hidden="1" x14ac:dyDescent="0.2"/>
    <row r="418" s="65" customFormat="1" hidden="1" x14ac:dyDescent="0.2"/>
    <row r="419" s="65" customFormat="1" hidden="1" x14ac:dyDescent="0.2"/>
    <row r="420" s="65" customFormat="1" hidden="1" x14ac:dyDescent="0.2"/>
    <row r="421" s="65" customFormat="1" hidden="1" x14ac:dyDescent="0.2"/>
    <row r="422" s="65" customFormat="1" hidden="1" x14ac:dyDescent="0.2"/>
    <row r="423" s="65" customFormat="1" hidden="1" x14ac:dyDescent="0.2"/>
    <row r="424" s="65" customFormat="1" hidden="1" x14ac:dyDescent="0.2"/>
    <row r="425" s="65" customFormat="1" hidden="1" x14ac:dyDescent="0.2"/>
    <row r="426" s="65" customFormat="1" hidden="1" x14ac:dyDescent="0.2"/>
    <row r="427" s="65" customFormat="1" hidden="1" x14ac:dyDescent="0.2"/>
    <row r="428" s="65" customFormat="1" hidden="1" x14ac:dyDescent="0.2"/>
    <row r="429" s="65" customFormat="1" hidden="1" x14ac:dyDescent="0.2"/>
    <row r="430" s="65" customFormat="1" hidden="1" x14ac:dyDescent="0.2"/>
    <row r="431" s="65" customFormat="1" hidden="1" x14ac:dyDescent="0.2"/>
    <row r="432" s="65" customFormat="1" hidden="1" x14ac:dyDescent="0.2"/>
    <row r="433" s="65" customFormat="1" hidden="1" x14ac:dyDescent="0.2"/>
    <row r="434" s="65" customFormat="1" hidden="1" x14ac:dyDescent="0.2"/>
    <row r="435" s="65" customFormat="1" hidden="1" x14ac:dyDescent="0.2"/>
    <row r="436" s="65" customFormat="1" hidden="1" x14ac:dyDescent="0.2"/>
    <row r="437" s="65" customFormat="1" hidden="1" x14ac:dyDescent="0.2"/>
    <row r="438" s="65" customFormat="1" hidden="1" x14ac:dyDescent="0.2"/>
    <row r="439" s="65" customFormat="1" hidden="1" x14ac:dyDescent="0.2"/>
    <row r="440" s="65" customFormat="1" hidden="1" x14ac:dyDescent="0.2"/>
    <row r="441" s="65" customFormat="1" hidden="1" x14ac:dyDescent="0.2"/>
    <row r="442" s="65" customFormat="1" hidden="1" x14ac:dyDescent="0.2"/>
    <row r="443" s="65" customFormat="1" hidden="1" x14ac:dyDescent="0.2"/>
    <row r="444" s="65" customFormat="1" hidden="1" x14ac:dyDescent="0.2"/>
    <row r="445" s="65" customFormat="1" hidden="1" x14ac:dyDescent="0.2"/>
    <row r="446" s="65" customFormat="1" hidden="1" x14ac:dyDescent="0.2"/>
    <row r="447" s="65" customFormat="1" hidden="1" x14ac:dyDescent="0.2"/>
    <row r="448" s="65" customFormat="1" hidden="1" x14ac:dyDescent="0.2"/>
    <row r="449" s="65" customFormat="1" hidden="1" x14ac:dyDescent="0.2"/>
    <row r="450" s="65" customFormat="1" hidden="1" x14ac:dyDescent="0.2"/>
    <row r="451" s="65" customFormat="1" hidden="1" x14ac:dyDescent="0.2"/>
    <row r="452" s="65" customFormat="1" hidden="1" x14ac:dyDescent="0.2"/>
    <row r="453" s="65" customFormat="1" hidden="1" x14ac:dyDescent="0.2"/>
    <row r="454" s="65" customFormat="1" hidden="1" x14ac:dyDescent="0.2"/>
    <row r="455" s="65" customFormat="1" hidden="1" x14ac:dyDescent="0.2"/>
    <row r="456" s="65" customFormat="1" hidden="1" x14ac:dyDescent="0.2"/>
    <row r="457" s="65" customFormat="1" hidden="1" x14ac:dyDescent="0.2"/>
    <row r="458" s="65" customFormat="1" hidden="1" x14ac:dyDescent="0.2"/>
    <row r="459" s="65" customFormat="1" hidden="1" x14ac:dyDescent="0.2"/>
    <row r="460" s="65" customFormat="1" hidden="1" x14ac:dyDescent="0.2"/>
    <row r="461" s="65" customFormat="1" hidden="1" x14ac:dyDescent="0.2"/>
    <row r="462" s="65" customFormat="1" hidden="1" x14ac:dyDescent="0.2"/>
    <row r="463" s="65" customFormat="1" hidden="1" x14ac:dyDescent="0.2"/>
    <row r="464" s="65" customFormat="1" hidden="1" x14ac:dyDescent="0.2"/>
    <row r="465" s="65" customFormat="1" hidden="1" x14ac:dyDescent="0.2"/>
    <row r="466" s="65" customFormat="1" hidden="1" x14ac:dyDescent="0.2"/>
    <row r="467" s="65" customFormat="1" hidden="1" x14ac:dyDescent="0.2"/>
    <row r="468" s="65" customFormat="1" hidden="1" x14ac:dyDescent="0.2"/>
    <row r="469" s="65" customFormat="1" hidden="1" x14ac:dyDescent="0.2"/>
    <row r="470" s="65" customFormat="1" hidden="1" x14ac:dyDescent="0.2"/>
    <row r="471" s="65" customFormat="1" hidden="1" x14ac:dyDescent="0.2"/>
    <row r="472" s="65" customFormat="1" hidden="1" x14ac:dyDescent="0.2"/>
    <row r="473" s="65" customFormat="1" hidden="1" x14ac:dyDescent="0.2"/>
    <row r="474" s="65" customFormat="1" hidden="1" x14ac:dyDescent="0.2"/>
    <row r="475" s="65" customFormat="1" hidden="1" x14ac:dyDescent="0.2"/>
    <row r="476" s="65" customFormat="1" hidden="1" x14ac:dyDescent="0.2"/>
    <row r="477" s="65" customFormat="1" hidden="1" x14ac:dyDescent="0.2"/>
    <row r="478" s="65" customFormat="1" hidden="1" x14ac:dyDescent="0.2"/>
    <row r="479" s="65" customFormat="1" hidden="1" x14ac:dyDescent="0.2"/>
    <row r="480" s="65" customFormat="1" hidden="1" x14ac:dyDescent="0.2"/>
    <row r="481" s="65" customFormat="1" hidden="1" x14ac:dyDescent="0.2"/>
    <row r="482" s="65" customFormat="1" hidden="1" x14ac:dyDescent="0.2"/>
    <row r="483" s="65" customFormat="1" hidden="1" x14ac:dyDescent="0.2"/>
    <row r="484" s="65" customFormat="1" hidden="1" x14ac:dyDescent="0.2"/>
    <row r="485" s="65" customFormat="1" hidden="1" x14ac:dyDescent="0.2"/>
    <row r="486" s="65" customFormat="1" hidden="1" x14ac:dyDescent="0.2"/>
    <row r="487" s="65" customFormat="1" hidden="1" x14ac:dyDescent="0.2"/>
    <row r="488" s="65" customFormat="1" hidden="1" x14ac:dyDescent="0.2"/>
    <row r="489" s="65" customFormat="1" hidden="1" x14ac:dyDescent="0.2"/>
    <row r="490" s="65" customFormat="1" hidden="1" x14ac:dyDescent="0.2"/>
  </sheetData>
  <sheetProtection algorithmName="SHA-512" hashValue="UN+rJE81do+UAWjcfkgp5j0WSBjKMv6RdrP55UZ9rnWWMR1/ZJ+sShgRSf4nF5AXNYVui8kAr+tcipodSecVPg==" saltValue="0PCpleqd4EohYeyxGt6QGQ==" spinCount="100000" sheet="1" objects="1" scenarios="1"/>
  <dataConsolidate/>
  <mergeCells count="1">
    <mergeCell ref="A1:R1"/>
  </mergeCells>
  <conditionalFormatting sqref="A5">
    <cfRule type="cellIs" dxfId="35" priority="23" operator="between">
      <formula>0</formula>
      <formula>1000</formula>
    </cfRule>
    <cfRule type="cellIs" dxfId="34" priority="24" operator="greaterThan">
      <formula>$P$6</formula>
    </cfRule>
    <cfRule type="cellIs" dxfId="33" priority="25" operator="between">
      <formula>$B$9</formula>
      <formula>$C$9</formula>
    </cfRule>
  </conditionalFormatting>
  <conditionalFormatting sqref="B17:C17">
    <cfRule type="cellIs" dxfId="32" priority="12" operator="lessThan">
      <formula>20</formula>
    </cfRule>
  </conditionalFormatting>
  <conditionalFormatting sqref="D9">
    <cfRule type="cellIs" dxfId="31" priority="6" operator="between">
      <formula>$B$9</formula>
      <formula>$C$9</formula>
    </cfRule>
  </conditionalFormatting>
  <conditionalFormatting sqref="D10">
    <cfRule type="cellIs" dxfId="30" priority="1" operator="between">
      <formula>$B$10</formula>
      <formula>$C$10</formula>
    </cfRule>
  </conditionalFormatting>
  <conditionalFormatting sqref="D11">
    <cfRule type="cellIs" dxfId="29" priority="4" operator="between">
      <formula>$B$11</formula>
      <formula>$C$11</formula>
    </cfRule>
  </conditionalFormatting>
  <conditionalFormatting sqref="D12">
    <cfRule type="cellIs" dxfId="28" priority="3" operator="between">
      <formula>$B$12</formula>
      <formula>$C$12</formula>
    </cfRule>
  </conditionalFormatting>
  <conditionalFormatting sqref="D13">
    <cfRule type="cellIs" dxfId="27" priority="2" operator="between">
      <formula>$B$13</formula>
      <formula>$C$13</formula>
    </cfRule>
  </conditionalFormatting>
  <conditionalFormatting sqref="D14">
    <cfRule type="cellIs" dxfId="26" priority="18" operator="between">
      <formula>81</formula>
      <formula>124</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454ED-C56C-480B-8DC6-A737E8C199D9}">
  <dimension ref="A1:G10"/>
  <sheetViews>
    <sheetView zoomScaleNormal="100" workbookViewId="0">
      <selection activeCell="F7" sqref="F7"/>
    </sheetView>
  </sheetViews>
  <sheetFormatPr defaultRowHeight="15" x14ac:dyDescent="0.25"/>
  <cols>
    <col min="1" max="1" width="63.42578125" customWidth="1"/>
    <col min="2" max="2" width="18" bestFit="1" customWidth="1"/>
    <col min="3" max="3" width="18.28515625" bestFit="1" customWidth="1"/>
    <col min="4" max="6" width="17" customWidth="1"/>
    <col min="7" max="7" width="48.5703125" bestFit="1" customWidth="1"/>
  </cols>
  <sheetData>
    <row r="1" spans="1:7" ht="15.75" x14ac:dyDescent="0.25">
      <c r="A1" s="5" t="s">
        <v>5</v>
      </c>
      <c r="B1" s="4" t="s">
        <v>6</v>
      </c>
      <c r="C1" s="4" t="s">
        <v>7</v>
      </c>
      <c r="D1" s="4" t="s">
        <v>20</v>
      </c>
      <c r="E1" s="4" t="s">
        <v>21</v>
      </c>
      <c r="F1" s="4" t="s">
        <v>22</v>
      </c>
      <c r="G1" s="6" t="s">
        <v>9</v>
      </c>
    </row>
    <row r="2" spans="1:7" x14ac:dyDescent="0.25">
      <c r="A2" s="21" t="s">
        <v>10</v>
      </c>
      <c r="B2" s="34">
        <v>120</v>
      </c>
      <c r="C2" s="34">
        <v>180</v>
      </c>
      <c r="D2" s="7">
        <v>120</v>
      </c>
      <c r="E2" s="7">
        <v>180</v>
      </c>
      <c r="F2" s="7">
        <v>180</v>
      </c>
      <c r="G2" s="32">
        <v>0.15</v>
      </c>
    </row>
    <row r="3" spans="1:7" x14ac:dyDescent="0.25">
      <c r="A3" s="21" t="s">
        <v>11</v>
      </c>
      <c r="B3" s="34">
        <v>80</v>
      </c>
      <c r="C3" s="34">
        <v>130</v>
      </c>
      <c r="D3" s="7">
        <v>80</v>
      </c>
      <c r="E3" s="7">
        <v>80</v>
      </c>
      <c r="F3" s="7">
        <v>130</v>
      </c>
      <c r="G3" s="32">
        <v>0.3</v>
      </c>
    </row>
    <row r="4" spans="1:7" x14ac:dyDescent="0.25">
      <c r="A4" s="22" t="s">
        <v>23</v>
      </c>
      <c r="B4" s="34">
        <v>60</v>
      </c>
      <c r="C4" s="34">
        <v>100</v>
      </c>
      <c r="D4" s="7">
        <v>60</v>
      </c>
      <c r="E4" s="7">
        <v>60</v>
      </c>
      <c r="F4" s="7">
        <v>100</v>
      </c>
      <c r="G4" s="32">
        <v>0.25</v>
      </c>
    </row>
    <row r="5" spans="1:7" x14ac:dyDescent="0.25">
      <c r="A5" s="21" t="s">
        <v>24</v>
      </c>
      <c r="B5" s="34">
        <v>75</v>
      </c>
      <c r="C5" s="34">
        <v>115</v>
      </c>
      <c r="D5" s="7">
        <v>80</v>
      </c>
      <c r="E5" s="7">
        <v>110</v>
      </c>
      <c r="F5" s="7">
        <v>100</v>
      </c>
      <c r="G5" s="32">
        <v>0.2</v>
      </c>
    </row>
    <row r="6" spans="1:7" ht="15.75" thickBot="1" x14ac:dyDescent="0.3">
      <c r="A6" s="23" t="s">
        <v>25</v>
      </c>
      <c r="B6" s="35">
        <v>75</v>
      </c>
      <c r="C6" s="36">
        <v>115</v>
      </c>
      <c r="D6" s="24">
        <v>80</v>
      </c>
      <c r="E6" s="24">
        <v>110</v>
      </c>
      <c r="F6" s="24">
        <v>100</v>
      </c>
      <c r="G6" s="33">
        <v>0.1</v>
      </c>
    </row>
    <row r="7" spans="1:7" ht="16.5" thickTop="1" x14ac:dyDescent="0.25">
      <c r="A7" s="25" t="s">
        <v>15</v>
      </c>
      <c r="B7" s="26">
        <f>((B2*$G$2)+(B3*$G$3)++(B4*$G$4)+(B5*$G$5)+(B6*$G$6))</f>
        <v>79.5</v>
      </c>
      <c r="C7" s="26">
        <f>((C2*$G$2)+(C3*$G$3)+(C4*$G$4)+(C5*$G$5)+(C6*$G$6))</f>
        <v>125.5</v>
      </c>
      <c r="D7" s="26">
        <f>((D2*$G$2)+(D3*$G$3)+(D4*$G$4)+(D5*$G$5)+(D6*$G$6))</f>
        <v>81</v>
      </c>
      <c r="E7" s="26">
        <f>((E2*$G$2)+(E3*$G$3)+(E4*$G$4)+(E5*$G$5)+(E6*$G$6))</f>
        <v>99</v>
      </c>
      <c r="F7" s="26">
        <f>((F2*$G$2)+(F3*$G$3)+(F4*$G$4)+(F5*$G$5)+(F6*$G$6))</f>
        <v>121</v>
      </c>
      <c r="G7" s="31">
        <f>SUM(G2:G6)</f>
        <v>0.99999999999999989</v>
      </c>
    </row>
    <row r="8" spans="1:7" ht="15.75" x14ac:dyDescent="0.25">
      <c r="A8" s="27"/>
      <c r="B8" s="28"/>
      <c r="C8" s="28"/>
      <c r="E8" s="31"/>
      <c r="F8" s="31"/>
      <c r="G8" s="2"/>
    </row>
    <row r="9" spans="1:7" x14ac:dyDescent="0.25">
      <c r="A9" s="2"/>
      <c r="B9" s="29"/>
      <c r="C9" s="29"/>
      <c r="D9" s="29"/>
      <c r="E9" s="29"/>
      <c r="F9" s="29"/>
      <c r="G9" s="30"/>
    </row>
    <row r="10" spans="1:7" ht="18.75" x14ac:dyDescent="0.3">
      <c r="A10" s="15" t="s">
        <v>26</v>
      </c>
      <c r="D10" s="37">
        <f>-0.4348*D7+54.565</f>
        <v>19.346199999999996</v>
      </c>
      <c r="E10" s="37">
        <f>-0.4348*E7+54.565</f>
        <v>11.519799999999996</v>
      </c>
      <c r="F10" s="37">
        <f>-0.4348*F7+54.565</f>
        <v>1.9541999999999931</v>
      </c>
      <c r="G10" s="2"/>
    </row>
  </sheetData>
  <conditionalFormatting sqref="D2:F2">
    <cfRule type="cellIs" dxfId="25" priority="5" operator="between">
      <formula>$B$8</formula>
      <formula>$C$8</formula>
    </cfRule>
  </conditionalFormatting>
  <conditionalFormatting sqref="D3:F3">
    <cfRule type="cellIs" dxfId="24" priority="4" operator="between">
      <formula>$B$9</formula>
      <formula>$C$9</formula>
    </cfRule>
  </conditionalFormatting>
  <conditionalFormatting sqref="D4:F4">
    <cfRule type="cellIs" dxfId="23" priority="25" operator="between">
      <formula>$D$10</formula>
      <formula>$E$10</formula>
    </cfRule>
  </conditionalFormatting>
  <conditionalFormatting sqref="D5:F5">
    <cfRule type="cellIs" dxfId="22" priority="2" operator="between">
      <formula>$B$11</formula>
      <formula>$C$11</formula>
    </cfRule>
  </conditionalFormatting>
  <conditionalFormatting sqref="D6:F6">
    <cfRule type="cellIs" dxfId="21" priority="1" operator="between">
      <formula>$B$12</formula>
      <formula>$C$12</formula>
    </cfRule>
  </conditionalFormatting>
  <conditionalFormatting sqref="D7:F7">
    <cfRule type="cellIs" dxfId="20" priority="7" operator="between">
      <formula>81</formula>
      <formula>124</formula>
    </cfRule>
  </conditionalFormatting>
  <conditionalFormatting sqref="D10:F10">
    <cfRule type="cellIs" dxfId="19" priority="6" operator="lessThan">
      <formula>20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3624-2A04-4A85-B79F-634B04E523B1}">
  <dimension ref="A1:HO1031"/>
  <sheetViews>
    <sheetView zoomScale="70" zoomScaleNormal="70" workbookViewId="0">
      <selection activeCell="U42" sqref="U42"/>
    </sheetView>
  </sheetViews>
  <sheetFormatPr defaultRowHeight="15" x14ac:dyDescent="0.25"/>
  <cols>
    <col min="1" max="1" width="31.28515625" customWidth="1"/>
    <col min="2" max="2" width="20.5703125" bestFit="1" customWidth="1"/>
    <col min="3" max="3" width="19.140625" bestFit="1" customWidth="1"/>
    <col min="4" max="4" width="20.85546875" customWidth="1"/>
    <col min="5" max="5" width="12.140625" customWidth="1"/>
    <col min="6" max="6" width="18.42578125" style="2" bestFit="1" customWidth="1"/>
    <col min="7" max="11" width="9.140625" style="2"/>
  </cols>
  <sheetData>
    <row r="1" spans="1:223" s="2" customFormat="1" ht="26.25" x14ac:dyDescent="0.4">
      <c r="A1" s="144" t="s">
        <v>27</v>
      </c>
      <c r="B1" s="144"/>
      <c r="C1" s="144"/>
      <c r="D1" s="144"/>
      <c r="E1" s="144"/>
      <c r="F1" s="144"/>
      <c r="G1" s="144"/>
      <c r="H1" s="144"/>
      <c r="I1" s="144"/>
      <c r="J1" s="144"/>
      <c r="K1" s="144"/>
      <c r="L1" s="14"/>
      <c r="M1" s="14"/>
      <c r="N1" s="14"/>
      <c r="O1" s="14"/>
      <c r="P1" s="14"/>
      <c r="Q1" s="14"/>
      <c r="R1" s="14"/>
    </row>
    <row r="2" spans="1:223" s="2" customFormat="1" ht="18.75" x14ac:dyDescent="0.3">
      <c r="A2" s="145" t="s">
        <v>28</v>
      </c>
      <c r="B2" s="145"/>
      <c r="C2" s="145"/>
      <c r="D2" s="145"/>
      <c r="E2" s="145"/>
      <c r="F2" s="145"/>
      <c r="G2" s="145"/>
      <c r="H2" s="145"/>
      <c r="I2" s="145"/>
      <c r="J2" s="145"/>
      <c r="K2" s="12"/>
      <c r="L2" s="15"/>
      <c r="M2" s="15"/>
      <c r="N2" s="15"/>
      <c r="O2" s="15"/>
      <c r="P2" s="15"/>
      <c r="Q2" s="15"/>
      <c r="R2" s="15"/>
    </row>
    <row r="3" spans="1:223" s="2" customFormat="1" x14ac:dyDescent="0.25">
      <c r="A3" s="13"/>
      <c r="B3" s="13"/>
      <c r="C3" s="13"/>
      <c r="D3" s="13"/>
      <c r="E3" s="13"/>
      <c r="F3" s="13"/>
      <c r="G3" s="13"/>
      <c r="H3" s="13"/>
      <c r="I3" s="13"/>
      <c r="J3" s="13"/>
      <c r="K3" s="13"/>
    </row>
    <row r="4" spans="1:223" s="2" customFormat="1" ht="15.75" x14ac:dyDescent="0.25">
      <c r="A4" s="9"/>
      <c r="B4" s="8" t="s">
        <v>2</v>
      </c>
      <c r="L4" s="16"/>
      <c r="M4" s="16"/>
      <c r="N4" s="16"/>
      <c r="O4" s="16"/>
      <c r="P4" s="16"/>
      <c r="Q4" s="16"/>
      <c r="R4" s="16"/>
    </row>
    <row r="5" spans="1:223" s="2" customFormat="1" ht="15.75" x14ac:dyDescent="0.25">
      <c r="A5" s="10"/>
      <c r="B5" s="8" t="s">
        <v>3</v>
      </c>
    </row>
    <row r="6" spans="1:223" s="2" customFormat="1" x14ac:dyDescent="0.25"/>
    <row r="7" spans="1:223" s="2" customFormat="1" x14ac:dyDescent="0.25"/>
    <row r="8" spans="1:223" s="2" customFormat="1" x14ac:dyDescent="0.25"/>
    <row r="9" spans="1:223" s="2" customFormat="1" x14ac:dyDescent="0.25"/>
    <row r="10" spans="1:223" x14ac:dyDescent="0.25">
      <c r="A10" s="142" t="s">
        <v>29</v>
      </c>
      <c r="B10" s="143"/>
      <c r="C10" s="143"/>
      <c r="D10" s="143"/>
      <c r="E10" s="143"/>
      <c r="F10" s="44"/>
      <c r="J10" s="3"/>
      <c r="K10" s="3"/>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row>
    <row r="11" spans="1:223" x14ac:dyDescent="0.25">
      <c r="A11" s="45" t="s">
        <v>30</v>
      </c>
      <c r="B11" s="46" t="s">
        <v>31</v>
      </c>
      <c r="C11" s="46" t="s">
        <v>32</v>
      </c>
      <c r="D11" s="46"/>
      <c r="E11" s="46" t="s">
        <v>33</v>
      </c>
      <c r="F11" s="47" t="s">
        <v>34</v>
      </c>
      <c r="G11" s="20" t="s">
        <v>35</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row>
    <row r="12" spans="1:223" s="2" customFormat="1" x14ac:dyDescent="0.25">
      <c r="A12" s="48" t="s">
        <v>36</v>
      </c>
      <c r="B12" s="19">
        <v>130</v>
      </c>
      <c r="C12" s="19">
        <v>165</v>
      </c>
      <c r="D12" s="1">
        <v>10</v>
      </c>
      <c r="E12" s="62">
        <v>165</v>
      </c>
      <c r="F12" s="49">
        <f>D12*E12</f>
        <v>1650</v>
      </c>
      <c r="G12" s="20"/>
    </row>
    <row r="13" spans="1:223" s="2" customFormat="1" x14ac:dyDescent="0.25">
      <c r="A13" s="48" t="s">
        <v>37</v>
      </c>
      <c r="B13" s="19">
        <v>130</v>
      </c>
      <c r="C13" s="19">
        <v>165</v>
      </c>
      <c r="D13" s="1">
        <v>12</v>
      </c>
      <c r="E13" s="38">
        <v>130</v>
      </c>
      <c r="F13" s="49">
        <f>D13*E13</f>
        <v>1560</v>
      </c>
      <c r="G13" s="20"/>
    </row>
    <row r="14" spans="1:223" s="2" customFormat="1" x14ac:dyDescent="0.25">
      <c r="A14" s="48" t="s">
        <v>38</v>
      </c>
      <c r="B14" s="19">
        <v>110</v>
      </c>
      <c r="C14" s="19">
        <v>145</v>
      </c>
      <c r="D14" s="1"/>
      <c r="E14" s="38">
        <v>0</v>
      </c>
      <c r="F14" s="49">
        <f>D14*E14</f>
        <v>0</v>
      </c>
      <c r="G14" s="20"/>
    </row>
    <row r="15" spans="1:223" s="2" customFormat="1" x14ac:dyDescent="0.25">
      <c r="A15" s="48" t="s">
        <v>39</v>
      </c>
      <c r="B15" s="19">
        <v>110</v>
      </c>
      <c r="C15" s="19">
        <v>145</v>
      </c>
      <c r="D15" s="1"/>
      <c r="E15" s="38">
        <v>0</v>
      </c>
      <c r="F15" s="49">
        <f t="shared" ref="F15:F17" si="0">D15*E15</f>
        <v>0</v>
      </c>
      <c r="G15" s="20"/>
    </row>
    <row r="16" spans="1:223" s="2" customFormat="1" x14ac:dyDescent="0.25">
      <c r="A16" s="48" t="s">
        <v>40</v>
      </c>
      <c r="B16" s="19">
        <v>110</v>
      </c>
      <c r="C16" s="19">
        <v>145</v>
      </c>
      <c r="D16" s="1"/>
      <c r="E16" s="38">
        <v>0</v>
      </c>
      <c r="F16" s="49">
        <f t="shared" si="0"/>
        <v>0</v>
      </c>
      <c r="G16" s="20"/>
    </row>
    <row r="17" spans="1:223" s="2" customFormat="1" ht="15.75" thickBot="1" x14ac:dyDescent="0.3">
      <c r="A17" s="50" t="s">
        <v>41</v>
      </c>
      <c r="B17" s="59">
        <v>90</v>
      </c>
      <c r="C17" s="59">
        <v>125</v>
      </c>
      <c r="D17" s="11"/>
      <c r="E17" s="39">
        <v>0</v>
      </c>
      <c r="F17" s="51">
        <f t="shared" si="0"/>
        <v>0</v>
      </c>
      <c r="G17" s="20"/>
    </row>
    <row r="18" spans="1:223" s="2" customFormat="1" ht="15.75" thickTop="1" x14ac:dyDescent="0.25">
      <c r="A18" s="57"/>
      <c r="B18" s="54"/>
      <c r="C18" s="54"/>
      <c r="D18" s="54"/>
      <c r="E18" s="58"/>
      <c r="F18" s="56">
        <f>SUM(F12:F17)</f>
        <v>3210</v>
      </c>
      <c r="G18" s="20"/>
    </row>
    <row r="19" spans="1:223" s="2" customFormat="1" x14ac:dyDescent="0.25">
      <c r="G19" s="20"/>
    </row>
    <row r="20" spans="1:223" x14ac:dyDescent="0.25">
      <c r="A20" s="41" t="s">
        <v>42</v>
      </c>
      <c r="B20" s="42"/>
      <c r="C20" s="42"/>
      <c r="D20" s="42"/>
      <c r="E20" s="42"/>
      <c r="F20" s="44"/>
      <c r="G20" s="20"/>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row>
    <row r="21" spans="1:223" x14ac:dyDescent="0.25">
      <c r="A21" s="45" t="s">
        <v>30</v>
      </c>
      <c r="B21" s="46" t="s">
        <v>31</v>
      </c>
      <c r="C21" s="46" t="s">
        <v>32</v>
      </c>
      <c r="D21" s="46"/>
      <c r="E21" s="46" t="s">
        <v>33</v>
      </c>
      <c r="F21" s="47" t="s">
        <v>34</v>
      </c>
      <c r="G21" s="20" t="s">
        <v>35</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row>
    <row r="22" spans="1:223" x14ac:dyDescent="0.25">
      <c r="A22" s="48" t="s">
        <v>43</v>
      </c>
      <c r="B22" s="60">
        <v>130</v>
      </c>
      <c r="C22" s="60">
        <v>165</v>
      </c>
      <c r="D22" s="1"/>
      <c r="E22" s="38">
        <v>0</v>
      </c>
      <c r="F22" s="49">
        <f>D22*E22</f>
        <v>0</v>
      </c>
      <c r="J22" s="2">
        <v>20</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row>
    <row r="23" spans="1:223" ht="15.75" thickBot="1" x14ac:dyDescent="0.3">
      <c r="A23" s="50" t="s">
        <v>44</v>
      </c>
      <c r="B23" s="61">
        <v>90</v>
      </c>
      <c r="C23" s="61">
        <v>125</v>
      </c>
      <c r="D23" s="11"/>
      <c r="E23" s="40">
        <v>0</v>
      </c>
      <c r="F23" s="51">
        <f>D23*E23</f>
        <v>0</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row>
    <row r="24" spans="1:223" ht="15.75" thickTop="1" x14ac:dyDescent="0.25">
      <c r="A24" s="52" t="s">
        <v>45</v>
      </c>
      <c r="B24" s="53"/>
      <c r="C24" s="53"/>
      <c r="D24" s="54"/>
      <c r="E24" s="55"/>
      <c r="F24" s="56">
        <f>SUM(F22:F23)</f>
        <v>0</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row>
    <row r="25" spans="1:223" s="2" customFormat="1" x14ac:dyDescent="0.25">
      <c r="A25" s="27"/>
    </row>
    <row r="26" spans="1:223" x14ac:dyDescent="0.25">
      <c r="A26" s="2"/>
      <c r="B26" s="2"/>
      <c r="C26" s="2"/>
      <c r="D26" s="2"/>
      <c r="E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row>
    <row r="27" spans="1:223" x14ac:dyDescent="0.25">
      <c r="A27" s="41" t="s">
        <v>46</v>
      </c>
      <c r="B27" s="42"/>
      <c r="C27" s="43" t="s">
        <v>45</v>
      </c>
      <c r="D27" s="2"/>
      <c r="E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row>
    <row r="28" spans="1:223" x14ac:dyDescent="0.25">
      <c r="A28" s="140" t="s">
        <v>47</v>
      </c>
      <c r="B28" s="141"/>
      <c r="C28" s="56">
        <f>100000-SUM(F18,F24)</f>
        <v>96790</v>
      </c>
      <c r="D28" s="2"/>
      <c r="E28" s="2"/>
      <c r="I28" s="2">
        <v>10</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row>
    <row r="29" spans="1:223" s="2" customFormat="1" x14ac:dyDescent="0.25">
      <c r="D29" s="19"/>
      <c r="E29" s="19"/>
      <c r="F29" s="20"/>
    </row>
    <row r="30" spans="1:223" s="2" customFormat="1" x14ac:dyDescent="0.25">
      <c r="B30" s="17"/>
      <c r="C30" s="18"/>
      <c r="D30" s="19"/>
      <c r="E30" s="19"/>
    </row>
    <row r="31" spans="1:223" s="2" customFormat="1" x14ac:dyDescent="0.25">
      <c r="B31" s="17"/>
      <c r="C31" s="18"/>
      <c r="D31" s="19"/>
      <c r="E31" s="19"/>
    </row>
    <row r="32" spans="1:223" x14ac:dyDescent="0.25">
      <c r="A32" s="146" t="s">
        <v>48</v>
      </c>
      <c r="B32" s="146"/>
      <c r="C32" s="146"/>
      <c r="D32" s="146"/>
      <c r="E32" s="146"/>
      <c r="F32" s="146"/>
      <c r="G32" s="146"/>
      <c r="H32" s="146"/>
      <c r="I32" s="146"/>
      <c r="J32" s="146"/>
      <c r="K32" s="146"/>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row>
    <row r="33" spans="1:222" x14ac:dyDescent="0.25">
      <c r="A33" s="139" t="s">
        <v>49</v>
      </c>
      <c r="B33" s="139"/>
      <c r="C33" s="139"/>
      <c r="D33" s="139"/>
      <c r="E33" s="139"/>
      <c r="F33" s="139"/>
      <c r="G33" s="139"/>
      <c r="H33" s="139"/>
      <c r="I33" s="139"/>
      <c r="J33" s="139"/>
      <c r="K33" s="139"/>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row>
    <row r="34" spans="1:222" s="2" customFormat="1" x14ac:dyDescent="0.25">
      <c r="B34" s="17"/>
      <c r="C34" s="18"/>
      <c r="D34" s="19"/>
      <c r="E34" s="19"/>
    </row>
    <row r="35" spans="1:222" s="2" customFormat="1" x14ac:dyDescent="0.25"/>
    <row r="36" spans="1:222" s="2" customFormat="1" x14ac:dyDescent="0.25"/>
    <row r="37" spans="1:222" s="2" customFormat="1" x14ac:dyDescent="0.25">
      <c r="B37" s="17"/>
      <c r="C37" s="18"/>
      <c r="D37" s="19"/>
      <c r="E37" s="19"/>
    </row>
    <row r="38" spans="1:222" s="2" customFormat="1" x14ac:dyDescent="0.25">
      <c r="A38" s="3"/>
      <c r="B38" s="19"/>
      <c r="C38" s="18"/>
      <c r="D38" s="19"/>
      <c r="E38" s="19"/>
    </row>
    <row r="39" spans="1:222" s="2" customFormat="1" x14ac:dyDescent="0.25"/>
    <row r="40" spans="1:222" s="2" customFormat="1" x14ac:dyDescent="0.25"/>
    <row r="41" spans="1:222" s="2" customFormat="1" x14ac:dyDescent="0.25"/>
    <row r="42" spans="1:222" s="2" customFormat="1" x14ac:dyDescent="0.25"/>
    <row r="43" spans="1:222" s="2" customFormat="1" x14ac:dyDescent="0.25"/>
    <row r="44" spans="1:222" s="2" customFormat="1" x14ac:dyDescent="0.25"/>
    <row r="45" spans="1:222" s="2" customFormat="1" x14ac:dyDescent="0.25"/>
    <row r="46" spans="1:222" s="2" customFormat="1" x14ac:dyDescent="0.25"/>
    <row r="47" spans="1:222" s="2" customFormat="1" x14ac:dyDescent="0.25"/>
    <row r="48" spans="1:222"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row r="1030" s="2" customFormat="1" x14ac:dyDescent="0.25"/>
    <row r="1031" s="2" customFormat="1" x14ac:dyDescent="0.25"/>
  </sheetData>
  <mergeCells count="6">
    <mergeCell ref="A33:K33"/>
    <mergeCell ref="A28:B28"/>
    <mergeCell ref="A10:E10"/>
    <mergeCell ref="A1:K1"/>
    <mergeCell ref="A2:J2"/>
    <mergeCell ref="A32:K32"/>
  </mergeCells>
  <conditionalFormatting sqref="A5">
    <cfRule type="cellIs" dxfId="18" priority="13" operator="between">
      <formula>0</formula>
      <formula>1000</formula>
    </cfRule>
    <cfRule type="cellIs" dxfId="17" priority="14" operator="greaterThan">
      <formula>$P$5</formula>
    </cfRule>
    <cfRule type="cellIs" dxfId="16" priority="15" operator="between">
      <formula>$B$8</formula>
      <formula>$C$8</formula>
    </cfRule>
  </conditionalFormatting>
  <conditionalFormatting sqref="E12">
    <cfRule type="cellIs" dxfId="15" priority="8" operator="between">
      <formula>$B$12</formula>
      <formula>$C$12</formula>
    </cfRule>
  </conditionalFormatting>
  <conditionalFormatting sqref="E13">
    <cfRule type="cellIs" dxfId="14" priority="7" operator="between">
      <formula>$B$13</formula>
      <formula>$C$13</formula>
    </cfRule>
  </conditionalFormatting>
  <conditionalFormatting sqref="E14">
    <cfRule type="cellIs" dxfId="13" priority="6" operator="between">
      <formula>$B$14</formula>
      <formula>$C$14</formula>
    </cfRule>
  </conditionalFormatting>
  <conditionalFormatting sqref="E15">
    <cfRule type="cellIs" dxfId="12" priority="5" operator="between">
      <formula>$B$15</formula>
      <formula>$C$15</formula>
    </cfRule>
  </conditionalFormatting>
  <conditionalFormatting sqref="E16">
    <cfRule type="cellIs" dxfId="11" priority="3" operator="between">
      <formula>$B$16</formula>
      <formula>$C$16</formula>
    </cfRule>
  </conditionalFormatting>
  <conditionalFormatting sqref="E17">
    <cfRule type="cellIs" dxfId="10" priority="4" operator="between">
      <formula>$B$17</formula>
      <formula>$C$17</formula>
    </cfRule>
  </conditionalFormatting>
  <conditionalFormatting sqref="E22">
    <cfRule type="cellIs" dxfId="9" priority="2" operator="between">
      <formula>$B$22</formula>
      <formula>$C$22</formula>
    </cfRule>
  </conditionalFormatting>
  <conditionalFormatting sqref="E23">
    <cfRule type="cellIs" dxfId="8" priority="1" operator="between">
      <formula>$B$23</formula>
      <formula>$C$23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0B336-FE98-40BF-BCF0-35B1A1445C79}">
  <dimension ref="A1:GL245"/>
  <sheetViews>
    <sheetView topLeftCell="A8" zoomScale="90" zoomScaleNormal="90" workbookViewId="0">
      <selection activeCell="F15" sqref="F15"/>
    </sheetView>
  </sheetViews>
  <sheetFormatPr defaultRowHeight="14.25" x14ac:dyDescent="0.2"/>
  <cols>
    <col min="1" max="1" width="42.85546875" style="83" customWidth="1"/>
    <col min="2" max="2" width="24.42578125" style="83" bestFit="1" customWidth="1"/>
    <col min="3" max="3" width="22.85546875" style="83" bestFit="1" customWidth="1"/>
    <col min="4" max="4" width="24.7109375" style="83" bestFit="1" customWidth="1"/>
    <col min="5" max="5" width="14.140625" style="83" customWidth="1"/>
    <col min="6" max="6" width="34" style="83" bestFit="1" customWidth="1"/>
    <col min="7" max="7" width="9.7109375" style="65" customWidth="1"/>
    <col min="8" max="194" width="9.140625" style="65"/>
    <col min="195" max="16384" width="9.140625" style="83"/>
  </cols>
  <sheetData>
    <row r="1" spans="1:18" s="65" customFormat="1" ht="30" x14ac:dyDescent="0.4">
      <c r="A1" s="138" t="s">
        <v>0</v>
      </c>
      <c r="B1" s="138"/>
      <c r="C1" s="138"/>
      <c r="D1" s="138"/>
      <c r="E1" s="138"/>
      <c r="F1" s="138"/>
      <c r="G1" s="138"/>
      <c r="H1" s="138"/>
      <c r="I1" s="138"/>
      <c r="J1" s="138"/>
      <c r="K1" s="138"/>
      <c r="L1" s="138"/>
      <c r="M1" s="138"/>
      <c r="N1" s="138"/>
      <c r="O1" s="138"/>
      <c r="P1" s="138"/>
      <c r="Q1" s="138"/>
      <c r="R1" s="138"/>
    </row>
    <row r="2" spans="1:18" s="65" customFormat="1" ht="26.25" x14ac:dyDescent="0.4">
      <c r="A2" s="84" t="s">
        <v>50</v>
      </c>
      <c r="B2" s="66"/>
      <c r="C2" s="66"/>
      <c r="D2" s="66"/>
      <c r="E2" s="66"/>
      <c r="F2" s="66"/>
      <c r="G2" s="66"/>
      <c r="H2" s="66"/>
      <c r="I2" s="66"/>
      <c r="J2" s="66"/>
      <c r="K2" s="66"/>
    </row>
    <row r="3" spans="1:18" s="65" customFormat="1" ht="60.75" customHeight="1" x14ac:dyDescent="0.2">
      <c r="A3" s="156" t="s">
        <v>51</v>
      </c>
      <c r="B3" s="156"/>
      <c r="C3" s="156"/>
    </row>
    <row r="4" spans="1:18" s="65" customFormat="1" ht="15" x14ac:dyDescent="0.2">
      <c r="A4" s="67"/>
      <c r="B4" s="68" t="s">
        <v>2</v>
      </c>
      <c r="C4" s="68"/>
      <c r="D4" s="68"/>
      <c r="E4" s="68"/>
      <c r="F4" s="68"/>
    </row>
    <row r="5" spans="1:18" s="65" customFormat="1" ht="15" x14ac:dyDescent="0.2">
      <c r="A5" s="69"/>
      <c r="B5" s="68" t="s">
        <v>52</v>
      </c>
      <c r="C5" s="68"/>
      <c r="D5" s="68"/>
      <c r="E5" s="68"/>
      <c r="F5" s="68"/>
    </row>
    <row r="6" spans="1:18" s="65" customFormat="1" ht="15" x14ac:dyDescent="0.2">
      <c r="A6" s="68"/>
      <c r="B6" s="68"/>
      <c r="C6" s="68"/>
      <c r="D6" s="68"/>
      <c r="E6" s="68"/>
      <c r="F6" s="68"/>
    </row>
    <row r="7" spans="1:18" ht="15.75" x14ac:dyDescent="0.25">
      <c r="A7" s="149" t="s">
        <v>53</v>
      </c>
      <c r="B7" s="150"/>
      <c r="C7" s="150"/>
      <c r="D7" s="150"/>
      <c r="E7" s="150"/>
      <c r="F7" s="101"/>
      <c r="I7" s="154"/>
    </row>
    <row r="8" spans="1:18" ht="31.5" x14ac:dyDescent="0.25">
      <c r="A8" s="102" t="s">
        <v>54</v>
      </c>
      <c r="B8" s="128" t="s">
        <v>55</v>
      </c>
      <c r="C8" s="128" t="s">
        <v>56</v>
      </c>
      <c r="D8" s="128" t="s">
        <v>57</v>
      </c>
      <c r="E8" s="103" t="s">
        <v>58</v>
      </c>
      <c r="F8" s="104" t="s">
        <v>59</v>
      </c>
      <c r="I8" s="155"/>
    </row>
    <row r="9" spans="1:18" s="65" customFormat="1" ht="15" x14ac:dyDescent="0.2">
      <c r="A9" s="105" t="s">
        <v>60</v>
      </c>
      <c r="B9" s="106">
        <v>0.125</v>
      </c>
      <c r="C9" s="106">
        <v>0.2</v>
      </c>
      <c r="D9" s="123">
        <v>0</v>
      </c>
      <c r="E9" s="107">
        <v>0.4</v>
      </c>
      <c r="F9" s="157">
        <v>27</v>
      </c>
      <c r="I9" s="155"/>
    </row>
    <row r="10" spans="1:18" s="65" customFormat="1" ht="15" x14ac:dyDescent="0.2">
      <c r="A10" s="108" t="s">
        <v>61</v>
      </c>
      <c r="B10" s="106">
        <v>0.1</v>
      </c>
      <c r="C10" s="106">
        <v>0.17499999999999999</v>
      </c>
      <c r="D10" s="124">
        <v>0</v>
      </c>
      <c r="E10" s="109">
        <v>0.4</v>
      </c>
      <c r="F10" s="157"/>
      <c r="I10" s="155"/>
    </row>
    <row r="11" spans="1:18" s="65" customFormat="1" ht="15" x14ac:dyDescent="0.2">
      <c r="A11" s="108" t="s">
        <v>62</v>
      </c>
      <c r="B11" s="106">
        <v>0.05</v>
      </c>
      <c r="C11" s="106">
        <v>0.1</v>
      </c>
      <c r="D11" s="124">
        <v>0</v>
      </c>
      <c r="E11" s="109">
        <v>0.1</v>
      </c>
      <c r="F11" s="157"/>
      <c r="I11" s="155"/>
    </row>
    <row r="12" spans="1:18" s="65" customFormat="1" ht="15" x14ac:dyDescent="0.2">
      <c r="A12" s="110" t="s">
        <v>63</v>
      </c>
      <c r="B12" s="111">
        <v>0.02</v>
      </c>
      <c r="C12" s="111">
        <v>0.06</v>
      </c>
      <c r="D12" s="125">
        <v>0</v>
      </c>
      <c r="E12" s="112">
        <v>0.1</v>
      </c>
      <c r="F12" s="157"/>
      <c r="I12" s="155"/>
    </row>
    <row r="13" spans="1:18" s="65" customFormat="1" ht="15.75" x14ac:dyDescent="0.25">
      <c r="A13" s="113" t="s">
        <v>64</v>
      </c>
      <c r="B13" s="114">
        <f>(B9*$E$9)+(B10*$E$10)+(B11*$E$11)+(B12*$E$12)</f>
        <v>9.7000000000000017E-2</v>
      </c>
      <c r="C13" s="114">
        <f>(C9*$E$9)+(C10*$E$10)+(C11*$E$11)+(C12*$E$12)</f>
        <v>0.16600000000000004</v>
      </c>
      <c r="D13" s="115">
        <f>(D9*$E$9)+(D10*$E$10)+(D11*$E$11)+(D12*$E$12)</f>
        <v>0</v>
      </c>
      <c r="E13" s="116">
        <v>1</v>
      </c>
      <c r="F13" s="158"/>
      <c r="I13" s="155"/>
    </row>
    <row r="14" spans="1:18" s="65" customFormat="1" ht="15.75" x14ac:dyDescent="0.25">
      <c r="A14" s="129"/>
      <c r="B14" s="106"/>
      <c r="C14" s="106"/>
      <c r="D14" s="106"/>
      <c r="E14" s="130"/>
      <c r="F14" s="131"/>
      <c r="I14" s="98"/>
    </row>
    <row r="15" spans="1:18" s="65" customFormat="1" ht="39.75" customHeight="1" x14ac:dyDescent="0.2">
      <c r="A15" s="151" t="s">
        <v>65</v>
      </c>
      <c r="B15" s="152"/>
      <c r="C15" s="152"/>
      <c r="D15" s="152"/>
      <c r="E15" s="153"/>
      <c r="F15" s="68"/>
    </row>
    <row r="16" spans="1:18" s="65" customFormat="1" ht="15" x14ac:dyDescent="0.2">
      <c r="A16" s="132" t="s">
        <v>66</v>
      </c>
      <c r="B16" s="133"/>
      <c r="C16" s="133"/>
      <c r="D16" s="133"/>
      <c r="E16" s="134"/>
      <c r="F16" s="68"/>
    </row>
    <row r="17" spans="1:9" s="65" customFormat="1" ht="15" x14ac:dyDescent="0.2">
      <c r="A17" s="135" t="s">
        <v>67</v>
      </c>
      <c r="B17" s="136"/>
      <c r="C17" s="136"/>
      <c r="D17" s="136"/>
      <c r="E17" s="137"/>
      <c r="F17" s="68"/>
    </row>
    <row r="18" spans="1:9" s="65" customFormat="1" ht="15" x14ac:dyDescent="0.2">
      <c r="A18" s="133"/>
      <c r="B18" s="133"/>
      <c r="C18" s="133"/>
      <c r="D18" s="133"/>
      <c r="E18" s="133"/>
      <c r="F18" s="68"/>
    </row>
    <row r="19" spans="1:9" ht="13.5" customHeight="1" x14ac:dyDescent="0.2">
      <c r="A19" s="117" t="s">
        <v>68</v>
      </c>
      <c r="B19" s="68"/>
      <c r="C19" s="68"/>
      <c r="D19" s="68"/>
      <c r="E19" s="68"/>
      <c r="F19" s="68"/>
    </row>
    <row r="20" spans="1:9" s="65" customFormat="1" ht="15.75" x14ac:dyDescent="0.25">
      <c r="A20" s="99" t="s">
        <v>69</v>
      </c>
      <c r="B20" s="68"/>
      <c r="C20" s="68"/>
      <c r="D20" s="68"/>
      <c r="E20" s="68"/>
      <c r="F20" s="68"/>
    </row>
    <row r="21" spans="1:9" s="65" customFormat="1" ht="15" x14ac:dyDescent="0.2">
      <c r="A21" s="68"/>
      <c r="B21" s="68"/>
      <c r="C21" s="68"/>
      <c r="D21" s="68"/>
      <c r="E21" s="68"/>
      <c r="F21" s="68"/>
    </row>
    <row r="22" spans="1:9" s="65" customFormat="1" ht="18" x14ac:dyDescent="0.25">
      <c r="A22" s="79" t="s">
        <v>16</v>
      </c>
      <c r="B22" s="127">
        <f>-391.3*D13+64.957</f>
        <v>64.956999999999994</v>
      </c>
      <c r="C22" s="127" t="s">
        <v>70</v>
      </c>
      <c r="D22" s="68"/>
      <c r="E22" s="68"/>
      <c r="F22" s="68"/>
    </row>
    <row r="23" spans="1:9" s="65" customFormat="1" ht="15" x14ac:dyDescent="0.2">
      <c r="A23" s="68"/>
      <c r="B23" s="68"/>
      <c r="C23" s="68"/>
      <c r="D23" s="68"/>
      <c r="E23" s="68"/>
      <c r="F23" s="68"/>
      <c r="I23" s="100"/>
    </row>
    <row r="24" spans="1:9" s="65" customFormat="1" ht="15" x14ac:dyDescent="0.2">
      <c r="A24" s="68"/>
      <c r="B24" s="68"/>
      <c r="C24" s="68"/>
      <c r="D24" s="68"/>
      <c r="E24" s="68"/>
      <c r="F24" s="68"/>
    </row>
    <row r="25" spans="1:9" s="65" customFormat="1" ht="15.75" x14ac:dyDescent="0.2">
      <c r="A25" s="161" t="s">
        <v>71</v>
      </c>
      <c r="B25" s="162"/>
      <c r="C25" s="162"/>
      <c r="D25" s="162"/>
      <c r="E25" s="162"/>
      <c r="F25" s="163"/>
    </row>
    <row r="26" spans="1:9" s="65" customFormat="1" ht="15.75" x14ac:dyDescent="0.25">
      <c r="A26" s="118"/>
      <c r="B26" s="119" t="s">
        <v>6</v>
      </c>
      <c r="C26" s="119" t="s">
        <v>72</v>
      </c>
      <c r="D26" s="119" t="s">
        <v>73</v>
      </c>
      <c r="E26" s="159" t="s">
        <v>59</v>
      </c>
      <c r="F26" s="160"/>
    </row>
    <row r="27" spans="1:9" s="65" customFormat="1" ht="15.75" x14ac:dyDescent="0.25">
      <c r="A27" s="120" t="s">
        <v>74</v>
      </c>
      <c r="B27" s="121">
        <v>110</v>
      </c>
      <c r="C27" s="122">
        <v>145</v>
      </c>
      <c r="D27" s="126">
        <v>0</v>
      </c>
      <c r="E27" s="147">
        <v>3</v>
      </c>
      <c r="F27" s="148"/>
    </row>
    <row r="28" spans="1:9" s="65" customFormat="1" ht="21" customHeight="1" x14ac:dyDescent="0.2">
      <c r="A28" s="68"/>
      <c r="B28" s="68"/>
      <c r="C28" s="68"/>
      <c r="D28" s="68"/>
      <c r="E28" s="68"/>
      <c r="F28" s="68"/>
    </row>
    <row r="29" spans="1:9" s="65" customFormat="1" ht="15" x14ac:dyDescent="0.2">
      <c r="A29" s="68"/>
      <c r="B29" s="68"/>
      <c r="C29" s="68"/>
      <c r="D29" s="68"/>
      <c r="E29" s="68"/>
      <c r="F29" s="68"/>
    </row>
    <row r="30" spans="1:9" s="65" customFormat="1" x14ac:dyDescent="0.2">
      <c r="A30" s="80" t="s">
        <v>75</v>
      </c>
    </row>
    <row r="31" spans="1:9" s="65" customFormat="1" ht="15.75" x14ac:dyDescent="0.25">
      <c r="A31" s="99" t="s">
        <v>76</v>
      </c>
    </row>
    <row r="32" spans="1:9" s="65" customFormat="1" x14ac:dyDescent="0.2">
      <c r="A32" s="83"/>
    </row>
    <row r="33" spans="1:3" s="65" customFormat="1" ht="18" x14ac:dyDescent="0.25">
      <c r="A33" s="79" t="s">
        <v>16</v>
      </c>
      <c r="B33" s="127">
        <f>-0.0857*D27+12.429</f>
        <v>12.429</v>
      </c>
      <c r="C33" s="127" t="s">
        <v>70</v>
      </c>
    </row>
    <row r="34" spans="1:3" s="65" customFormat="1" x14ac:dyDescent="0.2"/>
    <row r="35" spans="1:3" s="65" customFormat="1" x14ac:dyDescent="0.2"/>
    <row r="36" spans="1:3" s="65" customFormat="1" x14ac:dyDescent="0.2"/>
    <row r="37" spans="1:3" s="65" customFormat="1" x14ac:dyDescent="0.2"/>
    <row r="38" spans="1:3" s="65" customFormat="1" x14ac:dyDescent="0.2"/>
    <row r="39" spans="1:3" s="65" customFormat="1" x14ac:dyDescent="0.2"/>
    <row r="40" spans="1:3" s="65" customFormat="1" x14ac:dyDescent="0.2"/>
    <row r="41" spans="1:3" s="65" customFormat="1" x14ac:dyDescent="0.2"/>
    <row r="42" spans="1:3" s="65" customFormat="1" x14ac:dyDescent="0.2"/>
    <row r="43" spans="1:3" s="65" customFormat="1" x14ac:dyDescent="0.2"/>
    <row r="44" spans="1:3" s="65" customFormat="1" x14ac:dyDescent="0.2"/>
    <row r="45" spans="1:3" s="65" customFormat="1" x14ac:dyDescent="0.2"/>
    <row r="46" spans="1:3" s="65" customFormat="1" x14ac:dyDescent="0.2"/>
    <row r="47" spans="1:3" s="65" customFormat="1" x14ac:dyDescent="0.2"/>
    <row r="48" spans="1:3" s="65" customFormat="1" x14ac:dyDescent="0.2"/>
    <row r="49" s="65" customFormat="1" x14ac:dyDescent="0.2"/>
    <row r="50" s="65" customFormat="1" x14ac:dyDescent="0.2"/>
    <row r="51" s="65" customFormat="1" x14ac:dyDescent="0.2"/>
    <row r="52" s="65" customFormat="1" x14ac:dyDescent="0.2"/>
    <row r="53" s="65" customFormat="1" x14ac:dyDescent="0.2"/>
    <row r="54" s="65" customFormat="1" x14ac:dyDescent="0.2"/>
    <row r="55" s="65" customFormat="1" x14ac:dyDescent="0.2"/>
    <row r="56" s="65" customFormat="1" x14ac:dyDescent="0.2"/>
    <row r="57" s="65" customFormat="1" x14ac:dyDescent="0.2"/>
    <row r="58" s="65" customFormat="1" x14ac:dyDescent="0.2"/>
    <row r="59" s="65" customFormat="1" x14ac:dyDescent="0.2"/>
    <row r="60" s="65" customFormat="1" x14ac:dyDescent="0.2"/>
    <row r="61" s="65" customFormat="1" x14ac:dyDescent="0.2"/>
    <row r="62" s="65" customFormat="1" x14ac:dyDescent="0.2"/>
    <row r="63" s="65" customFormat="1" x14ac:dyDescent="0.2"/>
    <row r="64" s="65" customFormat="1" x14ac:dyDescent="0.2"/>
    <row r="65" s="65" customFormat="1" x14ac:dyDescent="0.2"/>
    <row r="66" s="65" customFormat="1" x14ac:dyDescent="0.2"/>
    <row r="67" s="65" customFormat="1" x14ac:dyDescent="0.2"/>
    <row r="68" s="65" customFormat="1" x14ac:dyDescent="0.2"/>
    <row r="69" s="65" customFormat="1" x14ac:dyDescent="0.2"/>
    <row r="70" s="65" customFormat="1" x14ac:dyDescent="0.2"/>
    <row r="71" s="65" customFormat="1" x14ac:dyDescent="0.2"/>
    <row r="72" s="65" customFormat="1" x14ac:dyDescent="0.2"/>
    <row r="73" s="65" customFormat="1" x14ac:dyDescent="0.2"/>
    <row r="74" s="65" customFormat="1" x14ac:dyDescent="0.2"/>
    <row r="75" s="65" customFormat="1" x14ac:dyDescent="0.2"/>
    <row r="76" s="65" customFormat="1" x14ac:dyDescent="0.2"/>
    <row r="77" s="65" customFormat="1" x14ac:dyDescent="0.2"/>
    <row r="78" s="65" customFormat="1" x14ac:dyDescent="0.2"/>
    <row r="79" s="65" customFormat="1" x14ac:dyDescent="0.2"/>
    <row r="80" s="65" customFormat="1" x14ac:dyDescent="0.2"/>
    <row r="81" s="65" customFormat="1" x14ac:dyDescent="0.2"/>
    <row r="82" s="65" customFormat="1" x14ac:dyDescent="0.2"/>
    <row r="83" s="65" customFormat="1" x14ac:dyDescent="0.2"/>
    <row r="84" s="65" customFormat="1" x14ac:dyDescent="0.2"/>
    <row r="85" s="65" customFormat="1" x14ac:dyDescent="0.2"/>
    <row r="86" s="65" customFormat="1" x14ac:dyDescent="0.2"/>
    <row r="87" s="65" customFormat="1" x14ac:dyDescent="0.2"/>
    <row r="88" s="65" customFormat="1" x14ac:dyDescent="0.2"/>
    <row r="89" s="65" customFormat="1" x14ac:dyDescent="0.2"/>
    <row r="90" s="65" customFormat="1" x14ac:dyDescent="0.2"/>
    <row r="91" s="65" customFormat="1" x14ac:dyDescent="0.2"/>
    <row r="92" s="65" customFormat="1" x14ac:dyDescent="0.2"/>
    <row r="93" s="65" customFormat="1" x14ac:dyDescent="0.2"/>
    <row r="94" s="65" customFormat="1" x14ac:dyDescent="0.2"/>
    <row r="95" s="65" customFormat="1" x14ac:dyDescent="0.2"/>
    <row r="96" s="65" customFormat="1" x14ac:dyDescent="0.2"/>
    <row r="97" s="65" customFormat="1" x14ac:dyDescent="0.2"/>
    <row r="98" s="65" customFormat="1" x14ac:dyDescent="0.2"/>
    <row r="99" s="65" customFormat="1" x14ac:dyDescent="0.2"/>
    <row r="100" s="65" customFormat="1" x14ac:dyDescent="0.2"/>
    <row r="101" s="65" customFormat="1" x14ac:dyDescent="0.2"/>
    <row r="102" s="65" customFormat="1" x14ac:dyDescent="0.2"/>
    <row r="103" s="65" customFormat="1" x14ac:dyDescent="0.2"/>
    <row r="104" s="65" customFormat="1" x14ac:dyDescent="0.2"/>
    <row r="105" s="65" customFormat="1" x14ac:dyDescent="0.2"/>
    <row r="106" s="65" customFormat="1" x14ac:dyDescent="0.2"/>
    <row r="107" s="65" customFormat="1" x14ac:dyDescent="0.2"/>
    <row r="108" s="65" customFormat="1" x14ac:dyDescent="0.2"/>
    <row r="109" s="65" customFormat="1" x14ac:dyDescent="0.2"/>
    <row r="110" s="65" customFormat="1" x14ac:dyDescent="0.2"/>
    <row r="111" s="65" customFormat="1" x14ac:dyDescent="0.2"/>
    <row r="112" s="65" customFormat="1" x14ac:dyDescent="0.2"/>
    <row r="113" s="65" customFormat="1" x14ac:dyDescent="0.2"/>
    <row r="114" s="65" customFormat="1" x14ac:dyDescent="0.2"/>
    <row r="115" s="65" customFormat="1" x14ac:dyDescent="0.2"/>
    <row r="116" s="65" customFormat="1" x14ac:dyDescent="0.2"/>
    <row r="117" s="65" customFormat="1" x14ac:dyDescent="0.2"/>
    <row r="118" s="65" customFormat="1" x14ac:dyDescent="0.2"/>
    <row r="119" s="65" customFormat="1" x14ac:dyDescent="0.2"/>
    <row r="120" s="65" customFormat="1" x14ac:dyDescent="0.2"/>
    <row r="121" s="65" customFormat="1" x14ac:dyDescent="0.2"/>
    <row r="122" s="65" customFormat="1" x14ac:dyDescent="0.2"/>
    <row r="123" s="65" customFormat="1" x14ac:dyDescent="0.2"/>
    <row r="124" s="65" customFormat="1" x14ac:dyDescent="0.2"/>
    <row r="125" s="65" customFormat="1" x14ac:dyDescent="0.2"/>
    <row r="126" s="65" customFormat="1" x14ac:dyDescent="0.2"/>
    <row r="127" s="65" customFormat="1" x14ac:dyDescent="0.2"/>
    <row r="128" s="65" customFormat="1" x14ac:dyDescent="0.2"/>
    <row r="129" s="65" customFormat="1" x14ac:dyDescent="0.2"/>
    <row r="130" s="65" customFormat="1" x14ac:dyDescent="0.2"/>
    <row r="131" s="65" customFormat="1" x14ac:dyDescent="0.2"/>
    <row r="132" s="65" customFormat="1" x14ac:dyDescent="0.2"/>
    <row r="133" s="65" customFormat="1" x14ac:dyDescent="0.2"/>
    <row r="134" s="65" customFormat="1" x14ac:dyDescent="0.2"/>
    <row r="135" s="65" customFormat="1" x14ac:dyDescent="0.2"/>
    <row r="136" s="65" customFormat="1" x14ac:dyDescent="0.2"/>
    <row r="137" s="65" customFormat="1" x14ac:dyDescent="0.2"/>
    <row r="138" s="65" customFormat="1" x14ac:dyDescent="0.2"/>
    <row r="139" s="65" customFormat="1" x14ac:dyDescent="0.2"/>
    <row r="140" s="65" customFormat="1" x14ac:dyDescent="0.2"/>
    <row r="141" s="65" customFormat="1" x14ac:dyDescent="0.2"/>
    <row r="142" s="65" customFormat="1" x14ac:dyDescent="0.2"/>
    <row r="143" s="65" customFormat="1" x14ac:dyDescent="0.2"/>
    <row r="144" s="65" customFormat="1" x14ac:dyDescent="0.2"/>
    <row r="145" s="65" customFormat="1" x14ac:dyDescent="0.2"/>
    <row r="146" s="65" customFormat="1" x14ac:dyDescent="0.2"/>
    <row r="147" s="65" customFormat="1" x14ac:dyDescent="0.2"/>
    <row r="148" s="65" customFormat="1" x14ac:dyDescent="0.2"/>
    <row r="149" s="65" customFormat="1" x14ac:dyDescent="0.2"/>
    <row r="150" s="65" customFormat="1" x14ac:dyDescent="0.2"/>
    <row r="151" s="65" customFormat="1" x14ac:dyDescent="0.2"/>
    <row r="152" s="65" customFormat="1" x14ac:dyDescent="0.2"/>
    <row r="153" s="65" customFormat="1" x14ac:dyDescent="0.2"/>
    <row r="154" s="65" customFormat="1" x14ac:dyDescent="0.2"/>
    <row r="155" s="65" customFormat="1" x14ac:dyDescent="0.2"/>
    <row r="156" s="65" customFormat="1" x14ac:dyDescent="0.2"/>
    <row r="157" s="65" customFormat="1" x14ac:dyDescent="0.2"/>
    <row r="158" s="65" customFormat="1" x14ac:dyDescent="0.2"/>
    <row r="159" s="65" customFormat="1" x14ac:dyDescent="0.2"/>
    <row r="160" s="65" customFormat="1" x14ac:dyDescent="0.2"/>
    <row r="161" s="65" customFormat="1" x14ac:dyDescent="0.2"/>
    <row r="162" s="65" customFormat="1" x14ac:dyDescent="0.2"/>
    <row r="163" s="65" customFormat="1" x14ac:dyDescent="0.2"/>
    <row r="164" s="65" customFormat="1" x14ac:dyDescent="0.2"/>
    <row r="165" s="65" customFormat="1" x14ac:dyDescent="0.2"/>
    <row r="166" s="65" customFormat="1" x14ac:dyDescent="0.2"/>
    <row r="167" s="65" customFormat="1" x14ac:dyDescent="0.2"/>
    <row r="168" s="65" customFormat="1" x14ac:dyDescent="0.2"/>
    <row r="169" s="65" customFormat="1" x14ac:dyDescent="0.2"/>
    <row r="170" s="65" customFormat="1" x14ac:dyDescent="0.2"/>
    <row r="171" s="65" customFormat="1" x14ac:dyDescent="0.2"/>
    <row r="172" s="65" customFormat="1" x14ac:dyDescent="0.2"/>
    <row r="173" s="65" customFormat="1" x14ac:dyDescent="0.2"/>
    <row r="174" s="65" customFormat="1" x14ac:dyDescent="0.2"/>
    <row r="175" s="65" customFormat="1" x14ac:dyDescent="0.2"/>
    <row r="176" s="65" customFormat="1" x14ac:dyDescent="0.2"/>
    <row r="177" s="65" customFormat="1" x14ac:dyDescent="0.2"/>
    <row r="178" s="65" customFormat="1" x14ac:dyDescent="0.2"/>
    <row r="179" s="65" customFormat="1" x14ac:dyDescent="0.2"/>
    <row r="180" s="65" customFormat="1" x14ac:dyDescent="0.2"/>
    <row r="181" s="65" customFormat="1" x14ac:dyDescent="0.2"/>
    <row r="182" s="65" customFormat="1" x14ac:dyDescent="0.2"/>
    <row r="183" s="65" customFormat="1" x14ac:dyDescent="0.2"/>
    <row r="184" s="65" customFormat="1" x14ac:dyDescent="0.2"/>
    <row r="185" s="65" customFormat="1" x14ac:dyDescent="0.2"/>
    <row r="186" s="65" customFormat="1" x14ac:dyDescent="0.2"/>
    <row r="187" s="65" customFormat="1" x14ac:dyDescent="0.2"/>
    <row r="188" s="65" customFormat="1" x14ac:dyDescent="0.2"/>
    <row r="189" s="65" customFormat="1" x14ac:dyDescent="0.2"/>
    <row r="190" s="65" customFormat="1" x14ac:dyDescent="0.2"/>
    <row r="191" s="65" customFormat="1" x14ac:dyDescent="0.2"/>
    <row r="192" s="65" customFormat="1" x14ac:dyDescent="0.2"/>
    <row r="193" s="65" customFormat="1" x14ac:dyDescent="0.2"/>
    <row r="194" s="65" customFormat="1" x14ac:dyDescent="0.2"/>
    <row r="195" s="65" customFormat="1" x14ac:dyDescent="0.2"/>
    <row r="196" s="65" customFormat="1" x14ac:dyDescent="0.2"/>
    <row r="197" s="65" customFormat="1" x14ac:dyDescent="0.2"/>
    <row r="198" s="65" customFormat="1" x14ac:dyDescent="0.2"/>
    <row r="199" s="65" customFormat="1" x14ac:dyDescent="0.2"/>
    <row r="200" s="65" customFormat="1" x14ac:dyDescent="0.2"/>
    <row r="201" s="65" customFormat="1" x14ac:dyDescent="0.2"/>
    <row r="202" s="65" customFormat="1" x14ac:dyDescent="0.2"/>
    <row r="203" s="65" customFormat="1" x14ac:dyDescent="0.2"/>
    <row r="204" s="65" customFormat="1" x14ac:dyDescent="0.2"/>
    <row r="205" s="65" customFormat="1" x14ac:dyDescent="0.2"/>
    <row r="206" s="65" customFormat="1" x14ac:dyDescent="0.2"/>
    <row r="207" s="65" customFormat="1" x14ac:dyDescent="0.2"/>
    <row r="208" s="65" customFormat="1" x14ac:dyDescent="0.2"/>
    <row r="209" s="65" customFormat="1" x14ac:dyDescent="0.2"/>
    <row r="210" s="65" customFormat="1" x14ac:dyDescent="0.2"/>
    <row r="211" s="65" customFormat="1" x14ac:dyDescent="0.2"/>
    <row r="212" s="65" customFormat="1" x14ac:dyDescent="0.2"/>
    <row r="213" s="65" customFormat="1" x14ac:dyDescent="0.2"/>
    <row r="214" s="65" customFormat="1" x14ac:dyDescent="0.2"/>
    <row r="215" s="65" customFormat="1" x14ac:dyDescent="0.2"/>
    <row r="216" s="65" customFormat="1" x14ac:dyDescent="0.2"/>
    <row r="217" s="65" customFormat="1" x14ac:dyDescent="0.2"/>
    <row r="218" s="65" customFormat="1" x14ac:dyDescent="0.2"/>
    <row r="219" s="65" customFormat="1" x14ac:dyDescent="0.2"/>
    <row r="220" s="65" customFormat="1" x14ac:dyDescent="0.2"/>
    <row r="221" s="65" customFormat="1" x14ac:dyDescent="0.2"/>
    <row r="222" s="65" customFormat="1" x14ac:dyDescent="0.2"/>
    <row r="223" s="65" customFormat="1" x14ac:dyDescent="0.2"/>
    <row r="224" s="65" customFormat="1" x14ac:dyDescent="0.2"/>
    <row r="225" s="65" customFormat="1" x14ac:dyDescent="0.2"/>
    <row r="226" s="65" customFormat="1" x14ac:dyDescent="0.2"/>
    <row r="227" s="65" customFormat="1" x14ac:dyDescent="0.2"/>
    <row r="228" s="65" customFormat="1" x14ac:dyDescent="0.2"/>
    <row r="229" s="65" customFormat="1" x14ac:dyDescent="0.2"/>
    <row r="230" s="65" customFormat="1" x14ac:dyDescent="0.2"/>
    <row r="231" s="65" customFormat="1" x14ac:dyDescent="0.2"/>
    <row r="232" s="65" customFormat="1" x14ac:dyDescent="0.2"/>
    <row r="233" s="65" customFormat="1" x14ac:dyDescent="0.2"/>
    <row r="234" s="65" customFormat="1" x14ac:dyDescent="0.2"/>
    <row r="235" s="65" customFormat="1" x14ac:dyDescent="0.2"/>
    <row r="236" s="65" customFormat="1" x14ac:dyDescent="0.2"/>
    <row r="237" s="65" customFormat="1" x14ac:dyDescent="0.2"/>
    <row r="238" s="65" customFormat="1" x14ac:dyDescent="0.2"/>
    <row r="239" s="65" customFormat="1" x14ac:dyDescent="0.2"/>
    <row r="240" s="65" customFormat="1" x14ac:dyDescent="0.2"/>
    <row r="241" s="65" customFormat="1" x14ac:dyDescent="0.2"/>
    <row r="242" s="65" customFormat="1" x14ac:dyDescent="0.2"/>
    <row r="243" s="65" customFormat="1" x14ac:dyDescent="0.2"/>
    <row r="244" s="65" customFormat="1" x14ac:dyDescent="0.2"/>
    <row r="245" s="65" customFormat="1" x14ac:dyDescent="0.2"/>
  </sheetData>
  <sheetProtection algorithmName="SHA-512" hashValue="TVA8Eb2XOSLgFN+BZUALKQYB3XU5SFb/U2OY0sDZhGKGuBBme2qOM5oiFuEBJuj4dPkBkgJ5ZR1+lWcoZgdqnA==" saltValue="fe5YWwcyyTrvw1pqWxj31w==" spinCount="100000" sheet="1" objects="1" scenarios="1"/>
  <mergeCells count="9">
    <mergeCell ref="A1:R1"/>
    <mergeCell ref="E26:F26"/>
    <mergeCell ref="A25:F25"/>
    <mergeCell ref="E27:F27"/>
    <mergeCell ref="A7:E7"/>
    <mergeCell ref="A15:E15"/>
    <mergeCell ref="I7:I13"/>
    <mergeCell ref="A3:C3"/>
    <mergeCell ref="F9:F13"/>
  </mergeCells>
  <conditionalFormatting sqref="A5">
    <cfRule type="cellIs" dxfId="7" priority="7" operator="between">
      <formula>0</formula>
      <formula>1000</formula>
    </cfRule>
    <cfRule type="cellIs" dxfId="6" priority="8" operator="greaterThan">
      <formula>$P$5</formula>
    </cfRule>
    <cfRule type="cellIs" dxfId="5" priority="9" operator="between">
      <formula>$B$8</formula>
      <formula>$C$8</formula>
    </cfRule>
  </conditionalFormatting>
  <conditionalFormatting sqref="D9">
    <cfRule type="cellIs" dxfId="4" priority="6" operator="between">
      <formula>$B$9</formula>
      <formula>$C$9</formula>
    </cfRule>
  </conditionalFormatting>
  <conditionalFormatting sqref="D10">
    <cfRule type="cellIs" dxfId="3" priority="5" operator="between">
      <formula>$B$10</formula>
      <formula>$C$10</formula>
    </cfRule>
  </conditionalFormatting>
  <conditionalFormatting sqref="D11">
    <cfRule type="cellIs" dxfId="2" priority="4" operator="between">
      <formula>$B$11</formula>
      <formula>$C$11</formula>
    </cfRule>
  </conditionalFormatting>
  <conditionalFormatting sqref="D12">
    <cfRule type="cellIs" dxfId="1" priority="3" operator="between">
      <formula>$B$12</formula>
      <formula>$C$12</formula>
    </cfRule>
  </conditionalFormatting>
  <conditionalFormatting sqref="D27">
    <cfRule type="cellIs" dxfId="0" priority="1" operator="between">
      <formula>$B$27</formula>
      <formula>$C$27</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BCD-B4D8-4DF0-AA4F-7DCC6601C74F}">
  <dimension ref="A1:B27"/>
  <sheetViews>
    <sheetView topLeftCell="A2" zoomScale="117" workbookViewId="0">
      <selection activeCell="K25" sqref="K25"/>
    </sheetView>
  </sheetViews>
  <sheetFormatPr defaultRowHeight="15" x14ac:dyDescent="0.25"/>
  <cols>
    <col min="1" max="1" width="21" bestFit="1" customWidth="1"/>
    <col min="2" max="2" width="14.140625" bestFit="1" customWidth="1"/>
  </cols>
  <sheetData>
    <row r="1" spans="1:2" x14ac:dyDescent="0.25">
      <c r="A1" s="2"/>
      <c r="B1" s="2"/>
    </row>
    <row r="2" spans="1:2" x14ac:dyDescent="0.25">
      <c r="A2" s="2"/>
      <c r="B2" s="2"/>
    </row>
    <row r="5" spans="1:2" x14ac:dyDescent="0.25">
      <c r="A5" t="s">
        <v>77</v>
      </c>
      <c r="B5" t="s">
        <v>78</v>
      </c>
    </row>
    <row r="6" spans="1:2" x14ac:dyDescent="0.25">
      <c r="A6" s="2">
        <f>'Perceel1 Marketing- campagnest.'!B14</f>
        <v>79.5</v>
      </c>
      <c r="B6">
        <v>20</v>
      </c>
    </row>
    <row r="7" spans="1:2" x14ac:dyDescent="0.25">
      <c r="A7">
        <f>'Perceel1 Marketing- campagnest.'!C14</f>
        <v>125.5</v>
      </c>
      <c r="B7">
        <v>0</v>
      </c>
    </row>
    <row r="17" spans="1:2" x14ac:dyDescent="0.25">
      <c r="A17" t="s">
        <v>79</v>
      </c>
      <c r="B17" t="s">
        <v>80</v>
      </c>
    </row>
    <row r="18" spans="1:2" x14ac:dyDescent="0.25">
      <c r="A18" s="64">
        <f>'Perceel2 opbasis van opslag'!B13</f>
        <v>9.7000000000000017E-2</v>
      </c>
      <c r="B18">
        <v>27</v>
      </c>
    </row>
    <row r="19" spans="1:2" x14ac:dyDescent="0.25">
      <c r="A19" s="63">
        <f>'Perceel2 opbasis van opslag'!C13</f>
        <v>0.16600000000000004</v>
      </c>
      <c r="B19">
        <v>0</v>
      </c>
    </row>
    <row r="25" spans="1:2" x14ac:dyDescent="0.25">
      <c r="A25" t="s">
        <v>81</v>
      </c>
      <c r="B25" t="s">
        <v>82</v>
      </c>
    </row>
    <row r="26" spans="1:2" x14ac:dyDescent="0.25">
      <c r="A26">
        <v>110</v>
      </c>
      <c r="B26">
        <v>3</v>
      </c>
    </row>
    <row r="27" spans="1:2" x14ac:dyDescent="0.25">
      <c r="A27">
        <v>145</v>
      </c>
      <c r="B27">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E9D4F564724045997692AAF492B805" ma:contentTypeVersion="5" ma:contentTypeDescription="Create a new document." ma:contentTypeScope="" ma:versionID="1b85918cfba6f02a360bc48658feca74">
  <xsd:schema xmlns:xsd="http://www.w3.org/2001/XMLSchema" xmlns:xs="http://www.w3.org/2001/XMLSchema" xmlns:p="http://schemas.microsoft.com/office/2006/metadata/properties" xmlns:ns2="98881b0b-4811-41a5-a33e-483d1a4dabd0" xmlns:ns3="29c10e97-aa28-472e-b977-845ff21ba750" targetNamespace="http://schemas.microsoft.com/office/2006/metadata/properties" ma:root="true" ma:fieldsID="7b648d2d7556eb26647d1ebd99d8793d" ns2:_="" ns3:_="">
    <xsd:import namespace="98881b0b-4811-41a5-a33e-483d1a4dabd0"/>
    <xsd:import namespace="29c10e97-aa28-472e-b977-845ff21ba7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81b0b-4811-41a5-a33e-483d1a4d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c10e97-aa28-472e-b977-845ff21ba75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A93A28-5433-4987-91B0-EBC3AC054D67}">
  <ds:schemaRefs>
    <ds:schemaRef ds:uri="98881b0b-4811-41a5-a33e-483d1a4dabd0"/>
    <ds:schemaRef ds:uri="http://purl.org/dc/dcmitype/"/>
    <ds:schemaRef ds:uri="http://schemas.microsoft.com/office/2006/documentManagement/types"/>
    <ds:schemaRef ds:uri="http://www.w3.org/XML/1998/namespace"/>
    <ds:schemaRef ds:uri="http://schemas.openxmlformats.org/package/2006/metadata/core-properties"/>
    <ds:schemaRef ds:uri="http://purl.org/dc/elements/1.1/"/>
    <ds:schemaRef ds:uri="http://purl.org/dc/terms/"/>
    <ds:schemaRef ds:uri="http://schemas.microsoft.com/office/2006/metadata/properties"/>
    <ds:schemaRef ds:uri="http://schemas.microsoft.com/office/infopath/2007/PartnerControls"/>
    <ds:schemaRef ds:uri="29c10e97-aa28-472e-b977-845ff21ba750"/>
  </ds:schemaRefs>
</ds:datastoreItem>
</file>

<file path=customXml/itemProps2.xml><?xml version="1.0" encoding="utf-8"?>
<ds:datastoreItem xmlns:ds="http://schemas.openxmlformats.org/officeDocument/2006/customXml" ds:itemID="{EE849076-A5C2-4927-AE19-8E31CF99EC7D}"/>
</file>

<file path=customXml/itemProps3.xml><?xml version="1.0" encoding="utf-8"?>
<ds:datastoreItem xmlns:ds="http://schemas.openxmlformats.org/officeDocument/2006/customXml" ds:itemID="{87452D98-72F3-4A58-B7B1-D837AD1E1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Perceel1 Marketing- campagnest.</vt:lpstr>
      <vt:lpstr>Proef berekening P1</vt:lpstr>
      <vt:lpstr>Perceel2 mediastrategie</vt:lpstr>
      <vt:lpstr>Perceel2 opbasis van opslag</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Berkhout</dc:creator>
  <cp:keywords/>
  <dc:description/>
  <cp:lastModifiedBy>Marilijn Schaap</cp:lastModifiedBy>
  <cp:revision/>
  <dcterms:created xsi:type="dcterms:W3CDTF">2023-10-06T06:47:57Z</dcterms:created>
  <dcterms:modified xsi:type="dcterms:W3CDTF">2023-12-18T16:20:40Z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0x010100A4E9D4F564724045997692AAF492B805</vt:lpwstr>
  </property>
</Properties>
</file>