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ngenionnl.sharepoint.com/sites/SP-Projecten/Shared Documents/Keender/EA Schoonmaak (2024)/Werkdocumenten/"/>
    </mc:Choice>
  </mc:AlternateContent>
  <xr:revisionPtr revIDLastSave="34" documentId="8_{BF435989-70AA-4869-B0F7-8280B94122C0}" xr6:coauthVersionLast="47" xr6:coauthVersionMax="47" xr10:uidLastSave="{F6091659-7740-46E5-B204-D60B553BDD8A}"/>
  <bookViews>
    <workbookView xWindow="-28920" yWindow="-60" windowWidth="29040" windowHeight="15720" xr2:uid="{00000000-000D-0000-FFFF-FFFF00000000}"/>
  </bookViews>
  <sheets>
    <sheet name="Indexaties 2024" sheetId="5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\0">[1]Begroting!#REF!</definedName>
    <definedName name="\M">[1]Begroting!#REF!</definedName>
    <definedName name="\P">[1]Begroting!#REF!</definedName>
    <definedName name="\W">[1]Begroting!#REF!</definedName>
    <definedName name="_1">[1]Begroting!#REF!</definedName>
    <definedName name="_10">[1]Begroting!#REF!</definedName>
    <definedName name="_11">[1]Begroting!#REF!</definedName>
    <definedName name="_12">[1]Begroting!#REF!</definedName>
    <definedName name="_125">[2]Begroting!#REF!</definedName>
    <definedName name="_13">[1]Begroting!#REF!</definedName>
    <definedName name="_14">[1]Begroting!#REF!</definedName>
    <definedName name="_15">[1]Begroting!#REF!</definedName>
    <definedName name="_16">[1]Begroting!#REF!</definedName>
    <definedName name="_17">[1]Begroting!#REF!</definedName>
    <definedName name="_18">[1]Begroting!#REF!</definedName>
    <definedName name="_19">[1]Begroting!#REF!</definedName>
    <definedName name="_2">[1]Begroting!#REF!</definedName>
    <definedName name="_20">[1]Begroting!#REF!</definedName>
    <definedName name="_21">[1]Begroting!#REF!</definedName>
    <definedName name="_22">[1]Begroting!#REF!</definedName>
    <definedName name="_23">[1]Begroting!#REF!</definedName>
    <definedName name="_3">[1]Begroting!#REF!</definedName>
    <definedName name="_4">[1]Begroting!#REF!</definedName>
    <definedName name="_4F" hidden="1">[3]Blad1!#REF!</definedName>
    <definedName name="_5">[1]Begroting!#REF!</definedName>
    <definedName name="_6">[1]Begroting!#REF!</definedName>
    <definedName name="_7">[1]Begroting!#REF!</definedName>
    <definedName name="_8">[1]Begroting!#REF!</definedName>
    <definedName name="_8_0_F" hidden="1">[3]Psychiatrie!#REF!</definedName>
    <definedName name="_9">[1]Begroting!#REF!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ill" hidden="1">'[4]#REF'!#REF!</definedName>
    <definedName name="_Key1" hidden="1">'[4]#REF'!#REF!</definedName>
    <definedName name="_Order1" hidden="1">255</definedName>
    <definedName name="_xlnm.Print_Area" localSheetId="0">'Indexaties 2024'!$A$1:$H$98</definedName>
    <definedName name="antwoord">#REF!</definedName>
    <definedName name="berichtoke">[0]!berichtoke</definedName>
    <definedName name="berichtoke1">[0]!berichtoke1</definedName>
    <definedName name="einde">[0]!einde</definedName>
    <definedName name="Euro" localSheetId="0">#REF!</definedName>
    <definedName name="Euro">#REF!</definedName>
    <definedName name="Gls_G">[2]Begroting!#REF!</definedName>
    <definedName name="henk">[1]Begroting!#REF!</definedName>
    <definedName name="lijst_zdg">#REF!</definedName>
    <definedName name="Percentage_eindejaars">[5]Uitgangspunten!$B$19</definedName>
    <definedName name="prgterug">#REF!</definedName>
    <definedName name="Ruimtesoort">#REF!</definedName>
    <definedName name="ruimtestaten">#REF!</definedName>
    <definedName name="STARTFTEQ">#REF!</definedName>
    <definedName name="startpoint">#REF!</definedName>
    <definedName name="test">#REF!</definedName>
    <definedName name="TEST0">#REF!</definedName>
    <definedName name="TESTHKEY">#REF!</definedName>
    <definedName name="TESTKEYS">#REF!</definedName>
    <definedName name="TESTVKEY">#REF!</definedName>
    <definedName name="vloersoort">#REF!</definedName>
    <definedName name="vloersoortkeuze">#REF!</definedName>
    <definedName name="Vloersoortoms">#REF!</definedName>
    <definedName name="WACHT">[1]Begroting!#REF!</definedName>
    <definedName name="Was_S">[0]!Was_S</definedName>
    <definedName name="xxx">[2]Begroting!#REF!</definedName>
    <definedName name="zcvdv">[1]Begroting!#REF!</definedName>
    <definedName name="zilverlinde">[0]!zilverlinde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5" l="1"/>
  <c r="C12" i="5"/>
  <c r="B6" i="5"/>
  <c r="B4" i="5"/>
  <c r="B5" i="5"/>
  <c r="F92" i="5" l="1"/>
  <c r="F82" i="5"/>
  <c r="F83" i="5"/>
  <c r="F84" i="5"/>
  <c r="F85" i="5"/>
  <c r="F86" i="5"/>
  <c r="F87" i="5"/>
  <c r="F89" i="5"/>
  <c r="F90" i="5"/>
  <c r="F91" i="5"/>
  <c r="F81" i="5"/>
  <c r="F15" i="5"/>
  <c r="F14" i="5"/>
  <c r="E13" i="5"/>
  <c r="F13" i="5" s="1"/>
  <c r="F12" i="5"/>
  <c r="F17" i="5" l="1"/>
  <c r="F16" i="5" s="1"/>
  <c r="D38" i="5"/>
  <c r="C15" i="5" s="1"/>
  <c r="D15" i="5" s="1"/>
  <c r="B32" i="5"/>
  <c r="A32" i="5"/>
  <c r="B31" i="5"/>
  <c r="B30" i="5"/>
  <c r="B29" i="5"/>
  <c r="B28" i="5"/>
  <c r="B27" i="5"/>
  <c r="B25" i="5"/>
  <c r="B17" i="5"/>
  <c r="C97" i="5"/>
  <c r="B97" i="5"/>
  <c r="E96" i="5"/>
  <c r="C96" i="5"/>
  <c r="B96" i="5"/>
  <c r="X4" i="5"/>
  <c r="F18" i="5" l="1"/>
  <c r="D96" i="5"/>
  <c r="F96" i="5" s="1"/>
  <c r="C14" i="5"/>
  <c r="D14" i="5" s="1"/>
  <c r="D97" i="5"/>
  <c r="F97" i="5" s="1"/>
  <c r="F98" i="5" l="1"/>
  <c r="B26" i="5" s="1"/>
  <c r="B33" i="5" s="1"/>
  <c r="D12" i="5" l="1"/>
  <c r="C13" i="5"/>
  <c r="D13" i="5" s="1"/>
  <c r="D17" i="5" l="1"/>
  <c r="D18" i="5" l="1"/>
  <c r="D16" i="5"/>
</calcChain>
</file>

<file path=xl/sharedStrings.xml><?xml version="1.0" encoding="utf-8"?>
<sst xmlns="http://schemas.openxmlformats.org/spreadsheetml/2006/main" count="83" uniqueCount="68">
  <si>
    <t>Plastic</t>
  </si>
  <si>
    <t>gemiddeld</t>
  </si>
  <si>
    <t>Stijging betreft:</t>
  </si>
  <si>
    <t>heel 2023</t>
  </si>
  <si>
    <t>Op het moment wordt plastic alleen nog maar in dagprijzen verhandeld</t>
  </si>
  <si>
    <t>Stijging</t>
  </si>
  <si>
    <t>Gemiddelde</t>
  </si>
  <si>
    <t>Awf</t>
  </si>
  <si>
    <t>oude premie</t>
  </si>
  <si>
    <t>nieuwe premie</t>
  </si>
  <si>
    <t>verschil</t>
  </si>
  <si>
    <t>verhouding vast/flex</t>
  </si>
  <si>
    <t>Resultaat</t>
  </si>
  <si>
    <t>Vast</t>
  </si>
  <si>
    <t xml:space="preserve">Opslag voor winst en risico    </t>
  </si>
  <si>
    <t>Flex</t>
  </si>
  <si>
    <t>Totaal</t>
  </si>
  <si>
    <t>max. loon</t>
  </si>
  <si>
    <t>Premiesoort</t>
  </si>
  <si>
    <t>mutatie</t>
  </si>
  <si>
    <t>Zorgverzekeringswet (ZVW)</t>
  </si>
  <si>
    <t>landelijke premie</t>
  </si>
  <si>
    <t>WW-Awf laag</t>
  </si>
  <si>
    <t>WW premie (Awf)</t>
  </si>
  <si>
    <t>effect arbeidsmarkt in balans. Mix tussen hoog en laag WW premie</t>
  </si>
  <si>
    <t>WW-Awf hoog</t>
  </si>
  <si>
    <t>Gemiddelde Whk-premie</t>
  </si>
  <si>
    <t>Bijdrage kinderopvang toeslag</t>
  </si>
  <si>
    <t>Gemiddelde WGA-premie</t>
  </si>
  <si>
    <t>WIA basispremie</t>
  </si>
  <si>
    <t>arbeidsongeschiktheidsfonds, landelijke premie</t>
  </si>
  <si>
    <t>Gemiddelde ZW-premie</t>
  </si>
  <si>
    <t>ZW flex gediffentieerde premie</t>
  </si>
  <si>
    <t>Ufo-premie</t>
  </si>
  <si>
    <t>WGA gedifferentieerde premie</t>
  </si>
  <si>
    <t>Uniforme opslag kinderopvang / wko</t>
  </si>
  <si>
    <t>Basispremie Aof:</t>
  </si>
  <si>
    <t>Muatie sociale lasten</t>
  </si>
  <si>
    <t>ZVW</t>
  </si>
  <si>
    <t>ZVW DGA en pensioen</t>
  </si>
  <si>
    <t>Toename eindejaarsuitkering*</t>
  </si>
  <si>
    <t>januari</t>
  </si>
  <si>
    <t>juni</t>
  </si>
  <si>
    <t>CAO lonen (inclusief mutaties sociale lasten en eindejaaruitkering*)</t>
  </si>
  <si>
    <t>Niet CAO lonen (inclusief mutaties sociale lasten en eindejaaruitkering*)</t>
  </si>
  <si>
    <r>
      <t>Materiaal- en machinekosten</t>
    </r>
    <r>
      <rPr>
        <b/>
        <sz val="12"/>
        <rFont val="Arial"/>
        <family val="2"/>
      </rPr>
      <t>**</t>
    </r>
  </si>
  <si>
    <t>Overhead**</t>
  </si>
  <si>
    <t>Netto kostenmutatie per periode</t>
  </si>
  <si>
    <t>* De mutaties van de sociale lasten eindejaarsuitkering worden alleen meegerekend bij de berekening van de stijging in januari.</t>
  </si>
  <si>
    <t>** Mutatie CPI: Consumentenprijzen; prijsindex 2015 = 100 (wordt alleen meegerekend bij de berekening van de stijging in januari.)</t>
  </si>
  <si>
    <t>WW</t>
  </si>
  <si>
    <t>WIA/WAO</t>
  </si>
  <si>
    <t>WKO</t>
  </si>
  <si>
    <t>Whk</t>
  </si>
  <si>
    <t>Aof-premie (WIA/WAO) kleine werkgevers</t>
  </si>
  <si>
    <t>Aof-premie (WIA/WOA) (middel)grote werkgevers</t>
  </si>
  <si>
    <t>Prijsonderdeel</t>
  </si>
  <si>
    <t>Weging</t>
  </si>
  <si>
    <t>CPI-index</t>
  </si>
  <si>
    <t>Specificatie prijsindexaties XXXX</t>
  </si>
  <si>
    <t>Ontwikkeling CAO tabel per 1 januari XXXX</t>
  </si>
  <si>
    <t>Ontwikkeling CAO tabel per 30 juni XXXX</t>
  </si>
  <si>
    <t>Sociale lasten en wettelijke premies per 1 januari XXXX*</t>
  </si>
  <si>
    <t>XXXX</t>
  </si>
  <si>
    <t>Mutatie eindejaarkering XXXX</t>
  </si>
  <si>
    <t>Mutaties in sociale lasten per 1-1-XXXX</t>
  </si>
  <si>
    <t>Sept jaar YYYY</t>
  </si>
  <si>
    <t>Sept jaar ZZZZ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</si>
</sst>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 &quot;€&quot;\ * #,##0.00_ ;_ &quot;€&quot;\ * \-#,##0.00_ ;_ &quot;€&quot;\ * &quot;-&quot;??_ ;_ @_ "/>
    <numFmt numFmtId="164" formatCode="_-* #,##0.00_-;_-* #,##0.00\-;_-* &quot;-&quot;??_-;_-@_-"/>
    <numFmt numFmtId="165" formatCode="_-[$€]\ * #,##0.00_-;_-[$€]\ * #,##0.00\-;_-[$€]\ * &quot;-&quot;??_-;_-@_-"/>
    <numFmt numFmtId="166" formatCode="_-&quot;€&quot;\ * #,##0.00_-;_-&quot;€&quot;\ * #,##0.00\-;_-&quot;€&quot;\ * &quot;-&quot;??_-;_-@_-"/>
    <numFmt numFmtId="167" formatCode="0\ &quot;m2&quot;"/>
    <numFmt numFmtId="168" formatCode="0.0%"/>
    <numFmt numFmtId="171" formatCode="_ &quot;€&quot;\ * #,##0_ ;_ &quot;€&quot;\ * \-#,##0_ ;_ &quot;€&quot;\ * &quot;-&quot;??_ ;_ @_ "/>
    <numFmt numFmtId="172" formatCode="&quot;&lt;&quot;_ &quot;€&quot;\ * #,##0_ ;_ &quot;€&quot;\ * \-#,##0_ ;_ &quot;€&quot;\ * &quot;-&quot;??_ ;_ @_ "/>
    <numFmt numFmtId="173" formatCode="&quot;&gt;&quot;_ &quot;€&quot;\ * #,##0_ ;_ &quot;€&quot;\ * \-#,##0_ ;_ &quot;€&quot;\ * &quot;-&quot;??_ ;_ @_ "/>
  </numFmts>
  <fonts count="25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sz val="10"/>
      <name val="Courier"/>
      <family val="3"/>
    </font>
    <font>
      <u/>
      <sz val="9"/>
      <color indexed="36"/>
      <name val="Geneva"/>
    </font>
    <font>
      <sz val="10"/>
      <color indexed="12"/>
      <name val="Times New Roman"/>
      <family val="1"/>
    </font>
    <font>
      <b/>
      <sz val="8"/>
      <name val="Arial"/>
      <family val="2"/>
    </font>
    <font>
      <sz val="10"/>
      <name val="Helv"/>
    </font>
    <font>
      <sz val="8"/>
      <name val="Arial"/>
      <family val="2"/>
    </font>
    <font>
      <b/>
      <sz val="16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00B050"/>
      <name val="Arial"/>
      <family val="2"/>
    </font>
    <font>
      <b/>
      <sz val="10"/>
      <color theme="5" tint="-0.499984740745262"/>
      <name val="Arial"/>
      <family val="2"/>
    </font>
    <font>
      <sz val="10"/>
      <color theme="5" tint="-0.499984740745262"/>
      <name val="Arial"/>
      <family val="2"/>
    </font>
    <font>
      <b/>
      <sz val="12"/>
      <name val="Arial"/>
      <family val="2"/>
    </font>
    <font>
      <sz val="10"/>
      <name val="Arial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rgb="FFFFFF00"/>
      </left>
      <right style="thick">
        <color rgb="FFFFFF00"/>
      </right>
      <top style="thick">
        <color rgb="FFFFFF00"/>
      </top>
      <bottom style="thick">
        <color rgb="FFFFFF00"/>
      </bottom>
      <diagonal/>
    </border>
  </borders>
  <cellStyleXfs count="26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2" borderId="0" applyNumberFormat="0" applyBorder="0" applyAlignment="0" applyProtection="0"/>
    <xf numFmtId="0" fontId="4" fillId="4" borderId="0" applyNumberFormat="0" applyBorder="0" applyAlignment="0" applyProtection="0"/>
    <xf numFmtId="0" fontId="10" fillId="0" borderId="0"/>
    <xf numFmtId="0" fontId="3" fillId="3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7" borderId="0"/>
    <xf numFmtId="164" fontId="13" fillId="0" borderId="0">
      <alignment horizontal="center" vertical="center" textRotation="90" wrapText="1"/>
    </xf>
    <xf numFmtId="0" fontId="6" fillId="8" borderId="22"/>
    <xf numFmtId="167" fontId="6" fillId="0" borderId="0"/>
    <xf numFmtId="0" fontId="14" fillId="0" borderId="0"/>
    <xf numFmtId="0" fontId="6" fillId="9" borderId="23" applyNumberFormat="0" applyFont="0" applyBorder="0">
      <alignment horizontal="center"/>
    </xf>
    <xf numFmtId="0" fontId="1" fillId="0" borderId="0"/>
    <xf numFmtId="44" fontId="19" fillId="0" borderId="0" applyFont="0" applyFill="0" applyBorder="0" applyAlignment="0" applyProtection="0"/>
    <xf numFmtId="0" fontId="24" fillId="0" borderId="0"/>
  </cellStyleXfs>
  <cellXfs count="95">
    <xf numFmtId="0" fontId="0" fillId="0" borderId="0" xfId="0"/>
    <xf numFmtId="164" fontId="6" fillId="0" borderId="0" xfId="1" applyFont="1" applyFill="1"/>
    <xf numFmtId="0" fontId="5" fillId="0" borderId="0" xfId="3"/>
    <xf numFmtId="0" fontId="6" fillId="0" borderId="0" xfId="3" quotePrefix="1" applyFont="1"/>
    <xf numFmtId="164" fontId="5" fillId="0" borderId="0" xfId="1" applyFont="1" applyFill="1"/>
    <xf numFmtId="0" fontId="6" fillId="0" borderId="0" xfId="3" applyFont="1"/>
    <xf numFmtId="0" fontId="7" fillId="6" borderId="2" xfId="3" applyFont="1" applyFill="1" applyBorder="1" applyAlignment="1">
      <alignment horizontal="center"/>
    </xf>
    <xf numFmtId="0" fontId="7" fillId="6" borderId="4" xfId="3" applyFont="1" applyFill="1" applyBorder="1" applyAlignment="1">
      <alignment horizontal="center"/>
    </xf>
    <xf numFmtId="0" fontId="7" fillId="6" borderId="6" xfId="3" applyFont="1" applyFill="1" applyBorder="1" applyAlignment="1">
      <alignment horizontal="center"/>
    </xf>
    <xf numFmtId="164" fontId="5" fillId="0" borderId="7" xfId="1" applyFont="1" applyFill="1" applyBorder="1"/>
    <xf numFmtId="10" fontId="5" fillId="0" borderId="8" xfId="2" applyNumberFormat="1" applyFont="1" applyFill="1" applyBorder="1"/>
    <xf numFmtId="10" fontId="5" fillId="0" borderId="9" xfId="2" applyNumberFormat="1" applyFont="1" applyFill="1" applyBorder="1"/>
    <xf numFmtId="164" fontId="5" fillId="0" borderId="10" xfId="1" applyFont="1" applyFill="1" applyBorder="1"/>
    <xf numFmtId="10" fontId="5" fillId="0" borderId="12" xfId="2" applyNumberFormat="1" applyFont="1" applyFill="1" applyBorder="1"/>
    <xf numFmtId="10" fontId="5" fillId="5" borderId="12" xfId="2" applyNumberFormat="1" applyFont="1" applyFill="1" applyBorder="1"/>
    <xf numFmtId="164" fontId="5" fillId="0" borderId="13" xfId="1" applyFont="1" applyFill="1" applyBorder="1"/>
    <xf numFmtId="10" fontId="5" fillId="0" borderId="15" xfId="2" applyNumberFormat="1" applyFont="1" applyFill="1" applyBorder="1"/>
    <xf numFmtId="164" fontId="8" fillId="0" borderId="16" xfId="1" applyFont="1" applyFill="1" applyBorder="1"/>
    <xf numFmtId="10" fontId="8" fillId="0" borderId="6" xfId="2" applyNumberFormat="1" applyFont="1" applyFill="1" applyBorder="1"/>
    <xf numFmtId="10" fontId="6" fillId="0" borderId="6" xfId="2" applyNumberFormat="1" applyFont="1" applyFill="1" applyBorder="1"/>
    <xf numFmtId="164" fontId="7" fillId="6" borderId="16" xfId="1" applyFont="1" applyFill="1" applyBorder="1"/>
    <xf numFmtId="10" fontId="9" fillId="6" borderId="17" xfId="3" applyNumberFormat="1" applyFont="1" applyFill="1" applyBorder="1"/>
    <xf numFmtId="17" fontId="5" fillId="0" borderId="19" xfId="3" applyNumberFormat="1" applyBorder="1" applyAlignment="1">
      <alignment horizontal="center"/>
    </xf>
    <xf numFmtId="164" fontId="5" fillId="0" borderId="19" xfId="1" applyFont="1" applyFill="1" applyBorder="1"/>
    <xf numFmtId="164" fontId="5" fillId="5" borderId="19" xfId="1" applyFont="1" applyFill="1" applyBorder="1"/>
    <xf numFmtId="0" fontId="15" fillId="0" borderId="0" xfId="3" applyFont="1"/>
    <xf numFmtId="168" fontId="7" fillId="6" borderId="18" xfId="2" applyNumberFormat="1" applyFont="1" applyFill="1" applyBorder="1"/>
    <xf numFmtId="10" fontId="5" fillId="0" borderId="0" xfId="3" applyNumberFormat="1"/>
    <xf numFmtId="0" fontId="17" fillId="0" borderId="0" xfId="3" applyFont="1"/>
    <xf numFmtId="164" fontId="5" fillId="0" borderId="8" xfId="1" applyFont="1" applyFill="1" applyBorder="1"/>
    <xf numFmtId="164" fontId="5" fillId="0" borderId="11" xfId="1" applyFont="1" applyFill="1" applyBorder="1"/>
    <xf numFmtId="0" fontId="5" fillId="10" borderId="24" xfId="3" applyFill="1" applyBorder="1"/>
    <xf numFmtId="0" fontId="5" fillId="10" borderId="0" xfId="3" applyFill="1"/>
    <xf numFmtId="0" fontId="5" fillId="10" borderId="25" xfId="3" applyFill="1" applyBorder="1"/>
    <xf numFmtId="10" fontId="5" fillId="10" borderId="0" xfId="3" applyNumberFormat="1" applyFill="1"/>
    <xf numFmtId="0" fontId="5" fillId="10" borderId="26" xfId="3" applyFill="1" applyBorder="1"/>
    <xf numFmtId="0" fontId="5" fillId="10" borderId="27" xfId="3" applyFill="1" applyBorder="1"/>
    <xf numFmtId="0" fontId="5" fillId="10" borderId="28" xfId="3" applyFill="1" applyBorder="1"/>
    <xf numFmtId="10" fontId="6" fillId="10" borderId="0" xfId="3" applyNumberFormat="1" applyFont="1" applyFill="1" applyAlignment="1">
      <alignment horizontal="center" vertical="center"/>
    </xf>
    <xf numFmtId="0" fontId="6" fillId="10" borderId="0" xfId="3" applyFont="1" applyFill="1"/>
    <xf numFmtId="0" fontId="5" fillId="10" borderId="24" xfId="3" applyFill="1" applyBorder="1" applyAlignment="1">
      <alignment horizontal="left"/>
    </xf>
    <xf numFmtId="0" fontId="5" fillId="11" borderId="19" xfId="3" applyFill="1" applyBorder="1"/>
    <xf numFmtId="0" fontId="5" fillId="11" borderId="19" xfId="3" applyFill="1" applyBorder="1" applyAlignment="1">
      <alignment horizontal="right" wrapText="1"/>
    </xf>
    <xf numFmtId="0" fontId="5" fillId="11" borderId="19" xfId="3" applyFill="1" applyBorder="1" applyAlignment="1">
      <alignment horizontal="right"/>
    </xf>
    <xf numFmtId="10" fontId="5" fillId="11" borderId="19" xfId="2" applyNumberFormat="1" applyFont="1" applyFill="1" applyBorder="1" applyAlignment="1">
      <alignment horizontal="right"/>
    </xf>
    <xf numFmtId="10" fontId="5" fillId="11" borderId="19" xfId="3" applyNumberFormat="1" applyFill="1" applyBorder="1" applyAlignment="1">
      <alignment horizontal="right"/>
    </xf>
    <xf numFmtId="10" fontId="5" fillId="10" borderId="19" xfId="3" applyNumberFormat="1" applyFill="1" applyBorder="1"/>
    <xf numFmtId="10" fontId="18" fillId="10" borderId="19" xfId="3" applyNumberFormat="1" applyFont="1" applyFill="1" applyBorder="1"/>
    <xf numFmtId="10" fontId="18" fillId="11" borderId="19" xfId="2" applyNumberFormat="1" applyFont="1" applyFill="1" applyBorder="1" applyAlignment="1">
      <alignment horizontal="right"/>
    </xf>
    <xf numFmtId="10" fontId="18" fillId="10" borderId="0" xfId="3" applyNumberFormat="1" applyFont="1" applyFill="1"/>
    <xf numFmtId="10" fontId="20" fillId="0" borderId="12" xfId="2" applyNumberFormat="1" applyFont="1" applyFill="1" applyBorder="1"/>
    <xf numFmtId="0" fontId="5" fillId="12" borderId="19" xfId="3" applyFill="1" applyBorder="1"/>
    <xf numFmtId="0" fontId="6" fillId="12" borderId="19" xfId="3" applyFont="1" applyFill="1" applyBorder="1" applyAlignment="1">
      <alignment horizontal="center" vertical="center"/>
    </xf>
    <xf numFmtId="171" fontId="5" fillId="12" borderId="19" xfId="24" applyNumberFormat="1" applyFont="1" applyFill="1" applyBorder="1"/>
    <xf numFmtId="10" fontId="5" fillId="12" borderId="19" xfId="3" applyNumberFormat="1" applyFill="1" applyBorder="1"/>
    <xf numFmtId="172" fontId="5" fillId="12" borderId="19" xfId="24" applyNumberFormat="1" applyFont="1" applyFill="1" applyBorder="1"/>
    <xf numFmtId="173" fontId="5" fillId="12" borderId="19" xfId="24" applyNumberFormat="1" applyFont="1" applyFill="1" applyBorder="1"/>
    <xf numFmtId="0" fontId="5" fillId="12" borderId="29" xfId="3" applyFill="1" applyBorder="1"/>
    <xf numFmtId="0" fontId="5" fillId="12" borderId="31" xfId="3" applyFill="1" applyBorder="1"/>
    <xf numFmtId="0" fontId="5" fillId="12" borderId="30" xfId="3" applyFill="1" applyBorder="1"/>
    <xf numFmtId="10" fontId="20" fillId="0" borderId="9" xfId="2" applyNumberFormat="1" applyFont="1" applyFill="1" applyBorder="1"/>
    <xf numFmtId="10" fontId="20" fillId="12" borderId="19" xfId="3" applyNumberFormat="1" applyFont="1" applyFill="1" applyBorder="1"/>
    <xf numFmtId="0" fontId="5" fillId="0" borderId="0" xfId="3" applyAlignment="1">
      <alignment horizontal="right"/>
    </xf>
    <xf numFmtId="10" fontId="5" fillId="0" borderId="0" xfId="2" applyNumberFormat="1" applyFill="1" applyBorder="1"/>
    <xf numFmtId="10" fontId="18" fillId="0" borderId="0" xfId="2" applyNumberFormat="1" applyFont="1" applyFill="1" applyBorder="1"/>
    <xf numFmtId="10" fontId="5" fillId="0" borderId="32" xfId="2" applyNumberFormat="1" applyFont="1" applyFill="1" applyBorder="1"/>
    <xf numFmtId="0" fontId="6" fillId="10" borderId="0" xfId="3" applyFont="1" applyFill="1" applyAlignment="1">
      <alignment horizontal="center" wrapText="1"/>
    </xf>
    <xf numFmtId="164" fontId="5" fillId="0" borderId="12" xfId="1" applyFont="1" applyFill="1" applyBorder="1"/>
    <xf numFmtId="164" fontId="5" fillId="5" borderId="12" xfId="1" applyFont="1" applyFill="1" applyBorder="1"/>
    <xf numFmtId="164" fontId="5" fillId="0" borderId="15" xfId="1" applyFont="1" applyFill="1" applyBorder="1"/>
    <xf numFmtId="0" fontId="7" fillId="16" borderId="2" xfId="3" applyFont="1" applyFill="1" applyBorder="1" applyAlignment="1">
      <alignment horizontal="center"/>
    </xf>
    <xf numFmtId="0" fontId="7" fillId="16" borderId="4" xfId="3" applyFont="1" applyFill="1" applyBorder="1" applyAlignment="1">
      <alignment horizontal="center"/>
    </xf>
    <xf numFmtId="0" fontId="7" fillId="16" borderId="6" xfId="3" applyFont="1" applyFill="1" applyBorder="1" applyAlignment="1">
      <alignment horizontal="center"/>
    </xf>
    <xf numFmtId="10" fontId="9" fillId="16" borderId="17" xfId="3" applyNumberFormat="1" applyFont="1" applyFill="1" applyBorder="1"/>
    <xf numFmtId="168" fontId="7" fillId="16" borderId="18" xfId="2" applyNumberFormat="1" applyFont="1" applyFill="1" applyBorder="1"/>
    <xf numFmtId="0" fontId="7" fillId="13" borderId="33" xfId="3" applyFont="1" applyFill="1" applyBorder="1" applyAlignment="1">
      <alignment horizontal="center"/>
    </xf>
    <xf numFmtId="0" fontId="7" fillId="13" borderId="34" xfId="3" applyFont="1" applyFill="1" applyBorder="1" applyAlignment="1">
      <alignment horizontal="center"/>
    </xf>
    <xf numFmtId="0" fontId="7" fillId="13" borderId="16" xfId="3" applyFont="1" applyFill="1" applyBorder="1" applyAlignment="1">
      <alignment horizontal="center"/>
    </xf>
    <xf numFmtId="164" fontId="16" fillId="0" borderId="33" xfId="1" applyFont="1" applyFill="1" applyBorder="1" applyAlignment="1">
      <alignment horizontal="right"/>
    </xf>
    <xf numFmtId="0" fontId="5" fillId="0" borderId="2" xfId="3" applyBorder="1"/>
    <xf numFmtId="164" fontId="5" fillId="0" borderId="34" xfId="1" applyFont="1" applyFill="1" applyBorder="1"/>
    <xf numFmtId="10" fontId="5" fillId="0" borderId="4" xfId="2" applyNumberFormat="1" applyFont="1" applyFill="1" applyBorder="1"/>
    <xf numFmtId="164" fontId="5" fillId="0" borderId="16" xfId="1" applyFont="1" applyFill="1" applyBorder="1"/>
    <xf numFmtId="10" fontId="5" fillId="0" borderId="6" xfId="2" applyNumberFormat="1" applyFont="1" applyFill="1" applyBorder="1"/>
    <xf numFmtId="164" fontId="5" fillId="17" borderId="20" xfId="1" applyFont="1" applyFill="1" applyBorder="1" applyAlignment="1">
      <alignment horizontal="center" vertical="center" wrapText="1"/>
    </xf>
    <xf numFmtId="164" fontId="5" fillId="17" borderId="21" xfId="1" applyFont="1" applyFill="1" applyBorder="1" applyAlignment="1">
      <alignment horizontal="center" vertical="center" wrapText="1"/>
    </xf>
    <xf numFmtId="164" fontId="5" fillId="17" borderId="19" xfId="1" applyFont="1" applyFill="1" applyBorder="1" applyAlignment="1">
      <alignment horizontal="center" vertical="center" wrapText="1"/>
    </xf>
    <xf numFmtId="10" fontId="7" fillId="6" borderId="35" xfId="2" applyNumberFormat="1" applyFont="1" applyFill="1" applyBorder="1"/>
    <xf numFmtId="0" fontId="7" fillId="13" borderId="1" xfId="3" applyFont="1" applyFill="1" applyBorder="1" applyAlignment="1">
      <alignment horizontal="center"/>
    </xf>
    <xf numFmtId="0" fontId="7" fillId="13" borderId="3" xfId="3" applyFont="1" applyFill="1" applyBorder="1" applyAlignment="1">
      <alignment horizontal="center"/>
    </xf>
    <xf numFmtId="0" fontId="7" fillId="13" borderId="5" xfId="3" applyFont="1" applyFill="1" applyBorder="1" applyAlignment="1">
      <alignment horizontal="center"/>
    </xf>
    <xf numFmtId="10" fontId="22" fillId="14" borderId="8" xfId="2" applyNumberFormat="1" applyFont="1" applyFill="1" applyBorder="1"/>
    <xf numFmtId="10" fontId="22" fillId="14" borderId="11" xfId="2" applyNumberFormat="1" applyFont="1" applyFill="1" applyBorder="1"/>
    <xf numFmtId="10" fontId="22" fillId="14" borderId="14" xfId="2" applyNumberFormat="1" applyFont="1" applyFill="1" applyBorder="1"/>
    <xf numFmtId="10" fontId="21" fillId="15" borderId="5" xfId="2" applyNumberFormat="1" applyFont="1" applyFill="1" applyBorder="1"/>
  </cellXfs>
  <cellStyles count="26">
    <cellStyle name="Euro" xfId="5" xr:uid="{00000000-0005-0000-0000-000000000000}"/>
    <cellStyle name="Followed Hyperlink_AFRPPRIJS.xls" xfId="16" xr:uid="{00000000-0005-0000-0000-000001000000}"/>
    <cellStyle name="Goed 2" xfId="6" xr:uid="{00000000-0005-0000-0000-000002000000}"/>
    <cellStyle name="Komma" xfId="1" builtinId="3"/>
    <cellStyle name="kop" xfId="17" xr:uid="{00000000-0005-0000-0000-000004000000}"/>
    <cellStyle name="Koppen_rekenblad" xfId="18" xr:uid="{00000000-0005-0000-0000-000005000000}"/>
    <cellStyle name="koppenrekenblad2" xfId="19" xr:uid="{00000000-0005-0000-0000-000006000000}"/>
    <cellStyle name="m2" xfId="20" xr:uid="{00000000-0005-0000-0000-000007000000}"/>
    <cellStyle name="Neutraal 2" xfId="7" xr:uid="{00000000-0005-0000-0000-000008000000}"/>
    <cellStyle name="Normal_ KLM-CTR(STA)-Recap.xls" xfId="21" xr:uid="{00000000-0005-0000-0000-000009000000}"/>
    <cellStyle name="Ongedefinieerd" xfId="8" xr:uid="{00000000-0005-0000-0000-00000A000000}"/>
    <cellStyle name="Ongeldig 2" xfId="9" xr:uid="{00000000-0005-0000-0000-00000B000000}"/>
    <cellStyle name="Procent" xfId="2" builtinId="5"/>
    <cellStyle name="Procent 2" xfId="4" xr:uid="{00000000-0005-0000-0000-00000D000000}"/>
    <cellStyle name="Procent 3" xfId="10" xr:uid="{00000000-0005-0000-0000-00000E000000}"/>
    <cellStyle name="Ruimtestaat_Koppen" xfId="22" xr:uid="{00000000-0005-0000-0000-00000F000000}"/>
    <cellStyle name="Standaard" xfId="0" builtinId="0"/>
    <cellStyle name="Standaard 2" xfId="11" xr:uid="{00000000-0005-0000-0000-000011000000}"/>
    <cellStyle name="Standaard 3" xfId="12" xr:uid="{00000000-0005-0000-0000-000012000000}"/>
    <cellStyle name="Standaard 4" xfId="13" xr:uid="{00000000-0005-0000-0000-000013000000}"/>
    <cellStyle name="Standaard 5" xfId="23" xr:uid="{08A00AEA-548D-4E36-BF55-06819C826656}"/>
    <cellStyle name="Standaard 6" xfId="25" xr:uid="{3C0F36B8-4C33-428E-92C9-0A99A83668CC}"/>
    <cellStyle name="Standaard_GSH_indexering-2010-concept" xfId="3" xr:uid="{00000000-0005-0000-0000-000014000000}"/>
    <cellStyle name="Valuta" xfId="24" builtinId="4"/>
    <cellStyle name="Valuta 2" xfId="14" xr:uid="{00000000-0005-0000-0000-000015000000}"/>
    <cellStyle name="Valuta 3" xfId="15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38</xdr:row>
      <xdr:rowOff>168275</xdr:rowOff>
    </xdr:from>
    <xdr:to>
      <xdr:col>0</xdr:col>
      <xdr:colOff>3768914</xdr:colOff>
      <xdr:row>60</xdr:row>
      <xdr:rowOff>76411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ACF086B-8A4E-2677-1A72-46EC65EA5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464425"/>
          <a:ext cx="3673664" cy="409913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SG%20Klanten%20actief\CSG%20West\07015%20Altrecht\Schoonmaak\Programma\07%201018%20Calculatie%20Altrech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SG%20Klanten%20actief\CSG%20West\06016%20Heliomare\Calculatie\07%200119\CSG\01025%20Telfort%20A'dam\01025%20Programma\Progr.Telfort-Entree1-kan25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egevens\Excel\Calc\AZR\AZR%20psychiatri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%20ATIR%20Werkdocumenten\%20%20ATIR%20in%20%20behandeling\Tarieven%202004\ati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Gom%20Schoonhouden\Calculatiemodellen\kladmarco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Navigatieblad"/>
      <sheetName val="CSG_macros"/>
      <sheetName val="scrprogramma"/>
      <sheetName val="scrvloersoort"/>
      <sheetName val="scrruimtestaten"/>
      <sheetName val="Hoofdmenu"/>
      <sheetName val="Ma-Vrij"/>
      <sheetName val="Ma-Vrij-naloop"/>
      <sheetName val="ZaZo"/>
      <sheetName val="Fe"/>
      <sheetName val="VCMa-Vrij"/>
      <sheetName val="VCMa-Vrij-Naloop"/>
      <sheetName val="VCZaZo"/>
      <sheetName val="VCFe"/>
      <sheetName val="VCTotaal"/>
      <sheetName val="Normblad"/>
      <sheetName val="rekenblad"/>
      <sheetName val="variabelen"/>
      <sheetName val="Begroting"/>
      <sheetName val="Opbouw"/>
      <sheetName val="Vaste gegevens"/>
      <sheetName val="Start_programma's"/>
      <sheetName val="Apo_L"/>
      <sheetName val="Apo_P"/>
      <sheetName val="Apo_S"/>
      <sheetName val="Apo_T"/>
      <sheetName val="Bad_L"/>
      <sheetName val="Bad_P"/>
      <sheetName val="Bad_S"/>
      <sheetName val="Beh_L"/>
      <sheetName val="Beh_H"/>
      <sheetName val="Beh_P"/>
      <sheetName val="Beh_T"/>
      <sheetName val="Beh_S"/>
      <sheetName val="Dag_H"/>
      <sheetName val="Dag_L"/>
      <sheetName val="Dag_P"/>
      <sheetName val="Dag_S"/>
      <sheetName val="Dag_T"/>
      <sheetName val="Dot_L"/>
      <sheetName val="Dot_S"/>
      <sheetName val="Dou_L"/>
      <sheetName val="Dou_P"/>
      <sheetName val="Dou_S"/>
      <sheetName val="Ent_C"/>
      <sheetName val="Ent_L"/>
      <sheetName val="Ent_S"/>
      <sheetName val="Ent_T"/>
      <sheetName val="Ent_P"/>
      <sheetName val="Gan_H"/>
      <sheetName val="Gan_L"/>
      <sheetName val="Gan_S"/>
      <sheetName val="Gan_P"/>
      <sheetName val="Gan_T"/>
      <sheetName val="Gar_L"/>
      <sheetName val="Gar_P"/>
      <sheetName val="Gar_S"/>
      <sheetName val="Hui_L"/>
      <sheetName val="Hui_P"/>
      <sheetName val="Hui_S"/>
      <sheetName val="Hui_T"/>
      <sheetName val="Iso_L"/>
      <sheetName val="Iso_S"/>
      <sheetName val="Kan_H"/>
      <sheetName val="Kan_L"/>
      <sheetName val="Kan_P"/>
      <sheetName val="Kan_S"/>
      <sheetName val="Kan_T"/>
      <sheetName val="Keu_L"/>
      <sheetName val="Keu_P"/>
      <sheetName val="Keu_S"/>
      <sheetName val="Keu_T"/>
      <sheetName val="Kle_L"/>
      <sheetName val="Kle_P"/>
      <sheetName val="Kle_S"/>
      <sheetName val="Lab_L"/>
      <sheetName val="Lif_L"/>
      <sheetName val="Lif_P"/>
      <sheetName val="Lif_T"/>
      <sheetName val="Mag_L"/>
      <sheetName val="Mag_P"/>
      <sheetName val="Mag_S"/>
      <sheetName val="Mag_T"/>
      <sheetName val="Pan_L"/>
      <sheetName val="Pan_P"/>
      <sheetName val="Pan_S"/>
      <sheetName val="Pan_T"/>
      <sheetName val="Pat_L"/>
      <sheetName val="Pat_P"/>
      <sheetName val="Pat_T"/>
      <sheetName val="Rec_L"/>
      <sheetName val="Rec_P"/>
      <sheetName val="Rec_T"/>
      <sheetName val="Res_H"/>
      <sheetName val="Res_L"/>
      <sheetName val="Res_P"/>
      <sheetName val="Res_S"/>
      <sheetName val="Res_T"/>
      <sheetName val="Rol_L"/>
      <sheetName val="Rol_P"/>
      <sheetName val="Rol_S"/>
      <sheetName val="Roo_L"/>
      <sheetName val="Roo_P"/>
      <sheetName val="Roo_S"/>
      <sheetName val="Spo_H"/>
      <sheetName val="Spo_L"/>
      <sheetName val="Spo_P"/>
      <sheetName val="Spo_S"/>
      <sheetName val="Spr_L"/>
      <sheetName val="Spr_P"/>
      <sheetName val="Spr_S"/>
      <sheetName val="Spr_T"/>
      <sheetName val="Ter_H"/>
      <sheetName val="Ter_S"/>
      <sheetName val="Toi_L"/>
      <sheetName val="Toi_P"/>
      <sheetName val="Toi_S"/>
      <sheetName val="Tra_L"/>
      <sheetName val="Tra_P"/>
      <sheetName val="Tra_H"/>
      <sheetName val="Tra_M"/>
      <sheetName val="Tra_S"/>
      <sheetName val="Tra_T"/>
      <sheetName val="Ver_L"/>
      <sheetName val="Ver_P"/>
      <sheetName val="Ver_T"/>
      <sheetName val="Voo_L"/>
      <sheetName val="Voo_P"/>
      <sheetName val="Voo_S"/>
      <sheetName val="Wac_L"/>
      <sheetName val="Wac_P"/>
      <sheetName val="Wac_T"/>
      <sheetName val="Was_L"/>
      <sheetName val="Was_P"/>
      <sheetName val="Was_S"/>
      <sheetName val="Einde_programma's"/>
      <sheetName val="Vaste_gegeve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ofdmenu"/>
      <sheetName val="CSG_macros"/>
      <sheetName val="scrprogramma"/>
      <sheetName val="scrvloersoort"/>
      <sheetName val="scrruimtestaten"/>
      <sheetName val="Tussenblad"/>
      <sheetName val="ma_vr"/>
      <sheetName val="ma_vr_naloop"/>
      <sheetName val="Normblad"/>
      <sheetName val="rekenblad"/>
      <sheetName val="Codes"/>
      <sheetName val="variabelen"/>
      <sheetName val="Begroting"/>
      <sheetName val="Opbouw"/>
      <sheetName val="Vaste gegevens"/>
      <sheetName val="Start_programma's"/>
      <sheetName val="Bes_S"/>
      <sheetName val="Bib_T"/>
      <sheetName val="Ceh_S"/>
      <sheetName val="Com_T"/>
      <sheetName val="Dou_S"/>
      <sheetName val="Ent_S"/>
      <sheetName val="Ent_T"/>
      <sheetName val="Fit_L"/>
      <sheetName val="Gan_H"/>
      <sheetName val="Gan_L"/>
      <sheetName val="Gan_S"/>
      <sheetName val="Gan_T"/>
      <sheetName val="Gev_K"/>
      <sheetName val="Gev_S"/>
      <sheetName val="Gla_G"/>
      <sheetName val="Kan_L"/>
      <sheetName val="Kan_S"/>
      <sheetName val="Kan_T"/>
      <sheetName val="Keu_S"/>
      <sheetName val="Kle_S"/>
      <sheetName val="Lif_T"/>
      <sheetName val="Mag_L"/>
      <sheetName val="Opl_D"/>
      <sheetName val="Pan_H"/>
      <sheetName val="Pri_H"/>
      <sheetName val="Rec_T"/>
      <sheetName val="Res_T"/>
      <sheetName val="Roo_T"/>
      <sheetName val="San_S"/>
      <sheetName val="Tec_S"/>
      <sheetName val="Ter_S"/>
      <sheetName val="Tra_S"/>
      <sheetName val="Ve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  <sheetName val="Blad3_(3)"/>
      <sheetName val="Blad3_(2)"/>
      <sheetName val="hiddenSheet"/>
      <sheetName val="dv_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itgangspunten"/>
    </sheetNames>
    <sheetDataSet>
      <sheetData sheetId="0" refreshError="1">
        <row r="19">
          <cell r="B19">
            <v>0.9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C6E33-63E4-4EB6-9443-A8D9F528B418}">
  <sheetPr codeName="Blad3"/>
  <dimension ref="A1:Z98"/>
  <sheetViews>
    <sheetView showGridLines="0" tabSelected="1" zoomScaleNormal="100" zoomScaleSheetLayoutView="100" workbookViewId="0">
      <selection activeCell="C45" sqref="C45"/>
    </sheetView>
  </sheetViews>
  <sheetFormatPr defaultColWidth="9.1796875" defaultRowHeight="15" customHeight="1"/>
  <cols>
    <col min="1" max="1" width="57.81640625" style="4" customWidth="1"/>
    <col min="2" max="8" width="13.1796875" style="2" customWidth="1"/>
    <col min="9" max="9" width="38.54296875" style="2" customWidth="1"/>
    <col min="10" max="17" width="13.1796875" style="2" customWidth="1"/>
    <col min="18" max="19" width="11.54296875" style="2" bestFit="1" customWidth="1"/>
    <col min="20" max="20" width="9.1796875" style="2"/>
    <col min="21" max="26" width="0" style="2" hidden="1" customWidth="1"/>
    <col min="27" max="16384" width="9.1796875" style="2"/>
  </cols>
  <sheetData>
    <row r="1" spans="1:26" ht="20">
      <c r="A1" s="78" t="s">
        <v>59</v>
      </c>
      <c r="B1" s="79"/>
      <c r="F1" s="3"/>
    </row>
    <row r="2" spans="1:26" ht="15" customHeight="1">
      <c r="A2" s="80" t="s">
        <v>60</v>
      </c>
      <c r="B2" s="81">
        <v>0.03</v>
      </c>
      <c r="F2" s="5"/>
    </row>
    <row r="3" spans="1:26" ht="15" customHeight="1">
      <c r="A3" s="80" t="s">
        <v>61</v>
      </c>
      <c r="B3" s="81">
        <v>5.5E-2</v>
      </c>
      <c r="C3" s="25"/>
      <c r="U3" s="31"/>
      <c r="V3" s="66"/>
      <c r="W3" s="38" t="s">
        <v>0</v>
      </c>
      <c r="X3" s="39" t="s">
        <v>1</v>
      </c>
      <c r="Y3" s="32"/>
      <c r="Z3" s="33"/>
    </row>
    <row r="4" spans="1:26" ht="15" customHeight="1">
      <c r="A4" s="80" t="s">
        <v>40</v>
      </c>
      <c r="B4" s="81">
        <f>B21</f>
        <v>2.5000000000000001E-3</v>
      </c>
      <c r="C4" s="25"/>
      <c r="U4" s="31"/>
      <c r="V4" s="46">
        <v>0.9</v>
      </c>
      <c r="W4" s="46">
        <v>0.36</v>
      </c>
      <c r="X4" s="47">
        <f>AVERAGE(V4:W4)</f>
        <v>0.63</v>
      </c>
      <c r="Y4" s="32"/>
      <c r="Z4" s="33"/>
    </row>
    <row r="5" spans="1:26" ht="15" customHeight="1">
      <c r="A5" s="80" t="s">
        <v>62</v>
      </c>
      <c r="B5" s="81">
        <f>B33</f>
        <v>-1.1000000000000005E-2</v>
      </c>
      <c r="U5" s="31"/>
      <c r="V5" s="34"/>
      <c r="W5" s="34"/>
      <c r="X5" s="49"/>
      <c r="Y5" s="32"/>
      <c r="Z5" s="33"/>
    </row>
    <row r="6" spans="1:26" ht="15" customHeight="1" thickBot="1">
      <c r="A6" s="82" t="s">
        <v>58</v>
      </c>
      <c r="B6" s="83">
        <f>D38</f>
        <v>2.1278272519504871E-3</v>
      </c>
      <c r="C6" s="25"/>
      <c r="U6" s="31"/>
      <c r="V6" s="34"/>
      <c r="W6" s="34"/>
      <c r="X6" s="49"/>
      <c r="Y6" s="32"/>
      <c r="Z6" s="33"/>
    </row>
    <row r="7" spans="1:26" ht="15" customHeight="1">
      <c r="C7" s="25"/>
      <c r="U7" s="40" t="s">
        <v>2</v>
      </c>
      <c r="V7" s="34" t="s">
        <v>3</v>
      </c>
      <c r="W7" s="34" t="s">
        <v>3</v>
      </c>
      <c r="X7" s="32"/>
      <c r="Y7" s="32"/>
      <c r="Z7" s="33"/>
    </row>
    <row r="8" spans="1:26" ht="15" customHeight="1" thickBot="1">
      <c r="U8" s="35" t="s">
        <v>4</v>
      </c>
      <c r="V8" s="36"/>
      <c r="W8" s="36"/>
      <c r="X8" s="36"/>
      <c r="Y8" s="36"/>
      <c r="Z8" s="37"/>
    </row>
    <row r="9" spans="1:26" ht="15" customHeight="1">
      <c r="A9" s="75"/>
      <c r="B9" s="88"/>
      <c r="C9" s="6" t="s">
        <v>5</v>
      </c>
      <c r="D9" s="6" t="s">
        <v>6</v>
      </c>
      <c r="E9" s="70" t="s">
        <v>5</v>
      </c>
      <c r="F9" s="70" t="s">
        <v>6</v>
      </c>
    </row>
    <row r="10" spans="1:26" ht="15" customHeight="1">
      <c r="A10" s="76"/>
      <c r="B10" s="89"/>
      <c r="C10" s="7" t="s">
        <v>41</v>
      </c>
      <c r="D10" s="7" t="s">
        <v>41</v>
      </c>
      <c r="E10" s="71" t="s">
        <v>42</v>
      </c>
      <c r="F10" s="71" t="s">
        <v>42</v>
      </c>
      <c r="M10" s="62"/>
    </row>
    <row r="11" spans="1:26" ht="15" customHeight="1" thickBot="1">
      <c r="A11" s="77" t="s">
        <v>56</v>
      </c>
      <c r="B11" s="90" t="s">
        <v>57</v>
      </c>
      <c r="C11" s="8" t="s">
        <v>63</v>
      </c>
      <c r="D11" s="8" t="s">
        <v>63</v>
      </c>
      <c r="E11" s="72" t="s">
        <v>63</v>
      </c>
      <c r="F11" s="72" t="s">
        <v>63</v>
      </c>
      <c r="M11" s="63"/>
    </row>
    <row r="12" spans="1:26" ht="15" customHeight="1">
      <c r="A12" s="9" t="s">
        <v>43</v>
      </c>
      <c r="B12" s="91">
        <v>0.82499999999999996</v>
      </c>
      <c r="C12" s="11">
        <f>B2+$B$21+$B$33</f>
        <v>2.1499999999999998E-2</v>
      </c>
      <c r="D12" s="11">
        <f>$B$12*(1+C12)</f>
        <v>0.84273750000000003</v>
      </c>
      <c r="E12" s="10">
        <f>B3</f>
        <v>5.5E-2</v>
      </c>
      <c r="F12" s="11">
        <f>$B$12*(1+E12)</f>
        <v>0.8703749999999999</v>
      </c>
      <c r="M12" s="64"/>
    </row>
    <row r="13" spans="1:26" ht="15" customHeight="1">
      <c r="A13" s="12" t="s">
        <v>44</v>
      </c>
      <c r="B13" s="92">
        <v>6.5000000000000002E-2</v>
      </c>
      <c r="C13" s="65">
        <f>C12</f>
        <v>2.1499999999999998E-2</v>
      </c>
      <c r="D13" s="13">
        <f>$B$13*(1+C13)</f>
        <v>6.6397500000000012E-2</v>
      </c>
      <c r="E13" s="65">
        <f>E12</f>
        <v>5.5E-2</v>
      </c>
      <c r="F13" s="13">
        <f>$B$13*(1+E13)</f>
        <v>6.8574999999999997E-2</v>
      </c>
    </row>
    <row r="14" spans="1:26" ht="15.5">
      <c r="A14" s="12" t="s">
        <v>45</v>
      </c>
      <c r="B14" s="92">
        <v>0.03</v>
      </c>
      <c r="C14" s="13">
        <f>D38</f>
        <v>2.1278272519504871E-3</v>
      </c>
      <c r="D14" s="13">
        <f>$B$14*(1+C14)</f>
        <v>3.0063834817558515E-2</v>
      </c>
      <c r="E14" s="67">
        <v>0</v>
      </c>
      <c r="F14" s="13">
        <f>$B$14*(1+E14)</f>
        <v>0.03</v>
      </c>
    </row>
    <row r="15" spans="1:26" ht="15" customHeight="1">
      <c r="A15" s="12" t="s">
        <v>46</v>
      </c>
      <c r="B15" s="92">
        <v>0.05</v>
      </c>
      <c r="C15" s="14">
        <f>D38</f>
        <v>2.1278272519504871E-3</v>
      </c>
      <c r="D15" s="13">
        <f>$B$15*(1+C15)</f>
        <v>5.0106391362597529E-2</v>
      </c>
      <c r="E15" s="68">
        <v>0</v>
      </c>
      <c r="F15" s="13">
        <f>$B$15*(1+E15)</f>
        <v>0.05</v>
      </c>
      <c r="O15" s="27"/>
    </row>
    <row r="16" spans="1:26" ht="15" customHeight="1" thickBot="1">
      <c r="A16" s="15" t="s">
        <v>14</v>
      </c>
      <c r="B16" s="93">
        <v>0.03</v>
      </c>
      <c r="C16" s="69">
        <v>0</v>
      </c>
      <c r="D16" s="16">
        <f>D17-SUM(D12:D15)</f>
        <v>3.0597068850932718E-2</v>
      </c>
      <c r="E16" s="69">
        <v>0</v>
      </c>
      <c r="F16" s="16">
        <f>F17-SUM(F12:F15)</f>
        <v>3.1513917525773261E-2</v>
      </c>
      <c r="O16" s="27"/>
    </row>
    <row r="17" spans="1:15" ht="13.5" thickBot="1">
      <c r="A17" s="17" t="s">
        <v>16</v>
      </c>
      <c r="B17" s="94">
        <f>SUM(B12:B16)</f>
        <v>1</v>
      </c>
      <c r="C17" s="18"/>
      <c r="D17" s="19">
        <f>SUM(D12:D15)/(1-$B$16)</f>
        <v>1.0199022950310888</v>
      </c>
      <c r="E17" s="18"/>
      <c r="F17" s="19">
        <f>SUM(F12:F15)/(1-$B$16)</f>
        <v>1.0504639175257733</v>
      </c>
      <c r="O17" s="27"/>
    </row>
    <row r="18" spans="1:15" ht="15" customHeight="1" thickBot="1">
      <c r="A18" s="20" t="s">
        <v>47</v>
      </c>
      <c r="B18" s="21"/>
      <c r="C18" s="21"/>
      <c r="D18" s="26">
        <f>D17-1</f>
        <v>1.9902295031088757E-2</v>
      </c>
      <c r="E18" s="73"/>
      <c r="F18" s="74">
        <f>F17-1</f>
        <v>5.0463917525773283E-2</v>
      </c>
    </row>
    <row r="20" spans="1:15" ht="15" customHeight="1" thickBot="1"/>
    <row r="21" spans="1:15" ht="15" customHeight="1" thickTop="1" thickBot="1">
      <c r="A21" s="20" t="s">
        <v>64</v>
      </c>
      <c r="B21" s="87">
        <v>2.5000000000000001E-3</v>
      </c>
    </row>
    <row r="24" spans="1:15" ht="15" customHeight="1" thickBot="1">
      <c r="A24" s="1" t="s">
        <v>65</v>
      </c>
    </row>
    <row r="25" spans="1:15" ht="15" customHeight="1">
      <c r="A25" s="29" t="s">
        <v>20</v>
      </c>
      <c r="B25" s="60">
        <f>F91</f>
        <v>-1.3999999999999985E-3</v>
      </c>
      <c r="C25" s="28" t="s">
        <v>21</v>
      </c>
    </row>
    <row r="26" spans="1:15" ht="15" customHeight="1">
      <c r="A26" s="30" t="s">
        <v>23</v>
      </c>
      <c r="B26" s="50">
        <f>-1*F98</f>
        <v>0</v>
      </c>
      <c r="C26" s="28" t="s">
        <v>24</v>
      </c>
    </row>
    <row r="27" spans="1:15" ht="15" customHeight="1">
      <c r="A27" s="30" t="s">
        <v>26</v>
      </c>
      <c r="B27" s="50">
        <f>F83</f>
        <v>-9.7000000000000003E-3</v>
      </c>
      <c r="C27" s="28"/>
    </row>
    <row r="28" spans="1:15" ht="15" customHeight="1">
      <c r="A28" s="30" t="s">
        <v>27</v>
      </c>
      <c r="B28" s="50">
        <f>F87</f>
        <v>0</v>
      </c>
      <c r="C28" s="28"/>
    </row>
    <row r="29" spans="1:15" ht="15" customHeight="1">
      <c r="A29" s="30" t="s">
        <v>29</v>
      </c>
      <c r="B29" s="50">
        <f>F90</f>
        <v>4.2999999999999983E-3</v>
      </c>
      <c r="C29" s="28" t="s">
        <v>30</v>
      </c>
    </row>
    <row r="30" spans="1:15" ht="15" customHeight="1">
      <c r="A30" s="30" t="s">
        <v>32</v>
      </c>
      <c r="B30" s="50">
        <f>F85</f>
        <v>-2.1000000000000003E-3</v>
      </c>
      <c r="C30" s="28"/>
    </row>
    <row r="31" spans="1:15" ht="15" customHeight="1">
      <c r="A31" s="30" t="s">
        <v>34</v>
      </c>
      <c r="B31" s="50">
        <f>F84</f>
        <v>-9.9999999999999915E-4</v>
      </c>
      <c r="C31" s="28"/>
    </row>
    <row r="32" spans="1:15" ht="15" customHeight="1" thickBot="1">
      <c r="A32" s="30" t="str">
        <f>A92</f>
        <v>ZVW DGA en pensioen</v>
      </c>
      <c r="B32" s="50">
        <f>F92</f>
        <v>-1.1000000000000038E-3</v>
      </c>
      <c r="C32" s="28"/>
    </row>
    <row r="33" spans="1:4" ht="15" customHeight="1" thickTop="1" thickBot="1">
      <c r="A33" s="20" t="s">
        <v>37</v>
      </c>
      <c r="B33" s="87">
        <f>SUM(B25:B32)</f>
        <v>-1.1000000000000005E-2</v>
      </c>
    </row>
    <row r="35" spans="1:4" ht="15" customHeight="1">
      <c r="A35" s="86" t="s">
        <v>48</v>
      </c>
    </row>
    <row r="36" spans="1:4" ht="15" customHeight="1">
      <c r="A36" s="86"/>
    </row>
    <row r="37" spans="1:4" ht="15" customHeight="1" thickBot="1">
      <c r="A37" s="84" t="s">
        <v>49</v>
      </c>
      <c r="B37" s="22" t="s">
        <v>66</v>
      </c>
      <c r="C37" s="23">
        <v>126.89</v>
      </c>
    </row>
    <row r="38" spans="1:4" ht="15" customHeight="1" thickTop="1" thickBot="1">
      <c r="A38" s="85"/>
      <c r="B38" s="22" t="s">
        <v>67</v>
      </c>
      <c r="C38" s="24">
        <v>127.16</v>
      </c>
      <c r="D38" s="87">
        <f>C38/C37-1</f>
        <v>2.1278272519504871E-3</v>
      </c>
    </row>
    <row r="39" spans="1:4" ht="15" customHeight="1" thickTop="1"/>
    <row r="71" spans="1:6" ht="15" customHeight="1">
      <c r="A71" s="2"/>
    </row>
    <row r="72" spans="1:6" ht="15" customHeight="1">
      <c r="A72" s="2"/>
    </row>
    <row r="73" spans="1:6" ht="15" customHeight="1">
      <c r="A73" s="2"/>
    </row>
    <row r="74" spans="1:6" ht="15" customHeight="1">
      <c r="A74" s="2"/>
    </row>
    <row r="75" spans="1:6" ht="15" customHeight="1">
      <c r="A75" s="2"/>
    </row>
    <row r="76" spans="1:6" ht="15" customHeight="1">
      <c r="A76" s="2"/>
    </row>
    <row r="77" spans="1:6" ht="15" customHeight="1">
      <c r="A77" s="2"/>
    </row>
    <row r="78" spans="1:6" ht="15" customHeight="1">
      <c r="A78" s="2"/>
      <c r="B78" s="27"/>
    </row>
    <row r="79" spans="1:6" ht="15" customHeight="1">
      <c r="A79" s="57"/>
      <c r="B79" s="51" t="s">
        <v>17</v>
      </c>
      <c r="C79" s="51" t="s">
        <v>17</v>
      </c>
      <c r="D79" s="58"/>
      <c r="E79" s="58"/>
      <c r="F79" s="59"/>
    </row>
    <row r="80" spans="1:6" ht="15" customHeight="1">
      <c r="A80" s="51" t="s">
        <v>18</v>
      </c>
      <c r="B80" s="52">
        <v>2023</v>
      </c>
      <c r="C80" s="52" t="s">
        <v>63</v>
      </c>
      <c r="D80" s="52">
        <v>2023</v>
      </c>
      <c r="E80" s="52" t="s">
        <v>63</v>
      </c>
      <c r="F80" s="52" t="s">
        <v>19</v>
      </c>
    </row>
    <row r="81" spans="1:7" ht="15" customHeight="1">
      <c r="A81" s="51" t="s">
        <v>22</v>
      </c>
      <c r="B81" s="53">
        <v>66952</v>
      </c>
      <c r="C81" s="53">
        <v>71628</v>
      </c>
      <c r="D81" s="54">
        <v>7.6399999999999996E-2</v>
      </c>
      <c r="E81" s="54">
        <v>7.6399999999999996E-2</v>
      </c>
      <c r="F81" s="61">
        <f>E81-D81</f>
        <v>0</v>
      </c>
      <c r="G81" s="2" t="s">
        <v>50</v>
      </c>
    </row>
    <row r="82" spans="1:7" ht="15" customHeight="1">
      <c r="A82" s="51" t="s">
        <v>25</v>
      </c>
      <c r="B82" s="53">
        <v>66952</v>
      </c>
      <c r="C82" s="53">
        <v>71628</v>
      </c>
      <c r="D82" s="54">
        <v>2.64E-2</v>
      </c>
      <c r="E82" s="54">
        <v>2.64E-2</v>
      </c>
      <c r="F82" s="61">
        <f t="shared" ref="F82:F92" si="0">E82-D82</f>
        <v>0</v>
      </c>
      <c r="G82" s="2" t="s">
        <v>50</v>
      </c>
    </row>
    <row r="83" spans="1:7" ht="15" customHeight="1">
      <c r="A83" s="51" t="s">
        <v>26</v>
      </c>
      <c r="B83" s="53">
        <v>66952</v>
      </c>
      <c r="C83" s="53">
        <v>71628</v>
      </c>
      <c r="D83" s="54">
        <v>9.7000000000000003E-3</v>
      </c>
      <c r="E83" s="54">
        <v>0</v>
      </c>
      <c r="F83" s="61">
        <f t="shared" si="0"/>
        <v>-9.7000000000000003E-3</v>
      </c>
      <c r="G83" s="2" t="s">
        <v>51</v>
      </c>
    </row>
    <row r="84" spans="1:7" ht="15" customHeight="1">
      <c r="A84" s="51" t="s">
        <v>28</v>
      </c>
      <c r="B84" s="53">
        <v>66952</v>
      </c>
      <c r="C84" s="53">
        <v>71628</v>
      </c>
      <c r="D84" s="54">
        <v>8.6999999999999994E-3</v>
      </c>
      <c r="E84" s="54">
        <v>7.7000000000000002E-3</v>
      </c>
      <c r="F84" s="61">
        <f t="shared" si="0"/>
        <v>-9.9999999999999915E-4</v>
      </c>
      <c r="G84" s="2" t="s">
        <v>51</v>
      </c>
    </row>
    <row r="85" spans="1:7" ht="15" customHeight="1">
      <c r="A85" s="51" t="s">
        <v>31</v>
      </c>
      <c r="B85" s="53">
        <v>66952</v>
      </c>
      <c r="C85" s="53">
        <v>71628</v>
      </c>
      <c r="D85" s="54">
        <v>6.6E-3</v>
      </c>
      <c r="E85" s="54">
        <v>4.4999999999999997E-3</v>
      </c>
      <c r="F85" s="61">
        <f t="shared" si="0"/>
        <v>-2.1000000000000003E-3</v>
      </c>
      <c r="G85" s="2" t="s">
        <v>52</v>
      </c>
    </row>
    <row r="86" spans="1:7" ht="15" customHeight="1">
      <c r="A86" s="51" t="s">
        <v>33</v>
      </c>
      <c r="B86" s="53">
        <v>66952</v>
      </c>
      <c r="C86" s="53">
        <v>71628</v>
      </c>
      <c r="D86" s="54">
        <v>6.7999999999999996E-3</v>
      </c>
      <c r="E86" s="54">
        <v>6.7999999999999996E-3</v>
      </c>
      <c r="F86" s="61">
        <f t="shared" si="0"/>
        <v>0</v>
      </c>
      <c r="G86" s="2" t="s">
        <v>38</v>
      </c>
    </row>
    <row r="87" spans="1:7" ht="15" customHeight="1">
      <c r="A87" s="51" t="s">
        <v>35</v>
      </c>
      <c r="B87" s="53">
        <v>66952</v>
      </c>
      <c r="C87" s="53">
        <v>71628</v>
      </c>
      <c r="D87" s="54">
        <v>5.0000000000000001E-3</v>
      </c>
      <c r="E87" s="54">
        <v>5.0000000000000001E-3</v>
      </c>
      <c r="F87" s="61">
        <f t="shared" si="0"/>
        <v>0</v>
      </c>
      <c r="G87" s="2" t="s">
        <v>53</v>
      </c>
    </row>
    <row r="88" spans="1:7" ht="15" customHeight="1">
      <c r="A88" s="51" t="s">
        <v>36</v>
      </c>
      <c r="B88" s="53"/>
      <c r="C88" s="53"/>
      <c r="D88" s="51"/>
      <c r="E88" s="51"/>
      <c r="F88" s="61"/>
    </row>
    <row r="89" spans="1:7" ht="15" customHeight="1">
      <c r="A89" s="51" t="s">
        <v>54</v>
      </c>
      <c r="B89" s="55">
        <v>882500</v>
      </c>
      <c r="C89" s="55">
        <v>942500</v>
      </c>
      <c r="D89" s="54">
        <v>5.8200000000000002E-2</v>
      </c>
      <c r="E89" s="54">
        <v>6.1800000000000001E-2</v>
      </c>
      <c r="F89" s="61">
        <f t="shared" si="0"/>
        <v>3.599999999999999E-3</v>
      </c>
    </row>
    <row r="90" spans="1:7" ht="15" customHeight="1">
      <c r="A90" s="51" t="s">
        <v>55</v>
      </c>
      <c r="B90" s="56">
        <v>882500</v>
      </c>
      <c r="C90" s="56">
        <v>942500</v>
      </c>
      <c r="D90" s="54">
        <v>7.1099999999999997E-2</v>
      </c>
      <c r="E90" s="54">
        <v>7.5399999999999995E-2</v>
      </c>
      <c r="F90" s="61">
        <f t="shared" si="0"/>
        <v>4.2999999999999983E-3</v>
      </c>
    </row>
    <row r="91" spans="1:7" ht="15" customHeight="1">
      <c r="A91" s="51" t="s">
        <v>38</v>
      </c>
      <c r="B91" s="53">
        <v>66952</v>
      </c>
      <c r="C91" s="53">
        <v>71628</v>
      </c>
      <c r="D91" s="54">
        <v>6.6799999999999998E-2</v>
      </c>
      <c r="E91" s="54">
        <v>6.54E-2</v>
      </c>
      <c r="F91" s="61">
        <f t="shared" si="0"/>
        <v>-1.3999999999999985E-3</v>
      </c>
    </row>
    <row r="92" spans="1:7" ht="15" customHeight="1">
      <c r="A92" s="51" t="s">
        <v>39</v>
      </c>
      <c r="B92" s="53">
        <v>66952</v>
      </c>
      <c r="C92" s="53">
        <v>71628</v>
      </c>
      <c r="D92" s="54">
        <v>5.4300000000000001E-2</v>
      </c>
      <c r="E92" s="54">
        <v>5.3199999999999997E-2</v>
      </c>
      <c r="F92" s="61">
        <f t="shared" si="0"/>
        <v>-1.1000000000000038E-3</v>
      </c>
    </row>
    <row r="93" spans="1:7" ht="15" customHeight="1">
      <c r="A93" s="2"/>
    </row>
    <row r="94" spans="1:7" ht="15" customHeight="1">
      <c r="A94" s="2"/>
    </row>
    <row r="95" spans="1:7" ht="15" customHeight="1">
      <c r="A95" s="41" t="s">
        <v>7</v>
      </c>
      <c r="B95" s="42" t="s">
        <v>8</v>
      </c>
      <c r="C95" s="42" t="s">
        <v>9</v>
      </c>
      <c r="D95" s="42" t="s">
        <v>10</v>
      </c>
      <c r="E95" s="42" t="s">
        <v>11</v>
      </c>
      <c r="F95" s="42" t="s">
        <v>12</v>
      </c>
    </row>
    <row r="96" spans="1:7" ht="15" customHeight="1">
      <c r="A96" s="43" t="s">
        <v>13</v>
      </c>
      <c r="B96" s="44">
        <f>D81</f>
        <v>7.6399999999999996E-2</v>
      </c>
      <c r="C96" s="44">
        <f>E81</f>
        <v>7.6399999999999996E-2</v>
      </c>
      <c r="D96" s="44">
        <f>B96-C96</f>
        <v>0</v>
      </c>
      <c r="E96" s="45">
        <f>68%</f>
        <v>0.68</v>
      </c>
      <c r="F96" s="44">
        <f>E96*D96</f>
        <v>0</v>
      </c>
    </row>
    <row r="97" spans="1:6" ht="15" customHeight="1">
      <c r="A97" s="43" t="s">
        <v>15</v>
      </c>
      <c r="B97" s="44">
        <f>D82</f>
        <v>2.64E-2</v>
      </c>
      <c r="C97" s="44">
        <f>E82</f>
        <v>2.64E-2</v>
      </c>
      <c r="D97" s="44">
        <f>B97-C97</f>
        <v>0</v>
      </c>
      <c r="E97" s="45">
        <v>0.32</v>
      </c>
      <c r="F97" s="44">
        <f>E97*D97</f>
        <v>0</v>
      </c>
    </row>
    <row r="98" spans="1:6" ht="15" customHeight="1">
      <c r="A98" s="41"/>
      <c r="B98" s="45"/>
      <c r="C98" s="45"/>
      <c r="D98" s="45"/>
      <c r="E98" s="45"/>
      <c r="F98" s="48">
        <f>SUM(F96:F97)</f>
        <v>0</v>
      </c>
    </row>
  </sheetData>
  <mergeCells count="2">
    <mergeCell ref="A37:A38"/>
    <mergeCell ref="A35:A36"/>
  </mergeCells>
  <phoneticPr fontId="15" type="noConversion"/>
  <printOptions horizontalCentered="1"/>
  <pageMargins left="0.25" right="0.25" top="0.75" bottom="0.75" header="0.3" footer="0.3"/>
  <pageSetup paperSize="9" scale="83" orientation="landscape" r:id="rId1"/>
  <headerFooter alignWithMargins="0"/>
  <rowBreaks count="1" manualBreakCount="1">
    <brk id="38" max="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1BAE8198AB094BA71E4C56740B70B5" ma:contentTypeVersion="18" ma:contentTypeDescription="Een nieuw document maken." ma:contentTypeScope="" ma:versionID="f6bb839243ca0fb11be8c3099efcf87c">
  <xsd:schema xmlns:xsd="http://www.w3.org/2001/XMLSchema" xmlns:xs="http://www.w3.org/2001/XMLSchema" xmlns:p="http://schemas.microsoft.com/office/2006/metadata/properties" xmlns:ns2="ae586e2e-e207-45a9-a8a8-8ad30477958d" xmlns:ns3="f8e0e575-8568-4af1-85ef-794ef5b1c2ae" targetNamespace="http://schemas.microsoft.com/office/2006/metadata/properties" ma:root="true" ma:fieldsID="12605b1afc1914b07818c37365e1a85c" ns2:_="" ns3:_="">
    <xsd:import namespace="ae586e2e-e207-45a9-a8a8-8ad30477958d"/>
    <xsd:import namespace="f8e0e575-8568-4af1-85ef-794ef5b1c2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86e2e-e207-45a9-a8a8-8ad3047795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2f4ec2f-da15-4902-8fa6-112cf7c4e5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e0e575-8568-4af1-85ef-794ef5b1c2a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db4478-d620-4218-aebb-824b1838aa21}" ma:internalName="TaxCatchAll" ma:showField="CatchAllData" ma:web="f8e0e575-8568-4af1-85ef-794ef5b1c2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e0e575-8568-4af1-85ef-794ef5b1c2ae" xsi:nil="true"/>
    <lcf76f155ced4ddcb4097134ff3c332f xmlns="ae586e2e-e207-45a9-a8a8-8ad30477958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C34024-13B0-4322-A8E7-F6C97552F0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586e2e-e207-45a9-a8a8-8ad30477958d"/>
    <ds:schemaRef ds:uri="f8e0e575-8568-4af1-85ef-794ef5b1c2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FA0967-38C7-4BB0-9014-F856384154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4A6258-FEFB-4F5E-A1EE-1F5F6FB56CF5}">
  <ds:schemaRefs>
    <ds:schemaRef ds:uri="http://schemas.microsoft.com/office/2006/metadata/properties"/>
    <ds:schemaRef ds:uri="http://schemas.microsoft.com/office/infopath/2007/PartnerControls"/>
    <ds:schemaRef ds:uri="f8e0e575-8568-4af1-85ef-794ef5b1c2ae"/>
    <ds:schemaRef ds:uri="ae586e2e-e207-45a9-a8a8-8ad30477958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Indexaties 2024</vt:lpstr>
      <vt:lpstr>'Indexaties 2024'!Afdrukbereik</vt:lpstr>
    </vt:vector>
  </TitlesOfParts>
  <Manager/>
  <Company>Facilicom Services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Sanderman</dc:creator>
  <cp:keywords/>
  <dc:description/>
  <cp:lastModifiedBy>Chris Sanderman</cp:lastModifiedBy>
  <cp:revision/>
  <dcterms:created xsi:type="dcterms:W3CDTF">2018-12-19T17:06:41Z</dcterms:created>
  <dcterms:modified xsi:type="dcterms:W3CDTF">2024-04-18T19:07:13Z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0x010100D01BAE8198AB094BA71E4C56740B70B5</vt:lpwstr>
  </property>
  <property fmtid="{D5CDD505-2E9C-101B-9397-08002B2CF9AE}" pid="3" name="MediaServiceImageTags">
    <vt:lpwstr/>
  </property>
</Properties>
</file>