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7"/>
  <workbookPr filterPrivacy="1" codeName="ThisWorkbook" autoCompressPictures="0"/>
  <xr:revisionPtr revIDLastSave="0" documentId="13_ncr:1_{1AFE1B71-75EA-9D40-BA1F-EC140D7E1117}" xr6:coauthVersionLast="47" xr6:coauthVersionMax="47" xr10:uidLastSave="{00000000-0000-0000-0000-000000000000}"/>
  <bookViews>
    <workbookView xWindow="32800" yWindow="500" windowWidth="41600" windowHeight="17620" activeTab="5" xr2:uid="{00000000-000D-0000-FFFF-FFFF00000000}"/>
  </bookViews>
  <sheets>
    <sheet name="kwalitatieve gunningscriteria" sheetId="6" r:id="rId1"/>
    <sheet name="Demonstratie casuïstieken" sheetId="19" r:id="rId2"/>
    <sheet name="Beoordelaar 1" sheetId="7" r:id="rId3"/>
    <sheet name="Beoordelaar 2" sheetId="15" r:id="rId4"/>
    <sheet name="Beoordelaar 3" sheetId="16" r:id="rId5"/>
    <sheet name="Consensus" sheetId="9" r:id="rId6"/>
  </sheets>
  <definedNames>
    <definedName name="SCORE">'kwalitatieve gunningscriteria'!$A$14:$A$19</definedName>
  </definedNames>
  <calcPr calcId="191028"/>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58" i="9" l="1"/>
  <c r="G56" i="9"/>
  <c r="D56" i="9"/>
  <c r="D51" i="9"/>
  <c r="G51" i="9"/>
  <c r="G46" i="9"/>
  <c r="D46" i="9"/>
  <c r="D41" i="9"/>
  <c r="G41" i="9"/>
  <c r="G36" i="9"/>
  <c r="D36" i="9"/>
  <c r="G27" i="9"/>
  <c r="D27" i="9"/>
  <c r="G22" i="9"/>
  <c r="D22" i="9"/>
  <c r="G17" i="9"/>
  <c r="D17" i="9"/>
  <c r="G12" i="9"/>
  <c r="D12" i="9"/>
  <c r="G7" i="9"/>
  <c r="D7" i="9"/>
  <c r="G54" i="9"/>
  <c r="G53" i="9"/>
  <c r="G52" i="9"/>
  <c r="G49" i="9"/>
  <c r="G48" i="9"/>
  <c r="G47" i="9"/>
  <c r="D54" i="9"/>
  <c r="D53" i="9"/>
  <c r="D52" i="9"/>
  <c r="D49" i="9"/>
  <c r="D48" i="9"/>
  <c r="D47" i="9"/>
  <c r="A52" i="9"/>
  <c r="A47" i="9"/>
  <c r="A24" i="16"/>
  <c r="A22" i="16"/>
  <c r="A20" i="16"/>
  <c r="A18" i="16"/>
  <c r="A16" i="16"/>
  <c r="A15" i="16"/>
  <c r="A12" i="16"/>
  <c r="A11" i="16"/>
  <c r="A10" i="16"/>
  <c r="A9" i="16"/>
  <c r="A8" i="16"/>
  <c r="A7" i="16"/>
  <c r="A6" i="16"/>
  <c r="A5" i="16"/>
  <c r="A4" i="16"/>
  <c r="A3" i="16"/>
  <c r="F1" i="16"/>
  <c r="C1" i="16"/>
  <c r="F1" i="15"/>
  <c r="C1" i="15"/>
  <c r="A24" i="15"/>
  <c r="A22" i="15"/>
  <c r="A20" i="15"/>
  <c r="A18" i="15"/>
  <c r="A16" i="15"/>
  <c r="A15" i="15"/>
  <c r="A12" i="15"/>
  <c r="A11" i="15"/>
  <c r="A10" i="15"/>
  <c r="A9" i="15"/>
  <c r="A8" i="15"/>
  <c r="A7" i="15"/>
  <c r="A6" i="15"/>
  <c r="A5" i="15"/>
  <c r="A4" i="15"/>
  <c r="A3" i="15"/>
  <c r="A24" i="7"/>
  <c r="A22" i="7"/>
  <c r="A2" i="9"/>
  <c r="A31" i="9"/>
  <c r="D44" i="9"/>
  <c r="D43" i="9"/>
  <c r="G44" i="9"/>
  <c r="G43" i="9"/>
  <c r="G39" i="9"/>
  <c r="G38" i="9"/>
  <c r="D39" i="9"/>
  <c r="D38" i="9"/>
  <c r="G34" i="9"/>
  <c r="G33" i="9"/>
  <c r="D34" i="9"/>
  <c r="D33" i="9"/>
  <c r="G42" i="9"/>
  <c r="G37" i="9"/>
  <c r="G32" i="9"/>
  <c r="D32" i="9"/>
  <c r="G25" i="9"/>
  <c r="G24" i="9"/>
  <c r="G23" i="9"/>
  <c r="D25" i="9"/>
  <c r="D24" i="9"/>
  <c r="D23" i="9"/>
  <c r="A23" i="9"/>
  <c r="A15" i="7"/>
  <c r="A12" i="7"/>
  <c r="A11" i="7"/>
  <c r="G20" i="9"/>
  <c r="G19" i="9"/>
  <c r="G18" i="9"/>
  <c r="D20" i="9"/>
  <c r="D19" i="9"/>
  <c r="D18" i="9"/>
  <c r="A10" i="7"/>
  <c r="A9" i="7"/>
  <c r="A18" i="9"/>
  <c r="G15" i="9"/>
  <c r="G14" i="9"/>
  <c r="G13" i="9"/>
  <c r="G10" i="9"/>
  <c r="G9" i="9"/>
  <c r="G8" i="9"/>
  <c r="G5" i="9"/>
  <c r="G4" i="9"/>
  <c r="G3" i="9"/>
  <c r="H31" i="9"/>
  <c r="E31" i="9"/>
  <c r="D15" i="9"/>
  <c r="D14" i="9"/>
  <c r="D13" i="9"/>
  <c r="A13" i="9"/>
  <c r="A8" i="9"/>
  <c r="A3" i="9"/>
  <c r="A8" i="7"/>
  <c r="A7" i="7"/>
  <c r="A6" i="7"/>
  <c r="A5" i="7"/>
  <c r="A3" i="7"/>
  <c r="A4" i="7"/>
  <c r="G2" i="9"/>
  <c r="G31" i="9"/>
  <c r="D2" i="9"/>
  <c r="D31" i="9"/>
  <c r="D3" i="9"/>
  <c r="D4" i="9"/>
  <c r="D5" i="9"/>
  <c r="D8" i="9"/>
  <c r="D9" i="9"/>
  <c r="D10" i="9"/>
  <c r="D42" i="9"/>
  <c r="D37" i="9"/>
  <c r="A42" i="9"/>
  <c r="A37" i="9"/>
  <c r="A32" i="9"/>
  <c r="A20" i="7"/>
  <c r="A18" i="7"/>
  <c r="A16" i="7"/>
  <c r="D58" i="9" l="1"/>
  <c r="D29" i="9"/>
  <c r="G29" i="9"/>
</calcChain>
</file>

<file path=xl/sharedStrings.xml><?xml version="1.0" encoding="utf-8"?>
<sst xmlns="http://schemas.openxmlformats.org/spreadsheetml/2006/main" count="247" uniqueCount="40">
  <si>
    <t>Kwalitatieve gunningscriteria</t>
  </si>
  <si>
    <t xml:space="preserve">Voor de bepaling van de inschrijving met de Beste Prijs-/Kwaliteit Verhouding, wordt het onderdeel kwaliteit beoordeeld op basis van het de kwalitatieve gunningscriteria. </t>
  </si>
  <si>
    <t>1. Implementatie</t>
  </si>
  <si>
    <t xml:space="preserve">Zie hoofdstuk 5.4 'kwalitatieve gunningscriteria' van het aanbestedingsdocument. </t>
  </si>
  <si>
    <t>2. Opleiding</t>
  </si>
  <si>
    <t>3. Toekomstvisie</t>
  </si>
  <si>
    <t>4. Support</t>
  </si>
  <si>
    <t>5.  Partnership</t>
  </si>
  <si>
    <t xml:space="preserve">De toelichting kan ertoe leiden dat de beoordeling van de beantwoording van de kwalitatieve gunningscriteria positief of negatief (ongelimiteerd) aangepast wordt. Dit onderdeel kent dus GEEN eigen beoordelingskader, maar kan leiden tot een aanpassing van een beoordeling van de beantwoording van de kwalitatieve gunningscriteria. </t>
  </si>
  <si>
    <t>SCORE:</t>
  </si>
  <si>
    <t>Uitstekend</t>
  </si>
  <si>
    <t>Goed</t>
  </si>
  <si>
    <t>Voldoende</t>
  </si>
  <si>
    <t>Matig</t>
  </si>
  <si>
    <t>Onvoldoende</t>
  </si>
  <si>
    <t>Demonstratie casuïstieken</t>
  </si>
  <si>
    <t xml:space="preserve">De aanbestedende dienst hecht veel waarde aan een goed werkend, volledig en zoveel mogelijk gebruiksvriendelijk Leerling informatiesysteem voor alle gebruikers. Tijdens de beoordeling zullen de verschillende leden van de beoordelingscommissie een aantal handelingen en processen beoordelen, zoals dit ook in de praktijk zal gaan plaatsvinden (praktijksimulatie) in het aangeboden Leerling informatiesysteem. </t>
  </si>
  <si>
    <t>Casus 1 integratie applicatie</t>
  </si>
  <si>
    <t>Casus 2 gestapelde rollen en rechten</t>
  </si>
  <si>
    <t>Casus 3 PTA workflows</t>
  </si>
  <si>
    <t>Casus 4 stuurinformatie en dashboards</t>
  </si>
  <si>
    <t>Casus 5 ELO</t>
  </si>
  <si>
    <t>Beoordelaar 1: &lt;&lt;&gt;&gt;</t>
  </si>
  <si>
    <t>Inschrijver 1</t>
  </si>
  <si>
    <t>Inschrijver 2</t>
  </si>
  <si>
    <t>Open vragen</t>
  </si>
  <si>
    <t>Score:</t>
  </si>
  <si>
    <t>SCORE</t>
  </si>
  <si>
    <t>&lt;MOTIVATIE&gt;</t>
  </si>
  <si>
    <t>Beoordelaar 2: &lt;&lt;&gt;&gt;</t>
  </si>
  <si>
    <t>Beoordelaar 3: &lt;&lt;&gt;&gt;</t>
  </si>
  <si>
    <t>Totaalwaardes</t>
  </si>
  <si>
    <t>MOTIVATIE CONSENSUS</t>
  </si>
  <si>
    <t>Beoordelaar 1</t>
  </si>
  <si>
    <t>&lt;&lt;motivatie CONSENSUS&gt;&gt;</t>
  </si>
  <si>
    <t>Beoordelaar 2</t>
  </si>
  <si>
    <t>Beoordelaar 3</t>
  </si>
  <si>
    <t>Consensus</t>
  </si>
  <si>
    <t>indien er door een inschrijver driemaal of meer een negatieve waarde gescoord wordt zal dit leiden tot een  gemotiveerde uitsluiting.</t>
  </si>
  <si>
    <t>Totaal behaalde waarde: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</si>
</sst>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quot;€&quot;\ #,##0.00_-;&quot;€&quot;\ #,##0.00\-"/>
    <numFmt numFmtId="165" formatCode="&quot;€&quot;\ #,##0_-"/>
    <numFmt numFmtId="166" formatCode="&quot;€&quot;\ #,##0.00"/>
  </numFmts>
  <fonts count="20"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8"/>
      <name val="Verdana"/>
      <family val="2"/>
    </font>
    <font>
      <b/>
      <sz val="11"/>
      <color indexed="8"/>
      <name val="Verdana"/>
      <family val="2"/>
    </font>
    <font>
      <b/>
      <sz val="11"/>
      <color theme="0"/>
      <name val="Verdana"/>
      <family val="2"/>
    </font>
    <font>
      <i/>
      <sz val="10"/>
      <color theme="1"/>
      <name val="Verdana"/>
      <family val="2"/>
    </font>
    <font>
      <b/>
      <sz val="9"/>
      <color theme="0"/>
      <name val="Verdana"/>
      <family val="2"/>
    </font>
    <font>
      <sz val="8"/>
      <name val="Calibri"/>
      <family val="2"/>
      <scheme val="minor"/>
    </font>
    <font>
      <b/>
      <sz val="10"/>
      <color theme="0"/>
      <name val="Verdana"/>
      <family val="2"/>
    </font>
    <font>
      <b/>
      <sz val="9"/>
      <color theme="1"/>
      <name val="Verdana"/>
      <family val="2"/>
    </font>
    <font>
      <sz val="9"/>
      <color theme="1"/>
      <name val="Calibri"/>
      <family val="2"/>
      <scheme val="minor"/>
    </font>
    <font>
      <b/>
      <sz val="8"/>
      <color theme="0"/>
      <name val="Verdana"/>
      <family val="2"/>
    </font>
    <font>
      <sz val="11"/>
      <color theme="0"/>
      <name val="Calibri"/>
      <family val="2"/>
      <scheme val="minor"/>
    </font>
    <font>
      <b/>
      <sz val="9"/>
      <color rgb="FFFF0000"/>
      <name val="Verdana"/>
      <family val="2"/>
    </font>
  </fonts>
  <fills count="10">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499984740745262"/>
        <bgColor indexed="64"/>
      </patternFill>
    </fill>
    <fill>
      <patternFill patternType="solid">
        <fgColor theme="2"/>
        <bgColor indexed="64"/>
      </patternFill>
    </fill>
    <fill>
      <patternFill patternType="solid">
        <fgColor theme="6"/>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right style="thin">
        <color indexed="64"/>
      </right>
      <top/>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92">
    <xf numFmtId="0" fontId="0" fillId="0" borderId="0" xfId="0"/>
    <xf numFmtId="0" fontId="0" fillId="0" borderId="0" xfId="0" applyAlignment="1">
      <alignment wrapText="1"/>
    </xf>
    <xf numFmtId="0" fontId="1" fillId="0" borderId="0" xfId="0" applyFont="1"/>
    <xf numFmtId="0" fontId="2" fillId="0" borderId="0" xfId="0" applyFont="1"/>
    <xf numFmtId="165" fontId="2" fillId="0" borderId="0" xfId="0" applyNumberFormat="1" applyFont="1" applyAlignment="1">
      <alignment horizontal="center"/>
    </xf>
    <xf numFmtId="0" fontId="2" fillId="2" borderId="0" xfId="0" applyFont="1" applyFill="1"/>
    <xf numFmtId="0" fontId="3" fillId="2" borderId="8" xfId="0" applyFont="1" applyFill="1" applyBorder="1" applyAlignment="1">
      <alignment horizontal="left" vertical="center" indent="1"/>
    </xf>
    <xf numFmtId="0" fontId="2" fillId="2" borderId="8" xfId="0" applyFont="1" applyFill="1" applyBorder="1" applyAlignment="1">
      <alignment horizontal="left" vertical="center" wrapText="1" indent="1"/>
    </xf>
    <xf numFmtId="0" fontId="2" fillId="2" borderId="8" xfId="0" applyFont="1" applyFill="1" applyBorder="1"/>
    <xf numFmtId="0" fontId="7" fillId="0" borderId="0" xfId="0" applyFont="1"/>
    <xf numFmtId="0" fontId="4" fillId="2" borderId="8" xfId="0" applyFont="1" applyFill="1" applyBorder="1" applyAlignment="1">
      <alignment horizontal="left" vertical="center" indent="1"/>
    </xf>
    <xf numFmtId="0" fontId="8" fillId="2" borderId="8" xfId="0" applyFont="1" applyFill="1" applyBorder="1" applyAlignment="1">
      <alignment horizontal="center" vertical="center" wrapText="1"/>
    </xf>
    <xf numFmtId="164" fontId="2" fillId="2" borderId="8" xfId="0" applyNumberFormat="1" applyFont="1" applyFill="1" applyBorder="1" applyAlignment="1">
      <alignment horizontal="center" vertical="center" wrapText="1"/>
    </xf>
    <xf numFmtId="0" fontId="1" fillId="0" borderId="7" xfId="0" applyFont="1" applyBorder="1" applyAlignment="1">
      <alignment vertical="center"/>
    </xf>
    <xf numFmtId="0" fontId="1" fillId="0" borderId="0" xfId="0" applyFont="1" applyAlignment="1">
      <alignment vertical="center"/>
    </xf>
    <xf numFmtId="0" fontId="10" fillId="0" borderId="0" xfId="0" applyFont="1" applyAlignment="1">
      <alignment horizontal="right" vertical="center" wrapText="1"/>
    </xf>
    <xf numFmtId="0" fontId="8" fillId="0" borderId="0" xfId="0" applyFont="1" applyAlignment="1">
      <alignment horizontal="center" vertical="center" wrapText="1"/>
    </xf>
    <xf numFmtId="0" fontId="0" fillId="0" borderId="0" xfId="0" applyAlignment="1">
      <alignment horizontal="left"/>
    </xf>
    <xf numFmtId="164" fontId="3" fillId="2" borderId="8" xfId="0" applyNumberFormat="1" applyFont="1" applyFill="1" applyBorder="1" applyAlignment="1">
      <alignment horizontal="center" vertical="center" wrapText="1"/>
    </xf>
    <xf numFmtId="0" fontId="4" fillId="3" borderId="1" xfId="0" applyFont="1" applyFill="1" applyBorder="1" applyAlignment="1" applyProtection="1">
      <alignment horizontal="left" vertical="center" indent="1"/>
      <protection locked="0"/>
    </xf>
    <xf numFmtId="0" fontId="2" fillId="3" borderId="2" xfId="0" applyFont="1" applyFill="1" applyBorder="1"/>
    <xf numFmtId="0" fontId="2" fillId="3" borderId="4" xfId="0" applyFont="1" applyFill="1" applyBorder="1"/>
    <xf numFmtId="0" fontId="2" fillId="3" borderId="3" xfId="0" applyFont="1" applyFill="1" applyBorder="1"/>
    <xf numFmtId="0" fontId="4" fillId="3" borderId="1" xfId="0" applyFont="1" applyFill="1" applyBorder="1" applyAlignment="1">
      <alignment horizontal="left" vertical="center" indent="1"/>
    </xf>
    <xf numFmtId="0" fontId="12" fillId="3" borderId="9" xfId="0" applyFont="1" applyFill="1" applyBorder="1" applyAlignment="1">
      <alignment horizontal="center" vertical="center"/>
    </xf>
    <xf numFmtId="0" fontId="8" fillId="9" borderId="2" xfId="0" applyFont="1" applyFill="1" applyBorder="1" applyAlignment="1" applyProtection="1">
      <alignment horizontal="center" vertical="center" wrapText="1"/>
      <protection locked="0"/>
    </xf>
    <xf numFmtId="0" fontId="2" fillId="6" borderId="3" xfId="0" applyFont="1" applyFill="1" applyBorder="1" applyAlignment="1">
      <alignment horizontal="center" vertical="center"/>
    </xf>
    <xf numFmtId="164" fontId="2" fillId="8" borderId="1" xfId="0" applyNumberFormat="1" applyFont="1" applyFill="1" applyBorder="1" applyAlignment="1">
      <alignment horizontal="center" vertical="center" wrapText="1"/>
    </xf>
    <xf numFmtId="164" fontId="2" fillId="8" borderId="12" xfId="0" applyNumberFormat="1" applyFont="1" applyFill="1" applyBorder="1" applyAlignment="1">
      <alignment horizontal="center" vertical="center" wrapText="1"/>
    </xf>
    <xf numFmtId="0" fontId="12" fillId="3" borderId="1" xfId="0" applyFont="1" applyFill="1" applyBorder="1" applyAlignment="1">
      <alignment horizontal="center" vertical="center"/>
    </xf>
    <xf numFmtId="0" fontId="2" fillId="5" borderId="12" xfId="0" applyFont="1" applyFill="1" applyBorder="1" applyAlignment="1">
      <alignment vertical="center" wrapText="1"/>
    </xf>
    <xf numFmtId="0" fontId="3" fillId="6" borderId="12" xfId="0" applyFont="1" applyFill="1" applyBorder="1" applyAlignment="1">
      <alignment vertical="center" wrapText="1"/>
    </xf>
    <xf numFmtId="0" fontId="4" fillId="7" borderId="1" xfId="0" applyFont="1" applyFill="1" applyBorder="1" applyAlignment="1">
      <alignment horizontal="left" vertical="center" indent="1"/>
    </xf>
    <xf numFmtId="165" fontId="3" fillId="6" borderId="10" xfId="0" applyNumberFormat="1" applyFont="1" applyFill="1" applyBorder="1" applyAlignment="1" applyProtection="1">
      <alignment horizontal="center" vertical="center"/>
      <protection locked="0"/>
    </xf>
    <xf numFmtId="165" fontId="3" fillId="6" borderId="5" xfId="0" applyNumberFormat="1" applyFont="1" applyFill="1" applyBorder="1" applyAlignment="1">
      <alignment horizontal="center" vertical="center"/>
    </xf>
    <xf numFmtId="0" fontId="15" fillId="3" borderId="4" xfId="0" applyFont="1" applyFill="1" applyBorder="1" applyAlignment="1">
      <alignment vertical="center"/>
    </xf>
    <xf numFmtId="0" fontId="15" fillId="2" borderId="8" xfId="0" applyFont="1" applyFill="1" applyBorder="1" applyAlignment="1">
      <alignment horizontal="left" vertical="center" indent="1"/>
    </xf>
    <xf numFmtId="0" fontId="12" fillId="3" borderId="4" xfId="0" applyFont="1" applyFill="1" applyBorder="1" applyAlignment="1">
      <alignment horizontal="center" vertical="center"/>
    </xf>
    <xf numFmtId="0" fontId="16" fillId="0" borderId="0" xfId="0" applyFont="1"/>
    <xf numFmtId="0" fontId="17" fillId="7" borderId="2" xfId="0" applyFont="1" applyFill="1" applyBorder="1" applyAlignment="1">
      <alignment horizontal="center" vertical="center" wrapText="1"/>
    </xf>
    <xf numFmtId="166" fontId="14" fillId="7" borderId="2" xfId="0" applyNumberFormat="1" applyFont="1" applyFill="1" applyBorder="1" applyAlignment="1">
      <alignment vertical="center" wrapText="1"/>
    </xf>
    <xf numFmtId="166" fontId="14" fillId="7" borderId="3" xfId="0" applyNumberFormat="1" applyFont="1" applyFill="1" applyBorder="1" applyAlignment="1">
      <alignment vertical="center" wrapText="1"/>
    </xf>
    <xf numFmtId="0" fontId="8" fillId="2" borderId="0" xfId="0" applyFont="1" applyFill="1" applyAlignment="1">
      <alignment horizontal="center" vertical="center" wrapText="1"/>
    </xf>
    <xf numFmtId="0" fontId="2" fillId="3" borderId="1" xfId="0" applyFont="1" applyFill="1" applyBorder="1"/>
    <xf numFmtId="0" fontId="10" fillId="0" borderId="7" xfId="0" applyFont="1" applyBorder="1" applyAlignment="1">
      <alignment horizontal="right" vertical="center" wrapText="1"/>
    </xf>
    <xf numFmtId="164" fontId="14" fillId="7" borderId="5" xfId="0" applyNumberFormat="1" applyFont="1" applyFill="1" applyBorder="1" applyAlignment="1">
      <alignment vertical="center"/>
    </xf>
    <xf numFmtId="0" fontId="18" fillId="0" borderId="0" xfId="0" applyFont="1"/>
    <xf numFmtId="0" fontId="2" fillId="4" borderId="1" xfId="0" applyFont="1" applyFill="1" applyBorder="1" applyAlignment="1">
      <alignment horizontal="left" vertical="center" wrapText="1"/>
    </xf>
    <xf numFmtId="0" fontId="3" fillId="6"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10" fillId="3" borderId="2" xfId="0" applyFont="1" applyFill="1" applyBorder="1" applyAlignment="1">
      <alignment vertical="center"/>
    </xf>
    <xf numFmtId="0" fontId="3" fillId="5" borderId="1" xfId="0" applyFont="1" applyFill="1" applyBorder="1" applyAlignment="1">
      <alignment horizontal="left" vertical="center" wrapText="1"/>
    </xf>
    <xf numFmtId="0" fontId="8" fillId="9" borderId="1" xfId="0" applyFont="1" applyFill="1" applyBorder="1" applyAlignment="1" applyProtection="1">
      <alignment horizontal="center" vertical="center" wrapText="1"/>
      <protection locked="0"/>
    </xf>
    <xf numFmtId="166" fontId="14" fillId="7" borderId="9" xfId="0" applyNumberFormat="1" applyFont="1" applyFill="1" applyBorder="1" applyAlignment="1">
      <alignment vertical="center"/>
    </xf>
    <xf numFmtId="0" fontId="2" fillId="5" borderId="13" xfId="0" applyFont="1" applyFill="1" applyBorder="1" applyAlignment="1">
      <alignment horizontal="left" vertical="center" wrapText="1" indent="1"/>
    </xf>
    <xf numFmtId="0" fontId="2" fillId="5" borderId="12" xfId="0" applyFont="1" applyFill="1" applyBorder="1" applyAlignment="1">
      <alignment horizontal="left" vertical="center" wrapText="1" indent="1"/>
    </xf>
    <xf numFmtId="165" fontId="3" fillId="4" borderId="2" xfId="0" applyNumberFormat="1" applyFont="1" applyFill="1" applyBorder="1" applyAlignment="1" applyProtection="1">
      <alignment horizontal="center" vertical="center" wrapText="1"/>
      <protection locked="0"/>
    </xf>
    <xf numFmtId="165" fontId="3" fillId="4" borderId="3" xfId="0" applyNumberFormat="1" applyFont="1" applyFill="1" applyBorder="1" applyAlignment="1" applyProtection="1">
      <alignment horizontal="center" vertical="center" wrapText="1"/>
      <protection locked="0"/>
    </xf>
    <xf numFmtId="165" fontId="3" fillId="3" borderId="2" xfId="0" applyNumberFormat="1" applyFont="1" applyFill="1" applyBorder="1" applyAlignment="1">
      <alignment horizontal="center" vertical="center"/>
    </xf>
    <xf numFmtId="165" fontId="3" fillId="3" borderId="3" xfId="0" applyNumberFormat="1" applyFont="1" applyFill="1" applyBorder="1" applyAlignment="1">
      <alignment horizontal="center" vertical="center"/>
    </xf>
    <xf numFmtId="165" fontId="14" fillId="7" borderId="2" xfId="0" applyNumberFormat="1" applyFont="1" applyFill="1" applyBorder="1" applyAlignment="1">
      <alignment horizontal="center" vertical="center"/>
    </xf>
    <xf numFmtId="165" fontId="14" fillId="7" borderId="3" xfId="0" applyNumberFormat="1" applyFont="1" applyFill="1" applyBorder="1" applyAlignment="1">
      <alignment horizontal="center" vertical="center"/>
    </xf>
    <xf numFmtId="165" fontId="4" fillId="3" borderId="2"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4" fillId="3" borderId="2" xfId="0" applyNumberFormat="1" applyFont="1" applyFill="1" applyBorder="1" applyAlignment="1">
      <alignment horizontal="center" vertical="center"/>
    </xf>
    <xf numFmtId="165" fontId="4" fillId="3" borderId="3" xfId="0" applyNumberFormat="1" applyFont="1" applyFill="1" applyBorder="1" applyAlignment="1">
      <alignment horizontal="center" vertical="center"/>
    </xf>
    <xf numFmtId="164" fontId="11" fillId="4" borderId="13" xfId="0" applyNumberFormat="1" applyFont="1" applyFill="1" applyBorder="1" applyAlignment="1" applyProtection="1">
      <alignment horizontal="center" vertical="center" wrapText="1"/>
      <protection locked="0"/>
    </xf>
    <xf numFmtId="164" fontId="11" fillId="4" borderId="8" xfId="0" applyNumberFormat="1" applyFont="1" applyFill="1" applyBorder="1" applyAlignment="1" applyProtection="1">
      <alignment horizontal="center" vertical="center" wrapText="1"/>
      <protection locked="0"/>
    </xf>
    <xf numFmtId="164" fontId="11" fillId="4" borderId="12" xfId="0" applyNumberFormat="1" applyFont="1" applyFill="1" applyBorder="1" applyAlignment="1" applyProtection="1">
      <alignment horizontal="center" vertical="center" wrapText="1"/>
      <protection locked="0"/>
    </xf>
    <xf numFmtId="0" fontId="4" fillId="7" borderId="1" xfId="0" applyFont="1" applyFill="1" applyBorder="1" applyAlignment="1">
      <alignment horizontal="right" vertical="center" wrapText="1"/>
    </xf>
    <xf numFmtId="0" fontId="9" fillId="9" borderId="1" xfId="0" applyFont="1" applyFill="1" applyBorder="1" applyAlignment="1">
      <alignment horizontal="right" vertical="center" wrapText="1"/>
    </xf>
    <xf numFmtId="0" fontId="10" fillId="7" borderId="1" xfId="0" applyFont="1" applyFill="1" applyBorder="1" applyAlignment="1">
      <alignment horizontal="right" vertical="center" wrapText="1"/>
    </xf>
    <xf numFmtId="0" fontId="3" fillId="5" borderId="11" xfId="0" applyFont="1" applyFill="1" applyBorder="1" applyAlignment="1">
      <alignment horizontal="left" vertical="center" wrapText="1"/>
    </xf>
    <xf numFmtId="0" fontId="3" fillId="5" borderId="14" xfId="0" applyFont="1" applyFill="1" applyBorder="1" applyAlignment="1">
      <alignment horizontal="left" vertical="center" wrapText="1"/>
    </xf>
    <xf numFmtId="0" fontId="3" fillId="5" borderId="13" xfId="0" applyFont="1" applyFill="1" applyBorder="1" applyAlignment="1">
      <alignment horizontal="left" vertical="center" wrapText="1"/>
    </xf>
    <xf numFmtId="0" fontId="3" fillId="5" borderId="8" xfId="0" applyFont="1" applyFill="1" applyBorder="1" applyAlignment="1">
      <alignment horizontal="left" vertical="center" wrapText="1"/>
    </xf>
    <xf numFmtId="0" fontId="9" fillId="9" borderId="6" xfId="0" applyFont="1" applyFill="1" applyBorder="1" applyAlignment="1">
      <alignment horizontal="right" vertical="center" wrapText="1"/>
    </xf>
    <xf numFmtId="0" fontId="9" fillId="9" borderId="11" xfId="0" applyFont="1" applyFill="1" applyBorder="1" applyAlignment="1">
      <alignment horizontal="right" vertical="center" wrapText="1"/>
    </xf>
    <xf numFmtId="0" fontId="10" fillId="7" borderId="7" xfId="0" applyFont="1" applyFill="1" applyBorder="1" applyAlignment="1">
      <alignment horizontal="right" vertical="center" wrapText="1"/>
    </xf>
    <xf numFmtId="0" fontId="10" fillId="7" borderId="14" xfId="0" applyFont="1" applyFill="1" applyBorder="1" applyAlignment="1">
      <alignment horizontal="right" vertical="center" wrapText="1"/>
    </xf>
    <xf numFmtId="0" fontId="10" fillId="3" borderId="2" xfId="0" applyFont="1" applyFill="1" applyBorder="1" applyAlignment="1">
      <alignment horizontal="left" vertical="center"/>
    </xf>
    <xf numFmtId="0" fontId="10" fillId="3" borderId="3" xfId="0" applyFont="1" applyFill="1" applyBorder="1" applyAlignment="1">
      <alignment horizontal="left" vertical="center"/>
    </xf>
    <xf numFmtId="0" fontId="10" fillId="7" borderId="9" xfId="0" applyFont="1" applyFill="1" applyBorder="1" applyAlignment="1">
      <alignment horizontal="right" vertical="center" wrapText="1"/>
    </xf>
    <xf numFmtId="0" fontId="10" fillId="7" borderId="5" xfId="0" applyFont="1" applyFill="1" applyBorder="1" applyAlignment="1">
      <alignment horizontal="right" vertical="center" wrapText="1"/>
    </xf>
    <xf numFmtId="0" fontId="4" fillId="7" borderId="2" xfId="0" applyFont="1" applyFill="1" applyBorder="1" applyAlignment="1">
      <alignment horizontal="left" vertical="center"/>
    </xf>
    <xf numFmtId="0" fontId="4" fillId="7" borderId="3" xfId="0" applyFont="1" applyFill="1" applyBorder="1" applyAlignment="1">
      <alignment horizontal="left" vertical="center"/>
    </xf>
    <xf numFmtId="0" fontId="4" fillId="7" borderId="2" xfId="0" applyFont="1" applyFill="1" applyBorder="1" applyAlignment="1">
      <alignment horizontal="center" vertical="center"/>
    </xf>
    <xf numFmtId="0" fontId="4" fillId="7" borderId="3" xfId="0" applyFont="1" applyFill="1" applyBorder="1" applyAlignment="1">
      <alignment horizontal="center" vertical="center"/>
    </xf>
    <xf numFmtId="164" fontId="11" fillId="4" borderId="1" xfId="0" applyNumberFormat="1" applyFont="1" applyFill="1" applyBorder="1" applyAlignment="1" applyProtection="1">
      <alignment horizontal="center" vertical="center" wrapText="1"/>
      <protection locked="0"/>
    </xf>
    <xf numFmtId="0" fontId="4" fillId="7" borderId="2" xfId="0" applyFont="1" applyFill="1" applyBorder="1" applyAlignment="1">
      <alignment horizontal="right" vertical="center" wrapText="1"/>
    </xf>
    <xf numFmtId="0" fontId="4" fillId="7" borderId="5" xfId="0" applyFont="1" applyFill="1" applyBorder="1" applyAlignment="1">
      <alignment horizontal="right" vertical="center" wrapText="1"/>
    </xf>
    <xf numFmtId="0" fontId="19" fillId="0" borderId="0" xfId="0" applyFont="1" applyAlignment="1">
      <alignment horizontal="center" vertical="center" wrapText="1"/>
    </xf>
  </cellXfs>
  <cellStyles count="57">
    <cellStyle name="Gevolgde hyperlink" xfId="20" builtinId="9" hidden="1"/>
    <cellStyle name="Gevolgde hyperlink" xfId="24" builtinId="9" hidden="1"/>
    <cellStyle name="Gevolgde hyperlink" xfId="26" builtinId="9" hidden="1"/>
    <cellStyle name="Gevolgde hyperlink" xfId="28" builtinId="9" hidden="1"/>
    <cellStyle name="Gevolgde hyperlink" xfId="32" builtinId="9" hidden="1"/>
    <cellStyle name="Gevolgde hyperlink" xfId="34" builtinId="9" hidden="1"/>
    <cellStyle name="Gevolgde hyperlink" xfId="36" builtinId="9" hidden="1"/>
    <cellStyle name="Gevolgde hyperlink" xfId="40" builtinId="9" hidden="1"/>
    <cellStyle name="Gevolgde hyperlink" xfId="42" builtinId="9" hidden="1"/>
    <cellStyle name="Gevolgde hyperlink" xfId="44" builtinId="9" hidden="1"/>
    <cellStyle name="Gevolgde hyperlink" xfId="48" builtinId="9" hidden="1"/>
    <cellStyle name="Gevolgde hyperlink" xfId="50" builtinId="9" hidden="1"/>
    <cellStyle name="Gevolgde hyperlink" xfId="52" builtinId="9" hidden="1"/>
    <cellStyle name="Gevolgde hyperlink" xfId="56" builtinId="9" hidden="1"/>
    <cellStyle name="Gevolgde hyperlink" xfId="54" builtinId="9" hidden="1"/>
    <cellStyle name="Gevolgde hyperlink" xfId="46" builtinId="9" hidden="1"/>
    <cellStyle name="Gevolgde hyperlink" xfId="38" builtinId="9" hidden="1"/>
    <cellStyle name="Gevolgde hyperlink" xfId="30" builtinId="9" hidden="1"/>
    <cellStyle name="Gevolgde hyperlink" xfId="22"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4" builtinId="9" hidden="1"/>
    <cellStyle name="Gevolgde hyperlink" xfId="8" builtinId="9" hidden="1"/>
    <cellStyle name="Gevolgde hyperlink" xfId="6" builtinId="9" hidden="1"/>
    <cellStyle name="Gevolgde hyperlink" xfId="2" builtinId="9" hidden="1"/>
    <cellStyle name="Hyperlink" xfId="39" builtinId="8" hidden="1"/>
    <cellStyle name="Hyperlink" xfId="41" builtinId="8" hidden="1"/>
    <cellStyle name="Hyperlink" xfId="45" builtinId="8" hidden="1"/>
    <cellStyle name="Hyperlink" xfId="47" builtinId="8" hidden="1"/>
    <cellStyle name="Hyperlink" xfId="49" builtinId="8" hidden="1"/>
    <cellStyle name="Hyperlink" xfId="53" builtinId="8" hidden="1"/>
    <cellStyle name="Hyperlink" xfId="55" builtinId="8" hidden="1"/>
    <cellStyle name="Hyperlink" xfId="51" builtinId="8" hidden="1"/>
    <cellStyle name="Hyperlink" xfId="43"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27" builtinId="8" hidden="1"/>
    <cellStyle name="Hyperlink" xfId="7" builtinId="8" hidden="1"/>
    <cellStyle name="Hyperlink" xfId="9" builtinId="8" hidden="1"/>
    <cellStyle name="Hyperlink" xfId="13" builtinId="8" hidden="1"/>
    <cellStyle name="Hyperlink" xfId="15" builtinId="8" hidden="1"/>
    <cellStyle name="Hyperlink" xfId="11" builtinId="8" hidden="1"/>
    <cellStyle name="Hyperlink" xfId="3" builtinId="8" hidden="1"/>
    <cellStyle name="Hyperlink" xfId="5" builtinId="8" hidden="1"/>
    <cellStyle name="Hyperlink" xfId="1" builtinId="8" hidden="1"/>
    <cellStyle name="Standaard" xfId="0" builtinId="0"/>
  </cellStyles>
  <dxfs count="0"/>
  <tableStyles count="0" defaultTableStyle="TableStyleMedium2" defaultPivotStyle="PivotStyleMedium9"/>
  <colors>
    <mruColors>
      <color rgb="FFFF9A02"/>
      <color rgb="FFFFCC99"/>
      <color rgb="FFFDE9D9"/>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8"/>
    <pageSetUpPr fitToPage="1"/>
  </sheetPr>
  <dimension ref="A1:A19"/>
  <sheetViews>
    <sheetView showGridLines="0" zoomScale="120" zoomScaleNormal="120" workbookViewId="0">
      <selection sqref="A1:A1048576"/>
    </sheetView>
  </sheetViews>
  <sheetFormatPr baseColWidth="10" defaultColWidth="8.83203125" defaultRowHeight="15" x14ac:dyDescent="0.2"/>
  <cols>
    <col min="1" max="1" width="100.83203125" customWidth="1"/>
  </cols>
  <sheetData>
    <row r="1" spans="1:1" s="17" customFormat="1" ht="30" customHeight="1" x14ac:dyDescent="0.2">
      <c r="A1" s="49" t="s">
        <v>0</v>
      </c>
    </row>
    <row r="2" spans="1:1" s="1" customFormat="1" ht="40" customHeight="1" x14ac:dyDescent="0.2">
      <c r="A2" s="51" t="s">
        <v>1</v>
      </c>
    </row>
    <row r="3" spans="1:1" s="1" customFormat="1" ht="30" customHeight="1" x14ac:dyDescent="0.2">
      <c r="A3" s="48" t="s">
        <v>2</v>
      </c>
    </row>
    <row r="4" spans="1:1" s="1" customFormat="1" ht="50" customHeight="1" x14ac:dyDescent="0.2">
      <c r="A4" s="47" t="s">
        <v>3</v>
      </c>
    </row>
    <row r="5" spans="1:1" s="1" customFormat="1" ht="30" customHeight="1" x14ac:dyDescent="0.2">
      <c r="A5" s="48" t="s">
        <v>4</v>
      </c>
    </row>
    <row r="6" spans="1:1" s="1" customFormat="1" ht="50" customHeight="1" x14ac:dyDescent="0.2">
      <c r="A6" s="47" t="s">
        <v>3</v>
      </c>
    </row>
    <row r="7" spans="1:1" s="1" customFormat="1" ht="30" customHeight="1" x14ac:dyDescent="0.2">
      <c r="A7" s="48" t="s">
        <v>5</v>
      </c>
    </row>
    <row r="8" spans="1:1" s="1" customFormat="1" ht="50" customHeight="1" x14ac:dyDescent="0.2">
      <c r="A8" s="47" t="s">
        <v>3</v>
      </c>
    </row>
    <row r="9" spans="1:1" s="1" customFormat="1" ht="30" customHeight="1" x14ac:dyDescent="0.2">
      <c r="A9" s="48" t="s">
        <v>6</v>
      </c>
    </row>
    <row r="10" spans="1:1" s="1" customFormat="1" ht="50" customHeight="1" x14ac:dyDescent="0.2">
      <c r="A10" s="47" t="s">
        <v>3</v>
      </c>
    </row>
    <row r="11" spans="1:1" s="1" customFormat="1" ht="30" customHeight="1" x14ac:dyDescent="0.2">
      <c r="A11" s="48" t="s">
        <v>7</v>
      </c>
    </row>
    <row r="12" spans="1:1" s="1" customFormat="1" ht="50" customHeight="1" x14ac:dyDescent="0.2">
      <c r="A12" s="47" t="s">
        <v>3</v>
      </c>
    </row>
    <row r="13" spans="1:1" ht="56" x14ac:dyDescent="0.2">
      <c r="A13" s="51" t="s">
        <v>8</v>
      </c>
    </row>
    <row r="14" spans="1:1" x14ac:dyDescent="0.2">
      <c r="A14" s="46" t="s">
        <v>9</v>
      </c>
    </row>
    <row r="15" spans="1:1" x14ac:dyDescent="0.2">
      <c r="A15" s="46" t="s">
        <v>10</v>
      </c>
    </row>
    <row r="16" spans="1:1" x14ac:dyDescent="0.2">
      <c r="A16" s="46" t="s">
        <v>11</v>
      </c>
    </row>
    <row r="17" spans="1:1" x14ac:dyDescent="0.2">
      <c r="A17" s="46" t="s">
        <v>12</v>
      </c>
    </row>
    <row r="18" spans="1:1" x14ac:dyDescent="0.2">
      <c r="A18" s="46" t="s">
        <v>13</v>
      </c>
    </row>
    <row r="19" spans="1:1" x14ac:dyDescent="0.2">
      <c r="A19" s="46" t="s">
        <v>14</v>
      </c>
    </row>
  </sheetData>
  <sheetProtection algorithmName="SHA-512" hashValue="yrbQTt21R8jf84Orcd5kJ4vWwPc8DJBDC21FoZ+fi3aFv73jfS7egnH6OkBnVGu/yy+a2ub8h1+3OCTuxmQGEw==" saltValue="VS2GceYSatOZHazrEpsTHQ==" spinCount="100000" sheet="1" objects="1" scenarios="1"/>
  <pageMargins left="0.31496062992125984" right="0.31496062992125984" top="0.35433070866141736" bottom="0.35433070866141736" header="0.31496062992125984" footer="0.31496062992125984"/>
  <pageSetup paperSize="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B488A-CEE1-5042-8D0B-937987620DBD}">
  <sheetPr>
    <tabColor theme="8"/>
  </sheetPr>
  <dimension ref="A1:E11"/>
  <sheetViews>
    <sheetView showGridLines="0" zoomScale="120" zoomScaleNormal="120" workbookViewId="0">
      <selection activeCell="A9" sqref="A9:XFD9"/>
    </sheetView>
  </sheetViews>
  <sheetFormatPr baseColWidth="10" defaultColWidth="11.5" defaultRowHeight="15" x14ac:dyDescent="0.2"/>
  <cols>
    <col min="1" max="1" width="100.83203125" customWidth="1"/>
    <col min="2" max="3" width="15.83203125" customWidth="1"/>
  </cols>
  <sheetData>
    <row r="1" spans="1:5" ht="30" customHeight="1" x14ac:dyDescent="0.2">
      <c r="A1" s="49" t="s">
        <v>15</v>
      </c>
      <c r="B1" s="14"/>
      <c r="C1" s="14"/>
      <c r="D1" s="14"/>
      <c r="E1" s="14"/>
    </row>
    <row r="2" spans="1:5" ht="75" customHeight="1" x14ac:dyDescent="0.2">
      <c r="A2" s="51" t="s">
        <v>16</v>
      </c>
    </row>
    <row r="3" spans="1:5" ht="35" customHeight="1" x14ac:dyDescent="0.2">
      <c r="A3" s="48"/>
    </row>
    <row r="4" spans="1:5" s="1" customFormat="1" ht="30" customHeight="1" x14ac:dyDescent="0.2">
      <c r="A4" s="47" t="s">
        <v>17</v>
      </c>
    </row>
    <row r="5" spans="1:5" s="1" customFormat="1" ht="30" customHeight="1" x14ac:dyDescent="0.2">
      <c r="A5" s="47" t="s">
        <v>18</v>
      </c>
    </row>
    <row r="6" spans="1:5" s="1" customFormat="1" ht="30" customHeight="1" x14ac:dyDescent="0.2">
      <c r="A6" s="47" t="s">
        <v>19</v>
      </c>
    </row>
    <row r="7" spans="1:5" s="1" customFormat="1" ht="30" customHeight="1" x14ac:dyDescent="0.2">
      <c r="A7" s="47" t="s">
        <v>20</v>
      </c>
    </row>
    <row r="8" spans="1:5" s="1" customFormat="1" ht="30" customHeight="1" x14ac:dyDescent="0.2">
      <c r="A8" s="47" t="s">
        <v>21</v>
      </c>
    </row>
    <row r="9" spans="1:5" x14ac:dyDescent="0.2">
      <c r="A9" s="46"/>
    </row>
    <row r="10" spans="1:5" x14ac:dyDescent="0.2">
      <c r="A10" s="46"/>
    </row>
    <row r="11" spans="1:5" x14ac:dyDescent="0.2">
      <c r="A11" s="46"/>
    </row>
  </sheetData>
  <sheetProtection algorithmName="SHA-512" hashValue="3ysUdqsojzQIWEZ1Tj+XNbgYxWkbmOnVSNPdOxgIZD+JHhGKMYQ2fARNY9JVQt1FRciRffTdnD9u9swg6HbH0Q==" saltValue="Rish8gnmQHvhFpdKr/SjMw==" spinCount="100000" sheet="1" objects="1" scenarios="1"/>
  <phoneticPr fontId="1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6"/>
    <pageSetUpPr fitToPage="1"/>
  </sheetPr>
  <dimension ref="A1:H26"/>
  <sheetViews>
    <sheetView showGridLines="0" zoomScale="92" zoomScaleNormal="90" zoomScalePageLayoutView="85" workbookViewId="0">
      <pane xSplit="1" ySplit="1" topLeftCell="B17" activePane="bottomRight" state="frozen"/>
      <selection pane="topRight" activeCell="B1" sqref="B1"/>
      <selection pane="bottomLeft" activeCell="A2" sqref="A2"/>
      <selection pane="bottomRight" activeCell="C16" sqref="C16"/>
    </sheetView>
  </sheetViews>
  <sheetFormatPr baseColWidth="10" defaultColWidth="8.83203125" defaultRowHeight="13" x14ac:dyDescent="0.15"/>
  <cols>
    <col min="1" max="1" width="7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8" width="11.6640625" style="3" bestFit="1" customWidth="1"/>
    <col min="9" max="16384" width="8.83203125" style="3"/>
  </cols>
  <sheetData>
    <row r="1" spans="1:8" ht="50" customHeight="1" x14ac:dyDescent="0.2">
      <c r="A1" s="19" t="s">
        <v>22</v>
      </c>
      <c r="B1" s="10"/>
      <c r="C1" s="62" t="s">
        <v>23</v>
      </c>
      <c r="D1" s="63"/>
      <c r="E1" s="10"/>
      <c r="F1" s="62" t="s">
        <v>24</v>
      </c>
      <c r="G1" s="63"/>
      <c r="H1" s="2"/>
    </row>
    <row r="2" spans="1:8" ht="20" customHeight="1" x14ac:dyDescent="0.15">
      <c r="A2" s="32" t="s">
        <v>25</v>
      </c>
      <c r="B2" s="6"/>
      <c r="C2" s="60" t="s">
        <v>26</v>
      </c>
      <c r="D2" s="61"/>
      <c r="E2" s="6"/>
      <c r="F2" s="60" t="s">
        <v>26</v>
      </c>
      <c r="G2" s="61"/>
    </row>
    <row r="3" spans="1:8" ht="20" customHeight="1" x14ac:dyDescent="0.15">
      <c r="A3" s="31" t="str">
        <f>_xlfn.SINGLE('kwalitatieve gunningscriteria'!A3)</f>
        <v>1. Implementatie</v>
      </c>
      <c r="B3" s="7"/>
      <c r="C3" s="33" t="s">
        <v>27</v>
      </c>
      <c r="D3" s="34"/>
      <c r="E3" s="7"/>
      <c r="F3" s="33" t="s">
        <v>27</v>
      </c>
      <c r="G3" s="34"/>
    </row>
    <row r="4" spans="1:8" ht="135" customHeight="1" x14ac:dyDescent="0.15">
      <c r="A4" s="30" t="str">
        <f>_xlfn.SINGLE('kwalitatieve gunningscriteria'!A4)</f>
        <v xml:space="preserve">Zie hoofdstuk 5.4 'kwalitatieve gunningscriteria' van het aanbestedingsdocument. </v>
      </c>
      <c r="B4" s="7"/>
      <c r="C4" s="56" t="s">
        <v>28</v>
      </c>
      <c r="D4" s="57"/>
      <c r="E4" s="7"/>
      <c r="F4" s="56" t="s">
        <v>28</v>
      </c>
      <c r="G4" s="57"/>
    </row>
    <row r="5" spans="1:8" ht="20" customHeight="1" x14ac:dyDescent="0.15">
      <c r="A5" s="31" t="str">
        <f>_xlfn.SINGLE('kwalitatieve gunningscriteria'!A5)</f>
        <v>2. Opleiding</v>
      </c>
      <c r="B5" s="7"/>
      <c r="C5" s="33" t="s">
        <v>27</v>
      </c>
      <c r="D5" s="34"/>
      <c r="E5" s="7"/>
      <c r="F5" s="33" t="s">
        <v>27</v>
      </c>
      <c r="G5" s="34"/>
    </row>
    <row r="6" spans="1:8" ht="135" customHeight="1" x14ac:dyDescent="0.15">
      <c r="A6" s="30" t="str">
        <f>_xlfn.SINGLE('kwalitatieve gunningscriteria'!A6)</f>
        <v xml:space="preserve">Zie hoofdstuk 5.4 'kwalitatieve gunningscriteria' van het aanbestedingsdocument. </v>
      </c>
      <c r="B6" s="7"/>
      <c r="C6" s="56" t="s">
        <v>28</v>
      </c>
      <c r="D6" s="57"/>
      <c r="E6" s="7"/>
      <c r="F6" s="56" t="s">
        <v>28</v>
      </c>
      <c r="G6" s="57"/>
    </row>
    <row r="7" spans="1:8" ht="20" customHeight="1" x14ac:dyDescent="0.15">
      <c r="A7" s="31" t="str">
        <f>_xlfn.SINGLE('kwalitatieve gunningscriteria'!A7)</f>
        <v>3. Toekomstvisie</v>
      </c>
      <c r="B7" s="7"/>
      <c r="C7" s="33" t="s">
        <v>27</v>
      </c>
      <c r="D7" s="34"/>
      <c r="E7" s="7"/>
      <c r="F7" s="33" t="s">
        <v>27</v>
      </c>
      <c r="G7" s="34"/>
    </row>
    <row r="8" spans="1:8" ht="135" customHeight="1" x14ac:dyDescent="0.15">
      <c r="A8" s="30" t="str">
        <f>_xlfn.SINGLE('kwalitatieve gunningscriteria'!A8)</f>
        <v xml:space="preserve">Zie hoofdstuk 5.4 'kwalitatieve gunningscriteria' van het aanbestedingsdocument. </v>
      </c>
      <c r="B8" s="7"/>
      <c r="C8" s="56" t="s">
        <v>28</v>
      </c>
      <c r="D8" s="57"/>
      <c r="E8" s="7"/>
      <c r="F8" s="56" t="s">
        <v>28</v>
      </c>
      <c r="G8" s="57"/>
    </row>
    <row r="9" spans="1:8" ht="20" customHeight="1" x14ac:dyDescent="0.15">
      <c r="A9" s="31" t="str">
        <f>'kwalitatieve gunningscriteria'!A9</f>
        <v>4. Support</v>
      </c>
      <c r="B9" s="7"/>
      <c r="C9" s="33" t="s">
        <v>27</v>
      </c>
      <c r="D9" s="34"/>
      <c r="E9" s="7"/>
      <c r="F9" s="33" t="s">
        <v>27</v>
      </c>
      <c r="G9" s="34"/>
    </row>
    <row r="10" spans="1:8" ht="135" customHeight="1" x14ac:dyDescent="0.15">
      <c r="A10" s="30" t="str">
        <f>'kwalitatieve gunningscriteria'!A10</f>
        <v xml:space="preserve">Zie hoofdstuk 5.4 'kwalitatieve gunningscriteria' van het aanbestedingsdocument. </v>
      </c>
      <c r="B10" s="7"/>
      <c r="C10" s="56" t="s">
        <v>28</v>
      </c>
      <c r="D10" s="57"/>
      <c r="E10" s="7"/>
      <c r="F10" s="56" t="s">
        <v>28</v>
      </c>
      <c r="G10" s="57"/>
    </row>
    <row r="11" spans="1:8" ht="20" customHeight="1" x14ac:dyDescent="0.15">
      <c r="A11" s="31" t="str">
        <f>'kwalitatieve gunningscriteria'!A11</f>
        <v>5.  Partnership</v>
      </c>
      <c r="B11" s="7"/>
      <c r="C11" s="33" t="s">
        <v>27</v>
      </c>
      <c r="D11" s="34"/>
      <c r="E11" s="7"/>
      <c r="F11" s="33" t="s">
        <v>27</v>
      </c>
      <c r="G11" s="34"/>
    </row>
    <row r="12" spans="1:8" ht="135" customHeight="1" x14ac:dyDescent="0.15">
      <c r="A12" s="30" t="str">
        <f>'kwalitatieve gunningscriteria'!A12</f>
        <v xml:space="preserve">Zie hoofdstuk 5.4 'kwalitatieve gunningscriteria' van het aanbestedingsdocument. </v>
      </c>
      <c r="B12" s="7"/>
      <c r="C12" s="56" t="s">
        <v>28</v>
      </c>
      <c r="D12" s="57"/>
      <c r="E12" s="7"/>
      <c r="F12" s="56" t="s">
        <v>28</v>
      </c>
      <c r="G12" s="57"/>
    </row>
    <row r="13" spans="1:8" ht="20" customHeight="1" x14ac:dyDescent="0.15">
      <c r="A13" s="43"/>
      <c r="C13" s="20"/>
      <c r="D13" s="22"/>
      <c r="E13" s="5"/>
      <c r="F13" s="20"/>
      <c r="G13" s="22"/>
    </row>
    <row r="14" spans="1:8" ht="20" customHeight="1" x14ac:dyDescent="0.15"/>
    <row r="15" spans="1:8" ht="16" x14ac:dyDescent="0.15">
      <c r="A15" s="23" t="str">
        <f>'Demonstratie casuïstieken'!A1</f>
        <v>Demonstratie casuïstieken</v>
      </c>
      <c r="B15" s="6"/>
      <c r="C15" s="58"/>
      <c r="D15" s="59"/>
      <c r="E15" s="6"/>
      <c r="F15" s="58"/>
      <c r="G15" s="59"/>
    </row>
    <row r="16" spans="1:8" ht="20" customHeight="1" x14ac:dyDescent="0.15">
      <c r="A16" s="54" t="str">
        <f>'Demonstratie casuïstieken'!A4:A4</f>
        <v>Casus 1 integratie applicatie</v>
      </c>
      <c r="B16" s="7"/>
      <c r="C16" s="33" t="s">
        <v>27</v>
      </c>
      <c r="D16" s="34"/>
      <c r="E16" s="7"/>
      <c r="F16" s="33" t="s">
        <v>27</v>
      </c>
      <c r="G16" s="34"/>
    </row>
    <row r="17" spans="1:7" ht="135" customHeight="1" x14ac:dyDescent="0.15">
      <c r="A17" s="55"/>
      <c r="B17" s="7"/>
      <c r="C17" s="56" t="s">
        <v>28</v>
      </c>
      <c r="D17" s="57"/>
      <c r="E17" s="7"/>
      <c r="F17" s="56" t="s">
        <v>28</v>
      </c>
      <c r="G17" s="57"/>
    </row>
    <row r="18" spans="1:7" ht="20" customHeight="1" x14ac:dyDescent="0.15">
      <c r="A18" s="54" t="str">
        <f>'Demonstratie casuïstieken'!A5:A5</f>
        <v>Casus 2 gestapelde rollen en rechten</v>
      </c>
      <c r="B18" s="7"/>
      <c r="C18" s="33" t="s">
        <v>27</v>
      </c>
      <c r="D18" s="34"/>
      <c r="E18" s="7"/>
      <c r="F18" s="33" t="s">
        <v>27</v>
      </c>
      <c r="G18" s="34"/>
    </row>
    <row r="19" spans="1:7" ht="135" customHeight="1" x14ac:dyDescent="0.15">
      <c r="A19" s="55"/>
      <c r="B19" s="7"/>
      <c r="C19" s="56" t="s">
        <v>28</v>
      </c>
      <c r="D19" s="57"/>
      <c r="E19" s="7"/>
      <c r="F19" s="56" t="s">
        <v>28</v>
      </c>
      <c r="G19" s="57"/>
    </row>
    <row r="20" spans="1:7" ht="20" customHeight="1" x14ac:dyDescent="0.15">
      <c r="A20" s="54" t="str">
        <f>'Demonstratie casuïstieken'!A6:A6</f>
        <v>Casus 3 PTA workflows</v>
      </c>
      <c r="B20" s="7"/>
      <c r="C20" s="33" t="s">
        <v>27</v>
      </c>
      <c r="D20" s="34"/>
      <c r="E20" s="7"/>
      <c r="F20" s="33" t="s">
        <v>27</v>
      </c>
      <c r="G20" s="34"/>
    </row>
    <row r="21" spans="1:7" ht="135" customHeight="1" x14ac:dyDescent="0.15">
      <c r="A21" s="55"/>
      <c r="B21" s="7"/>
      <c r="C21" s="56" t="s">
        <v>28</v>
      </c>
      <c r="D21" s="57"/>
      <c r="E21" s="7"/>
      <c r="F21" s="56" t="s">
        <v>28</v>
      </c>
      <c r="G21" s="57"/>
    </row>
    <row r="22" spans="1:7" ht="20" customHeight="1" x14ac:dyDescent="0.15">
      <c r="A22" s="54" t="str">
        <f>'Demonstratie casuïstieken'!A7</f>
        <v>Casus 4 stuurinformatie en dashboards</v>
      </c>
      <c r="B22" s="7"/>
      <c r="C22" s="33" t="s">
        <v>27</v>
      </c>
      <c r="D22" s="34"/>
      <c r="E22" s="7"/>
      <c r="F22" s="33" t="s">
        <v>27</v>
      </c>
      <c r="G22" s="34"/>
    </row>
    <row r="23" spans="1:7" ht="135" customHeight="1" x14ac:dyDescent="0.15">
      <c r="A23" s="55"/>
      <c r="B23" s="7"/>
      <c r="C23" s="56" t="s">
        <v>28</v>
      </c>
      <c r="D23" s="57"/>
      <c r="E23" s="7"/>
      <c r="F23" s="56" t="s">
        <v>28</v>
      </c>
      <c r="G23" s="57"/>
    </row>
    <row r="24" spans="1:7" ht="20" customHeight="1" x14ac:dyDescent="0.15">
      <c r="A24" s="54" t="str">
        <f>'Demonstratie casuïstieken'!A8:A8</f>
        <v>Casus 5 ELO</v>
      </c>
      <c r="B24" s="7"/>
      <c r="C24" s="33" t="s">
        <v>27</v>
      </c>
      <c r="D24" s="34"/>
      <c r="E24" s="7"/>
      <c r="F24" s="33" t="s">
        <v>27</v>
      </c>
      <c r="G24" s="34"/>
    </row>
    <row r="25" spans="1:7" ht="135" customHeight="1" x14ac:dyDescent="0.15">
      <c r="A25" s="55"/>
      <c r="B25" s="7"/>
      <c r="C25" s="56" t="s">
        <v>28</v>
      </c>
      <c r="D25" s="57"/>
      <c r="E25" s="7"/>
      <c r="F25" s="56" t="s">
        <v>28</v>
      </c>
      <c r="G25" s="57"/>
    </row>
    <row r="26" spans="1:7" ht="20" customHeight="1" x14ac:dyDescent="0.15">
      <c r="A26" s="43"/>
      <c r="B26" s="8"/>
      <c r="C26" s="21"/>
      <c r="D26" s="21"/>
      <c r="E26" s="8"/>
      <c r="F26" s="21"/>
      <c r="G26" s="21"/>
    </row>
  </sheetData>
  <sheetProtection algorithmName="SHA-512" hashValue="rGI+X84Cz42JAJhngWKa3j7IcJ92Ic1+ojSfN6phmgcpLnlREP3CYkrDy1NUmqFt8Rtw/0XZiDJQ2lQTvDxcYw==" saltValue="E/jO1B+AaadlIdZMDtC65A==" spinCount="100000" sheet="1" objects="1" scenarios="1"/>
  <mergeCells count="31">
    <mergeCell ref="A22:A23"/>
    <mergeCell ref="C23:D23"/>
    <mergeCell ref="F23:G23"/>
    <mergeCell ref="A24:A25"/>
    <mergeCell ref="C25:D25"/>
    <mergeCell ref="F25:G25"/>
    <mergeCell ref="C2:D2"/>
    <mergeCell ref="C1:D1"/>
    <mergeCell ref="F1:G1"/>
    <mergeCell ref="F2:G2"/>
    <mergeCell ref="C4:D4"/>
    <mergeCell ref="F4:G4"/>
    <mergeCell ref="F6:G6"/>
    <mergeCell ref="C6:D6"/>
    <mergeCell ref="A16:A17"/>
    <mergeCell ref="C17:D17"/>
    <mergeCell ref="F17:G17"/>
    <mergeCell ref="C8:D8"/>
    <mergeCell ref="F8:G8"/>
    <mergeCell ref="C12:D12"/>
    <mergeCell ref="F12:G12"/>
    <mergeCell ref="C10:D10"/>
    <mergeCell ref="F10:G10"/>
    <mergeCell ref="C15:D15"/>
    <mergeCell ref="F15:G15"/>
    <mergeCell ref="A18:A19"/>
    <mergeCell ref="C19:D19"/>
    <mergeCell ref="F19:G19"/>
    <mergeCell ref="A20:A21"/>
    <mergeCell ref="C21:D21"/>
    <mergeCell ref="F21:G21"/>
  </mergeCells>
  <dataValidations count="1">
    <dataValidation type="list" errorStyle="warning" allowBlank="1" showErrorMessage="1" error="Voer juiste waarde in. " sqref="C3 F3 F5 C5 C7 F7 F9 C9 C11 F11 C16 F16 C18 F18 C20 F20 C22 F22 C24 F24" xr:uid="{2EB0B8D1-8A61-264B-8E81-D38DF4DC5B16}">
      <formula1>SCORE</formula1>
    </dataValidation>
  </dataValidations>
  <pageMargins left="0.7" right="0.7" top="0.75" bottom="0.75" header="0.3" footer="0.3"/>
  <pageSetup paperSize="8"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pageSetUpPr fitToPage="1"/>
  </sheetPr>
  <dimension ref="A1:H26"/>
  <sheetViews>
    <sheetView showGridLines="0" zoomScale="90" zoomScaleNormal="90" zoomScalePageLayoutView="85" workbookViewId="0">
      <pane xSplit="1" ySplit="1" topLeftCell="B21" activePane="bottomRight" state="frozen"/>
      <selection pane="topRight" activeCell="B1" sqref="B1"/>
      <selection pane="bottomLeft" activeCell="A2" sqref="A2"/>
      <selection pane="bottomRight" activeCell="A26" sqref="A1:XFD26"/>
    </sheetView>
  </sheetViews>
  <sheetFormatPr baseColWidth="10" defaultColWidth="8.83203125" defaultRowHeight="13" x14ac:dyDescent="0.15"/>
  <cols>
    <col min="1" max="1" width="7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16384" width="8.83203125" style="3"/>
  </cols>
  <sheetData>
    <row r="1" spans="1:8" ht="50" customHeight="1" x14ac:dyDescent="0.2">
      <c r="A1" s="19" t="s">
        <v>29</v>
      </c>
      <c r="B1" s="10"/>
      <c r="C1" s="64" t="str">
        <f>'Beoordelaar 1'!C1</f>
        <v>Inschrijver 1</v>
      </c>
      <c r="D1" s="65"/>
      <c r="E1" s="10"/>
      <c r="F1" s="64" t="str">
        <f>'Beoordelaar 1'!F1</f>
        <v>Inschrijver 2</v>
      </c>
      <c r="G1" s="65"/>
      <c r="H1" s="2"/>
    </row>
    <row r="2" spans="1:8" ht="20" customHeight="1" x14ac:dyDescent="0.15">
      <c r="A2" s="32" t="s">
        <v>25</v>
      </c>
      <c r="B2" s="6"/>
      <c r="C2" s="60" t="s">
        <v>26</v>
      </c>
      <c r="D2" s="61"/>
      <c r="E2" s="6"/>
      <c r="F2" s="60" t="s">
        <v>26</v>
      </c>
      <c r="G2" s="61"/>
    </row>
    <row r="3" spans="1:8" ht="20" customHeight="1" x14ac:dyDescent="0.15">
      <c r="A3" s="31" t="str">
        <f>_xlfn.SINGLE('kwalitatieve gunningscriteria'!A3)</f>
        <v>1. Implementatie</v>
      </c>
      <c r="B3" s="7"/>
      <c r="C3" s="33" t="s">
        <v>27</v>
      </c>
      <c r="D3" s="34"/>
      <c r="E3" s="7"/>
      <c r="F3" s="33" t="s">
        <v>27</v>
      </c>
      <c r="G3" s="34"/>
    </row>
    <row r="4" spans="1:8" ht="135" customHeight="1" x14ac:dyDescent="0.15">
      <c r="A4" s="30" t="str">
        <f>_xlfn.SINGLE('kwalitatieve gunningscriteria'!A4)</f>
        <v xml:space="preserve">Zie hoofdstuk 5.4 'kwalitatieve gunningscriteria' van het aanbestedingsdocument. </v>
      </c>
      <c r="B4" s="7"/>
      <c r="C4" s="56" t="s">
        <v>28</v>
      </c>
      <c r="D4" s="57"/>
      <c r="E4" s="7"/>
      <c r="F4" s="56" t="s">
        <v>28</v>
      </c>
      <c r="G4" s="57"/>
    </row>
    <row r="5" spans="1:8" ht="20" customHeight="1" x14ac:dyDescent="0.15">
      <c r="A5" s="31" t="str">
        <f>_xlfn.SINGLE('kwalitatieve gunningscriteria'!A5)</f>
        <v>2. Opleiding</v>
      </c>
      <c r="B5" s="7"/>
      <c r="C5" s="33" t="s">
        <v>27</v>
      </c>
      <c r="D5" s="34"/>
      <c r="E5" s="7"/>
      <c r="F5" s="33" t="s">
        <v>27</v>
      </c>
      <c r="G5" s="34"/>
    </row>
    <row r="6" spans="1:8" ht="135" customHeight="1" x14ac:dyDescent="0.15">
      <c r="A6" s="30" t="str">
        <f>_xlfn.SINGLE('kwalitatieve gunningscriteria'!A6)</f>
        <v xml:space="preserve">Zie hoofdstuk 5.4 'kwalitatieve gunningscriteria' van het aanbestedingsdocument. </v>
      </c>
      <c r="B6" s="7"/>
      <c r="C6" s="56" t="s">
        <v>28</v>
      </c>
      <c r="D6" s="57"/>
      <c r="E6" s="7"/>
      <c r="F6" s="56" t="s">
        <v>28</v>
      </c>
      <c r="G6" s="57"/>
    </row>
    <row r="7" spans="1:8" ht="20" customHeight="1" x14ac:dyDescent="0.15">
      <c r="A7" s="31" t="str">
        <f>_xlfn.SINGLE('kwalitatieve gunningscriteria'!A7)</f>
        <v>3. Toekomstvisie</v>
      </c>
      <c r="B7" s="7"/>
      <c r="C7" s="33" t="s">
        <v>27</v>
      </c>
      <c r="D7" s="34"/>
      <c r="E7" s="7"/>
      <c r="F7" s="33" t="s">
        <v>27</v>
      </c>
      <c r="G7" s="34"/>
    </row>
    <row r="8" spans="1:8" ht="135" customHeight="1" x14ac:dyDescent="0.15">
      <c r="A8" s="30" t="str">
        <f>_xlfn.SINGLE('kwalitatieve gunningscriteria'!A8)</f>
        <v xml:space="preserve">Zie hoofdstuk 5.4 'kwalitatieve gunningscriteria' van het aanbestedingsdocument. </v>
      </c>
      <c r="B8" s="7"/>
      <c r="C8" s="56" t="s">
        <v>28</v>
      </c>
      <c r="D8" s="57"/>
      <c r="E8" s="7"/>
      <c r="F8" s="56" t="s">
        <v>28</v>
      </c>
      <c r="G8" s="57"/>
    </row>
    <row r="9" spans="1:8" ht="20" customHeight="1" x14ac:dyDescent="0.15">
      <c r="A9" s="31" t="str">
        <f>'kwalitatieve gunningscriteria'!A9</f>
        <v>4. Support</v>
      </c>
      <c r="B9" s="7"/>
      <c r="C9" s="33" t="s">
        <v>27</v>
      </c>
      <c r="D9" s="34"/>
      <c r="E9" s="7"/>
      <c r="F9" s="33" t="s">
        <v>27</v>
      </c>
      <c r="G9" s="34"/>
    </row>
    <row r="10" spans="1:8" ht="135" customHeight="1" x14ac:dyDescent="0.15">
      <c r="A10" s="30" t="str">
        <f>'kwalitatieve gunningscriteria'!A10</f>
        <v xml:space="preserve">Zie hoofdstuk 5.4 'kwalitatieve gunningscriteria' van het aanbestedingsdocument. </v>
      </c>
      <c r="B10" s="7"/>
      <c r="C10" s="56" t="s">
        <v>28</v>
      </c>
      <c r="D10" s="57"/>
      <c r="E10" s="7"/>
      <c r="F10" s="56" t="s">
        <v>28</v>
      </c>
      <c r="G10" s="57"/>
    </row>
    <row r="11" spans="1:8" ht="20" customHeight="1" x14ac:dyDescent="0.15">
      <c r="A11" s="31" t="str">
        <f>'kwalitatieve gunningscriteria'!A11</f>
        <v>5.  Partnership</v>
      </c>
      <c r="B11" s="7"/>
      <c r="C11" s="33" t="s">
        <v>27</v>
      </c>
      <c r="D11" s="34"/>
      <c r="E11" s="7"/>
      <c r="F11" s="33" t="s">
        <v>27</v>
      </c>
      <c r="G11" s="34"/>
    </row>
    <row r="12" spans="1:8" ht="135" customHeight="1" x14ac:dyDescent="0.15">
      <c r="A12" s="30" t="str">
        <f>'kwalitatieve gunningscriteria'!A12</f>
        <v xml:space="preserve">Zie hoofdstuk 5.4 'kwalitatieve gunningscriteria' van het aanbestedingsdocument. </v>
      </c>
      <c r="B12" s="7"/>
      <c r="C12" s="56" t="s">
        <v>28</v>
      </c>
      <c r="D12" s="57"/>
      <c r="E12" s="7"/>
      <c r="F12" s="56" t="s">
        <v>28</v>
      </c>
      <c r="G12" s="57"/>
    </row>
    <row r="13" spans="1:8" ht="20" customHeight="1" x14ac:dyDescent="0.15">
      <c r="A13" s="43"/>
      <c r="C13" s="20"/>
      <c r="D13" s="22"/>
      <c r="E13" s="5"/>
      <c r="F13" s="20"/>
      <c r="G13" s="22"/>
    </row>
    <row r="14" spans="1:8" ht="20" customHeight="1" x14ac:dyDescent="0.15"/>
    <row r="15" spans="1:8" ht="16" x14ac:dyDescent="0.15">
      <c r="A15" s="23" t="str">
        <f>'Demonstratie casuïstieken'!A1</f>
        <v>Demonstratie casuïstieken</v>
      </c>
      <c r="B15" s="6"/>
      <c r="C15" s="58"/>
      <c r="D15" s="59"/>
      <c r="E15" s="6"/>
      <c r="F15" s="58"/>
      <c r="G15" s="59"/>
    </row>
    <row r="16" spans="1:8" ht="20" customHeight="1" x14ac:dyDescent="0.15">
      <c r="A16" s="54" t="str">
        <f>'Demonstratie casuïstieken'!A4:A4</f>
        <v>Casus 1 integratie applicatie</v>
      </c>
      <c r="B16" s="7"/>
      <c r="C16" s="33" t="s">
        <v>27</v>
      </c>
      <c r="D16" s="34"/>
      <c r="E16" s="7"/>
      <c r="F16" s="33" t="s">
        <v>27</v>
      </c>
      <c r="G16" s="34"/>
    </row>
    <row r="17" spans="1:7" ht="135" customHeight="1" x14ac:dyDescent="0.15">
      <c r="A17" s="55"/>
      <c r="B17" s="7"/>
      <c r="C17" s="56" t="s">
        <v>28</v>
      </c>
      <c r="D17" s="57"/>
      <c r="E17" s="7"/>
      <c r="F17" s="56" t="s">
        <v>28</v>
      </c>
      <c r="G17" s="57"/>
    </row>
    <row r="18" spans="1:7" ht="20" customHeight="1" x14ac:dyDescent="0.15">
      <c r="A18" s="54" t="str">
        <f>'Demonstratie casuïstieken'!A5:A5</f>
        <v>Casus 2 gestapelde rollen en rechten</v>
      </c>
      <c r="B18" s="7"/>
      <c r="C18" s="33" t="s">
        <v>27</v>
      </c>
      <c r="D18" s="34"/>
      <c r="E18" s="7"/>
      <c r="F18" s="33" t="s">
        <v>27</v>
      </c>
      <c r="G18" s="34"/>
    </row>
    <row r="19" spans="1:7" ht="135" customHeight="1" x14ac:dyDescent="0.15">
      <c r="A19" s="55"/>
      <c r="B19" s="7"/>
      <c r="C19" s="56" t="s">
        <v>28</v>
      </c>
      <c r="D19" s="57"/>
      <c r="E19" s="7"/>
      <c r="F19" s="56" t="s">
        <v>28</v>
      </c>
      <c r="G19" s="57"/>
    </row>
    <row r="20" spans="1:7" ht="20" customHeight="1" x14ac:dyDescent="0.15">
      <c r="A20" s="54" t="str">
        <f>'Demonstratie casuïstieken'!A6:A6</f>
        <v>Casus 3 PTA workflows</v>
      </c>
      <c r="B20" s="7"/>
      <c r="C20" s="33" t="s">
        <v>27</v>
      </c>
      <c r="D20" s="34"/>
      <c r="E20" s="7"/>
      <c r="F20" s="33" t="s">
        <v>27</v>
      </c>
      <c r="G20" s="34"/>
    </row>
    <row r="21" spans="1:7" ht="135" customHeight="1" x14ac:dyDescent="0.15">
      <c r="A21" s="55"/>
      <c r="B21" s="7"/>
      <c r="C21" s="56" t="s">
        <v>28</v>
      </c>
      <c r="D21" s="57"/>
      <c r="E21" s="7"/>
      <c r="F21" s="56" t="s">
        <v>28</v>
      </c>
      <c r="G21" s="57"/>
    </row>
    <row r="22" spans="1:7" ht="20" customHeight="1" x14ac:dyDescent="0.15">
      <c r="A22" s="54" t="str">
        <f>'Demonstratie casuïstieken'!A7</f>
        <v>Casus 4 stuurinformatie en dashboards</v>
      </c>
      <c r="B22" s="7"/>
      <c r="C22" s="33" t="s">
        <v>27</v>
      </c>
      <c r="D22" s="34"/>
      <c r="E22" s="7"/>
      <c r="F22" s="33" t="s">
        <v>27</v>
      </c>
      <c r="G22" s="34"/>
    </row>
    <row r="23" spans="1:7" ht="135" customHeight="1" x14ac:dyDescent="0.15">
      <c r="A23" s="55"/>
      <c r="B23" s="7"/>
      <c r="C23" s="56" t="s">
        <v>28</v>
      </c>
      <c r="D23" s="57"/>
      <c r="E23" s="7"/>
      <c r="F23" s="56" t="s">
        <v>28</v>
      </c>
      <c r="G23" s="57"/>
    </row>
    <row r="24" spans="1:7" ht="20" customHeight="1" x14ac:dyDescent="0.15">
      <c r="A24" s="54" t="str">
        <f>'Demonstratie casuïstieken'!A8:A8</f>
        <v>Casus 5 ELO</v>
      </c>
      <c r="B24" s="7"/>
      <c r="C24" s="33" t="s">
        <v>27</v>
      </c>
      <c r="D24" s="34"/>
      <c r="E24" s="7"/>
      <c r="F24" s="33" t="s">
        <v>27</v>
      </c>
      <c r="G24" s="34"/>
    </row>
    <row r="25" spans="1:7" ht="135" customHeight="1" x14ac:dyDescent="0.15">
      <c r="A25" s="55"/>
      <c r="B25" s="7"/>
      <c r="C25" s="56" t="s">
        <v>28</v>
      </c>
      <c r="D25" s="57"/>
      <c r="E25" s="7"/>
      <c r="F25" s="56" t="s">
        <v>28</v>
      </c>
      <c r="G25" s="57"/>
    </row>
    <row r="26" spans="1:7" ht="20" customHeight="1" x14ac:dyDescent="0.15">
      <c r="A26" s="43"/>
      <c r="B26" s="8"/>
      <c r="C26" s="21"/>
      <c r="D26" s="21"/>
      <c r="E26" s="8"/>
      <c r="F26" s="21"/>
      <c r="G26" s="21"/>
    </row>
  </sheetData>
  <sheetProtection algorithmName="SHA-512" hashValue="REBSRBR0+cEdKtUKILf38YmSPqjzOlKWv+5eMCZmh733Aq0jRwp3NQ6dAeOuvJYG21rhp3VpRPzvq2ZQxaIrVQ==" saltValue="RleQ80c84Ai1fwrgasRpYQ==" spinCount="100000" sheet="1" objects="1" scenarios="1"/>
  <mergeCells count="31">
    <mergeCell ref="F19:G19"/>
    <mergeCell ref="A22:A23"/>
    <mergeCell ref="C23:D23"/>
    <mergeCell ref="F23:G23"/>
    <mergeCell ref="A24:A25"/>
    <mergeCell ref="C25:D25"/>
    <mergeCell ref="F25:G25"/>
    <mergeCell ref="A20:A21"/>
    <mergeCell ref="C21:D21"/>
    <mergeCell ref="F21:G21"/>
    <mergeCell ref="C8:D8"/>
    <mergeCell ref="F8:G8"/>
    <mergeCell ref="C15:D15"/>
    <mergeCell ref="F15:G15"/>
    <mergeCell ref="C10:D10"/>
    <mergeCell ref="F10:G10"/>
    <mergeCell ref="A16:A17"/>
    <mergeCell ref="C17:D17"/>
    <mergeCell ref="F17:G17"/>
    <mergeCell ref="C12:D12"/>
    <mergeCell ref="F12:G12"/>
    <mergeCell ref="A18:A19"/>
    <mergeCell ref="C19:D19"/>
    <mergeCell ref="C1:D1"/>
    <mergeCell ref="F1:G1"/>
    <mergeCell ref="C2:D2"/>
    <mergeCell ref="F2:G2"/>
    <mergeCell ref="C6:D6"/>
    <mergeCell ref="F6:G6"/>
    <mergeCell ref="C4:D4"/>
    <mergeCell ref="F4:G4"/>
  </mergeCells>
  <dataValidations count="1">
    <dataValidation type="list" errorStyle="warning" allowBlank="1" showErrorMessage="1" error="Voer juiste waarde in. " sqref="C3 F3 F5 C5 C7 F7 F9 C9 C11 F11 C16 F16 C18 F18 C20 F20 C22 F22 C24 F24" xr:uid="{C25B0BA1-63EE-9E40-901C-E4A4E892903F}">
      <formula1>SCORE</formula1>
    </dataValidation>
  </dataValidations>
  <pageMargins left="0.7" right="0.7" top="0.75" bottom="0.75" header="0.3" footer="0.3"/>
  <pageSetup paperSize="8" scale="4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pageSetUpPr fitToPage="1"/>
  </sheetPr>
  <dimension ref="A1:H26"/>
  <sheetViews>
    <sheetView showGridLines="0" zoomScale="90" zoomScaleNormal="90" zoomScalePageLayoutView="85" workbookViewId="0">
      <pane xSplit="1" ySplit="1" topLeftCell="B22" activePane="bottomRight" state="frozen"/>
      <selection pane="topRight" activeCell="B1" sqref="B1"/>
      <selection pane="bottomLeft" activeCell="A2" sqref="A2"/>
      <selection pane="bottomRight" activeCell="A2" sqref="A2"/>
    </sheetView>
  </sheetViews>
  <sheetFormatPr baseColWidth="10" defaultColWidth="8.83203125" defaultRowHeight="13" x14ac:dyDescent="0.15"/>
  <cols>
    <col min="1" max="1" width="70.83203125" style="3" customWidth="1"/>
    <col min="2" max="2" width="2.83203125" style="5" customWidth="1"/>
    <col min="3" max="3" width="42.6640625" style="4" customWidth="1"/>
    <col min="4" max="4" width="3.83203125" style="4" customWidth="1"/>
    <col min="5" max="5" width="2.83203125" style="4" customWidth="1"/>
    <col min="6" max="6" width="42.6640625" style="4" customWidth="1"/>
    <col min="7" max="7" width="3.83203125" style="4" customWidth="1"/>
    <col min="8" max="16384" width="8.83203125" style="3"/>
  </cols>
  <sheetData>
    <row r="1" spans="1:8" ht="50" customHeight="1" x14ac:dyDescent="0.2">
      <c r="A1" s="19" t="s">
        <v>30</v>
      </c>
      <c r="B1" s="10"/>
      <c r="C1" s="64" t="str">
        <f>'Beoordelaar 1'!C1</f>
        <v>Inschrijver 1</v>
      </c>
      <c r="D1" s="65"/>
      <c r="E1" s="10"/>
      <c r="F1" s="64" t="str">
        <f>'Beoordelaar 1'!F1</f>
        <v>Inschrijver 2</v>
      </c>
      <c r="G1" s="65"/>
      <c r="H1" s="2"/>
    </row>
    <row r="2" spans="1:8" ht="20" customHeight="1" x14ac:dyDescent="0.15">
      <c r="A2" s="32" t="s">
        <v>25</v>
      </c>
      <c r="B2" s="6"/>
      <c r="C2" s="60" t="s">
        <v>26</v>
      </c>
      <c r="D2" s="61"/>
      <c r="E2" s="6"/>
      <c r="F2" s="60" t="s">
        <v>26</v>
      </c>
      <c r="G2" s="61"/>
    </row>
    <row r="3" spans="1:8" ht="20" customHeight="1" x14ac:dyDescent="0.15">
      <c r="A3" s="31" t="str">
        <f>_xlfn.SINGLE('kwalitatieve gunningscriteria'!A3)</f>
        <v>1. Implementatie</v>
      </c>
      <c r="B3" s="7"/>
      <c r="C3" s="33" t="s">
        <v>27</v>
      </c>
      <c r="D3" s="34"/>
      <c r="E3" s="7"/>
      <c r="F3" s="33" t="s">
        <v>27</v>
      </c>
      <c r="G3" s="34"/>
    </row>
    <row r="4" spans="1:8" ht="135" customHeight="1" x14ac:dyDescent="0.15">
      <c r="A4" s="30" t="str">
        <f>_xlfn.SINGLE('kwalitatieve gunningscriteria'!A4)</f>
        <v xml:space="preserve">Zie hoofdstuk 5.4 'kwalitatieve gunningscriteria' van het aanbestedingsdocument. </v>
      </c>
      <c r="B4" s="7"/>
      <c r="C4" s="56" t="s">
        <v>28</v>
      </c>
      <c r="D4" s="57"/>
      <c r="E4" s="7"/>
      <c r="F4" s="56" t="s">
        <v>28</v>
      </c>
      <c r="G4" s="57"/>
    </row>
    <row r="5" spans="1:8" ht="20" customHeight="1" x14ac:dyDescent="0.15">
      <c r="A5" s="31" t="str">
        <f>_xlfn.SINGLE('kwalitatieve gunningscriteria'!A5)</f>
        <v>2. Opleiding</v>
      </c>
      <c r="B5" s="7"/>
      <c r="C5" s="33" t="s">
        <v>27</v>
      </c>
      <c r="D5" s="34"/>
      <c r="E5" s="7"/>
      <c r="F5" s="33" t="s">
        <v>27</v>
      </c>
      <c r="G5" s="34"/>
    </row>
    <row r="6" spans="1:8" ht="135" customHeight="1" x14ac:dyDescent="0.15">
      <c r="A6" s="30" t="str">
        <f>_xlfn.SINGLE('kwalitatieve gunningscriteria'!A6)</f>
        <v xml:space="preserve">Zie hoofdstuk 5.4 'kwalitatieve gunningscriteria' van het aanbestedingsdocument. </v>
      </c>
      <c r="B6" s="7"/>
      <c r="C6" s="56" t="s">
        <v>28</v>
      </c>
      <c r="D6" s="57"/>
      <c r="E6" s="7"/>
      <c r="F6" s="56" t="s">
        <v>28</v>
      </c>
      <c r="G6" s="57"/>
    </row>
    <row r="7" spans="1:8" ht="20" customHeight="1" x14ac:dyDescent="0.15">
      <c r="A7" s="31" t="str">
        <f>_xlfn.SINGLE('kwalitatieve gunningscriteria'!A7)</f>
        <v>3. Toekomstvisie</v>
      </c>
      <c r="B7" s="7"/>
      <c r="C7" s="33" t="s">
        <v>27</v>
      </c>
      <c r="D7" s="34"/>
      <c r="E7" s="7"/>
      <c r="F7" s="33" t="s">
        <v>27</v>
      </c>
      <c r="G7" s="34"/>
    </row>
    <row r="8" spans="1:8" ht="135" customHeight="1" x14ac:dyDescent="0.15">
      <c r="A8" s="30" t="str">
        <f>_xlfn.SINGLE('kwalitatieve gunningscriteria'!A8)</f>
        <v xml:space="preserve">Zie hoofdstuk 5.4 'kwalitatieve gunningscriteria' van het aanbestedingsdocument. </v>
      </c>
      <c r="B8" s="7"/>
      <c r="C8" s="56" t="s">
        <v>28</v>
      </c>
      <c r="D8" s="57"/>
      <c r="E8" s="7"/>
      <c r="F8" s="56" t="s">
        <v>28</v>
      </c>
      <c r="G8" s="57"/>
    </row>
    <row r="9" spans="1:8" ht="20" customHeight="1" x14ac:dyDescent="0.15">
      <c r="A9" s="31" t="str">
        <f>'kwalitatieve gunningscriteria'!A9</f>
        <v>4. Support</v>
      </c>
      <c r="B9" s="7"/>
      <c r="C9" s="33" t="s">
        <v>27</v>
      </c>
      <c r="D9" s="34"/>
      <c r="E9" s="7"/>
      <c r="F9" s="33" t="s">
        <v>27</v>
      </c>
      <c r="G9" s="34"/>
    </row>
    <row r="10" spans="1:8" ht="135" customHeight="1" x14ac:dyDescent="0.15">
      <c r="A10" s="30" t="str">
        <f>'kwalitatieve gunningscriteria'!A10</f>
        <v xml:space="preserve">Zie hoofdstuk 5.4 'kwalitatieve gunningscriteria' van het aanbestedingsdocument. </v>
      </c>
      <c r="B10" s="7"/>
      <c r="C10" s="56" t="s">
        <v>28</v>
      </c>
      <c r="D10" s="57"/>
      <c r="E10" s="7"/>
      <c r="F10" s="56" t="s">
        <v>28</v>
      </c>
      <c r="G10" s="57"/>
    </row>
    <row r="11" spans="1:8" ht="20" customHeight="1" x14ac:dyDescent="0.15">
      <c r="A11" s="31" t="str">
        <f>'kwalitatieve gunningscriteria'!A11</f>
        <v>5.  Partnership</v>
      </c>
      <c r="B11" s="7"/>
      <c r="C11" s="33" t="s">
        <v>27</v>
      </c>
      <c r="D11" s="34"/>
      <c r="E11" s="7"/>
      <c r="F11" s="33" t="s">
        <v>27</v>
      </c>
      <c r="G11" s="34"/>
    </row>
    <row r="12" spans="1:8" ht="135" customHeight="1" x14ac:dyDescent="0.15">
      <c r="A12" s="30" t="str">
        <f>'kwalitatieve gunningscriteria'!A12</f>
        <v xml:space="preserve">Zie hoofdstuk 5.4 'kwalitatieve gunningscriteria' van het aanbestedingsdocument. </v>
      </c>
      <c r="B12" s="7"/>
      <c r="C12" s="56" t="s">
        <v>28</v>
      </c>
      <c r="D12" s="57"/>
      <c r="E12" s="7"/>
      <c r="F12" s="56" t="s">
        <v>28</v>
      </c>
      <c r="G12" s="57"/>
    </row>
    <row r="13" spans="1:8" ht="20" customHeight="1" x14ac:dyDescent="0.15">
      <c r="A13" s="43"/>
      <c r="C13" s="20"/>
      <c r="D13" s="22"/>
      <c r="E13" s="5"/>
      <c r="F13" s="20"/>
      <c r="G13" s="22"/>
    </row>
    <row r="14" spans="1:8" ht="20" customHeight="1" x14ac:dyDescent="0.15"/>
    <row r="15" spans="1:8" ht="16" x14ac:dyDescent="0.15">
      <c r="A15" s="23" t="str">
        <f>'Demonstratie casuïstieken'!A1</f>
        <v>Demonstratie casuïstieken</v>
      </c>
      <c r="B15" s="6"/>
      <c r="C15" s="58"/>
      <c r="D15" s="59"/>
      <c r="E15" s="6"/>
      <c r="F15" s="58"/>
      <c r="G15" s="59"/>
    </row>
    <row r="16" spans="1:8" ht="20" customHeight="1" x14ac:dyDescent="0.15">
      <c r="A16" s="54" t="str">
        <f>'Demonstratie casuïstieken'!A4:A4</f>
        <v>Casus 1 integratie applicatie</v>
      </c>
      <c r="B16" s="7"/>
      <c r="C16" s="33" t="s">
        <v>27</v>
      </c>
      <c r="D16" s="34"/>
      <c r="E16" s="7"/>
      <c r="F16" s="33" t="s">
        <v>27</v>
      </c>
      <c r="G16" s="34"/>
    </row>
    <row r="17" spans="1:7" ht="135" customHeight="1" x14ac:dyDescent="0.15">
      <c r="A17" s="55"/>
      <c r="B17" s="7"/>
      <c r="C17" s="56" t="s">
        <v>28</v>
      </c>
      <c r="D17" s="57"/>
      <c r="E17" s="7"/>
      <c r="F17" s="56" t="s">
        <v>28</v>
      </c>
      <c r="G17" s="57"/>
    </row>
    <row r="18" spans="1:7" ht="20" customHeight="1" x14ac:dyDescent="0.15">
      <c r="A18" s="54" t="str">
        <f>'Demonstratie casuïstieken'!A5:A5</f>
        <v>Casus 2 gestapelde rollen en rechten</v>
      </c>
      <c r="B18" s="7"/>
      <c r="C18" s="33" t="s">
        <v>27</v>
      </c>
      <c r="D18" s="34"/>
      <c r="E18" s="7"/>
      <c r="F18" s="33" t="s">
        <v>27</v>
      </c>
      <c r="G18" s="34"/>
    </row>
    <row r="19" spans="1:7" ht="135" customHeight="1" x14ac:dyDescent="0.15">
      <c r="A19" s="55"/>
      <c r="B19" s="7"/>
      <c r="C19" s="56" t="s">
        <v>28</v>
      </c>
      <c r="D19" s="57"/>
      <c r="E19" s="7"/>
      <c r="F19" s="56" t="s">
        <v>28</v>
      </c>
      <c r="G19" s="57"/>
    </row>
    <row r="20" spans="1:7" ht="20" customHeight="1" x14ac:dyDescent="0.15">
      <c r="A20" s="54" t="str">
        <f>'Demonstratie casuïstieken'!A6:A6</f>
        <v>Casus 3 PTA workflows</v>
      </c>
      <c r="B20" s="7"/>
      <c r="C20" s="33" t="s">
        <v>27</v>
      </c>
      <c r="D20" s="34"/>
      <c r="E20" s="7"/>
      <c r="F20" s="33" t="s">
        <v>27</v>
      </c>
      <c r="G20" s="34"/>
    </row>
    <row r="21" spans="1:7" ht="135" customHeight="1" x14ac:dyDescent="0.15">
      <c r="A21" s="55"/>
      <c r="B21" s="7"/>
      <c r="C21" s="56" t="s">
        <v>28</v>
      </c>
      <c r="D21" s="57"/>
      <c r="E21" s="7"/>
      <c r="F21" s="56" t="s">
        <v>28</v>
      </c>
      <c r="G21" s="57"/>
    </row>
    <row r="22" spans="1:7" ht="20" customHeight="1" x14ac:dyDescent="0.15">
      <c r="A22" s="54" t="str">
        <f>'Demonstratie casuïstieken'!A7</f>
        <v>Casus 4 stuurinformatie en dashboards</v>
      </c>
      <c r="B22" s="7"/>
      <c r="C22" s="33" t="s">
        <v>27</v>
      </c>
      <c r="D22" s="34"/>
      <c r="E22" s="7"/>
      <c r="F22" s="33" t="s">
        <v>27</v>
      </c>
      <c r="G22" s="34"/>
    </row>
    <row r="23" spans="1:7" ht="135" customHeight="1" x14ac:dyDescent="0.15">
      <c r="A23" s="55"/>
      <c r="B23" s="7"/>
      <c r="C23" s="56" t="s">
        <v>28</v>
      </c>
      <c r="D23" s="57"/>
      <c r="E23" s="7"/>
      <c r="F23" s="56" t="s">
        <v>28</v>
      </c>
      <c r="G23" s="57"/>
    </row>
    <row r="24" spans="1:7" ht="20" customHeight="1" x14ac:dyDescent="0.15">
      <c r="A24" s="54" t="str">
        <f>'Demonstratie casuïstieken'!A8:A8</f>
        <v>Casus 5 ELO</v>
      </c>
      <c r="B24" s="7"/>
      <c r="C24" s="33" t="s">
        <v>27</v>
      </c>
      <c r="D24" s="34"/>
      <c r="E24" s="7"/>
      <c r="F24" s="33" t="s">
        <v>27</v>
      </c>
      <c r="G24" s="34"/>
    </row>
    <row r="25" spans="1:7" ht="135" customHeight="1" x14ac:dyDescent="0.15">
      <c r="A25" s="55"/>
      <c r="B25" s="7"/>
      <c r="C25" s="56" t="s">
        <v>28</v>
      </c>
      <c r="D25" s="57"/>
      <c r="E25" s="7"/>
      <c r="F25" s="56" t="s">
        <v>28</v>
      </c>
      <c r="G25" s="57"/>
    </row>
    <row r="26" spans="1:7" ht="20" customHeight="1" x14ac:dyDescent="0.15">
      <c r="A26" s="43"/>
      <c r="B26" s="8"/>
      <c r="C26" s="21"/>
      <c r="D26" s="21"/>
      <c r="E26" s="8"/>
      <c r="F26" s="21"/>
      <c r="G26" s="21"/>
    </row>
  </sheetData>
  <sheetProtection algorithmName="SHA-512" hashValue="MigJIjhCj/UHyClwBB6cq8yefibqNzPWQCF2+TlFrQQh4ECKey3dpXEMW5ISKopFsX2WIiRwyv95JIpwAWGu5Q==" saltValue="LrPpNz0mfrrnI+1gHLTe2w==" spinCount="100000" sheet="1" objects="1" scenarios="1"/>
  <mergeCells count="31">
    <mergeCell ref="A22:A23"/>
    <mergeCell ref="C23:D23"/>
    <mergeCell ref="F23:G23"/>
    <mergeCell ref="A24:A25"/>
    <mergeCell ref="C25:D25"/>
    <mergeCell ref="F25:G25"/>
    <mergeCell ref="C8:D8"/>
    <mergeCell ref="F8:G8"/>
    <mergeCell ref="A16:A17"/>
    <mergeCell ref="C17:D17"/>
    <mergeCell ref="F17:G17"/>
    <mergeCell ref="C12:D12"/>
    <mergeCell ref="F12:G12"/>
    <mergeCell ref="C15:D15"/>
    <mergeCell ref="F15:G15"/>
    <mergeCell ref="C1:D1"/>
    <mergeCell ref="F1:G1"/>
    <mergeCell ref="C2:D2"/>
    <mergeCell ref="F2:G2"/>
    <mergeCell ref="C6:D6"/>
    <mergeCell ref="F6:G6"/>
    <mergeCell ref="C4:D4"/>
    <mergeCell ref="F4:G4"/>
    <mergeCell ref="A20:A21"/>
    <mergeCell ref="C21:D21"/>
    <mergeCell ref="F21:G21"/>
    <mergeCell ref="C10:D10"/>
    <mergeCell ref="F10:G10"/>
    <mergeCell ref="A18:A19"/>
    <mergeCell ref="C19:D19"/>
    <mergeCell ref="F19:G19"/>
  </mergeCells>
  <dataValidations count="1">
    <dataValidation type="list" errorStyle="warning" allowBlank="1" showErrorMessage="1" error="Voer juiste waarde in. " sqref="C3 F3 F5 C5 C7 F7 F9 C9 C11 F11 C16 F16 C18 F18 C20 F20 C22 F22 C24 F24" xr:uid="{D9946562-0A74-D344-A3D7-D817A124DE8D}">
      <formula1>SCORE</formula1>
    </dataValidation>
  </dataValidations>
  <pageMargins left="0.7" right="0.7" top="0.75" bottom="0.75" header="0.3" footer="0.3"/>
  <pageSetup paperSize="8" scale="4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9"/>
    <pageSetUpPr fitToPage="1"/>
  </sheetPr>
  <dimension ref="A1:H59"/>
  <sheetViews>
    <sheetView showGridLines="0" tabSelected="1" topLeftCell="A24" zoomScaleNormal="100" workbookViewId="0">
      <selection activeCell="G59" sqref="G59"/>
    </sheetView>
  </sheetViews>
  <sheetFormatPr baseColWidth="10" defaultColWidth="8.83203125" defaultRowHeight="15" x14ac:dyDescent="0.2"/>
  <cols>
    <col min="1" max="1" width="58.1640625" customWidth="1"/>
    <col min="2" max="2" width="15.6640625" customWidth="1"/>
    <col min="3" max="3" width="2.83203125" customWidth="1"/>
    <col min="4" max="4" width="26.1640625" customWidth="1"/>
    <col min="5" max="5" width="30.83203125" customWidth="1"/>
    <col min="6" max="6" width="2.83203125" customWidth="1"/>
    <col min="7" max="7" width="26.1640625" customWidth="1"/>
    <col min="8" max="8" width="30.83203125" customWidth="1"/>
  </cols>
  <sheetData>
    <row r="1" spans="1:8" ht="24" customHeight="1" x14ac:dyDescent="0.2">
      <c r="A1" s="84" t="s">
        <v>31</v>
      </c>
      <c r="B1" s="85"/>
      <c r="C1" s="10"/>
      <c r="D1" s="86"/>
      <c r="E1" s="87"/>
      <c r="F1" s="13"/>
      <c r="G1" s="86"/>
      <c r="H1" s="87"/>
    </row>
    <row r="2" spans="1:8" ht="24" customHeight="1" x14ac:dyDescent="0.2">
      <c r="A2" s="80" t="str">
        <f>'kwalitatieve gunningscriteria'!A1</f>
        <v>Kwalitatieve gunningscriteria</v>
      </c>
      <c r="B2" s="81"/>
      <c r="C2" s="12"/>
      <c r="D2" s="29" t="str">
        <f>'Beoordelaar 1'!C1</f>
        <v>Inschrijver 1</v>
      </c>
      <c r="E2" s="29" t="s">
        <v>32</v>
      </c>
      <c r="F2" s="18"/>
      <c r="G2" s="24" t="str">
        <f>'Beoordelaar 1'!F1</f>
        <v>Inschrijver 2</v>
      </c>
      <c r="H2" s="29" t="s">
        <v>32</v>
      </c>
    </row>
    <row r="3" spans="1:8" ht="24" customHeight="1" x14ac:dyDescent="0.2">
      <c r="A3" s="74" t="str">
        <f>'kwalitatieve gunningscriteria'!A3</f>
        <v>1. Implementatie</v>
      </c>
      <c r="B3" s="26" t="s">
        <v>33</v>
      </c>
      <c r="C3" s="12"/>
      <c r="D3" s="28" t="str">
        <f>'Beoordelaar 1'!C3</f>
        <v>SCORE</v>
      </c>
      <c r="E3" s="66" t="s">
        <v>34</v>
      </c>
      <c r="F3" s="12"/>
      <c r="G3" s="28" t="str">
        <f>'Beoordelaar 1'!F3</f>
        <v>SCORE</v>
      </c>
      <c r="H3" s="66" t="s">
        <v>34</v>
      </c>
    </row>
    <row r="4" spans="1:8" ht="24" customHeight="1" x14ac:dyDescent="0.2">
      <c r="A4" s="75"/>
      <c r="B4" s="26" t="s">
        <v>35</v>
      </c>
      <c r="C4" s="12"/>
      <c r="D4" s="27" t="str">
        <f>'Beoordelaar 2'!C3</f>
        <v>SCORE</v>
      </c>
      <c r="E4" s="67"/>
      <c r="F4" s="12"/>
      <c r="G4" s="27" t="str">
        <f>'Beoordelaar 2'!F3</f>
        <v>SCORE</v>
      </c>
      <c r="H4" s="67"/>
    </row>
    <row r="5" spans="1:8" ht="24" customHeight="1" x14ac:dyDescent="0.2">
      <c r="A5" s="75"/>
      <c r="B5" s="26" t="s">
        <v>36</v>
      </c>
      <c r="C5" s="12"/>
      <c r="D5" s="27" t="str">
        <f>'Beoordelaar 3'!C3</f>
        <v>SCORE</v>
      </c>
      <c r="E5" s="67"/>
      <c r="F5" s="12"/>
      <c r="G5" s="27" t="str">
        <f>'Beoordelaar 3'!F3</f>
        <v>SCORE</v>
      </c>
      <c r="H5" s="67"/>
    </row>
    <row r="6" spans="1:8" ht="24" customHeight="1" x14ac:dyDescent="0.2">
      <c r="A6" s="76" t="s">
        <v>37</v>
      </c>
      <c r="B6" s="77"/>
      <c r="C6" s="12"/>
      <c r="D6" s="25" t="s">
        <v>9</v>
      </c>
      <c r="E6" s="67"/>
      <c r="F6" s="12"/>
      <c r="G6" s="25" t="s">
        <v>9</v>
      </c>
      <c r="H6" s="67"/>
    </row>
    <row r="7" spans="1:8" ht="24" customHeight="1" x14ac:dyDescent="0.2">
      <c r="A7" s="82"/>
      <c r="B7" s="83"/>
      <c r="C7" s="11"/>
      <c r="D7" s="39" t="str">
        <f>IF(D6="Uitstekend","€ 117.000",IF(D6="Goed","€ 99.450",IF(D6="Voldoende","€ 46.800",IF(D6="Matig","- € 1.000",IF(D6="Onvoldoende","KO"," ")))))</f>
        <v xml:space="preserve"> </v>
      </c>
      <c r="E7" s="68"/>
      <c r="F7" s="11"/>
      <c r="G7" s="39" t="str">
        <f>IF(G6="Uitstekend","€ 117.000",IF(G6="Goed","€ 99.450",IF(G6="Voldoende","€ 46.800",IF(G6="Matig","- € 1.000",IF(G6="Onvoldoende","KO"," ")))))</f>
        <v xml:space="preserve"> </v>
      </c>
      <c r="H7" s="68"/>
    </row>
    <row r="8" spans="1:8" ht="24" customHeight="1" x14ac:dyDescent="0.2">
      <c r="A8" s="74" t="str">
        <f>'kwalitatieve gunningscriteria'!A5</f>
        <v>2. Opleiding</v>
      </c>
      <c r="B8" s="26" t="s">
        <v>33</v>
      </c>
      <c r="C8" s="12"/>
      <c r="D8" s="27" t="str">
        <f>'Beoordelaar 1'!C5</f>
        <v>SCORE</v>
      </c>
      <c r="E8" s="66" t="s">
        <v>34</v>
      </c>
      <c r="F8" s="12"/>
      <c r="G8" s="27" t="str">
        <f>'Beoordelaar 1'!F5</f>
        <v>SCORE</v>
      </c>
      <c r="H8" s="66" t="s">
        <v>34</v>
      </c>
    </row>
    <row r="9" spans="1:8" ht="24" customHeight="1" x14ac:dyDescent="0.2">
      <c r="A9" s="75"/>
      <c r="B9" s="26" t="s">
        <v>35</v>
      </c>
      <c r="C9" s="12"/>
      <c r="D9" s="27" t="str">
        <f>'Beoordelaar 2'!C5</f>
        <v>SCORE</v>
      </c>
      <c r="E9" s="67"/>
      <c r="F9" s="12"/>
      <c r="G9" s="27" t="str">
        <f>'Beoordelaar 2'!F5</f>
        <v>SCORE</v>
      </c>
      <c r="H9" s="67"/>
    </row>
    <row r="10" spans="1:8" ht="24" customHeight="1" x14ac:dyDescent="0.2">
      <c r="A10" s="75"/>
      <c r="B10" s="26" t="s">
        <v>36</v>
      </c>
      <c r="C10" s="12"/>
      <c r="D10" s="27" t="str">
        <f>'Beoordelaar 3'!C5</f>
        <v>SCORE</v>
      </c>
      <c r="E10" s="67"/>
      <c r="F10" s="12"/>
      <c r="G10" s="27" t="str">
        <f>'Beoordelaar 3'!F5</f>
        <v>SCORE</v>
      </c>
      <c r="H10" s="67"/>
    </row>
    <row r="11" spans="1:8" ht="24" customHeight="1" x14ac:dyDescent="0.2">
      <c r="A11" s="76" t="s">
        <v>37</v>
      </c>
      <c r="B11" s="77"/>
      <c r="C11" s="11"/>
      <c r="D11" s="25" t="s">
        <v>9</v>
      </c>
      <c r="E11" s="67"/>
      <c r="F11" s="11"/>
      <c r="G11" s="25" t="s">
        <v>9</v>
      </c>
      <c r="H11" s="67"/>
    </row>
    <row r="12" spans="1:8" ht="24" customHeight="1" x14ac:dyDescent="0.2">
      <c r="A12" s="78"/>
      <c r="B12" s="79"/>
      <c r="C12" s="11"/>
      <c r="D12" s="39" t="str">
        <f>IF(D11="Uitstekend","€ 72.000",IF(D11="Goed","€ 61.200",IF(D11="Voldoende","€ 28.800",IF(D11="Matig","- € 1.000",IF(D11="Onvoldoende","KO"," ")))))</f>
        <v xml:space="preserve"> </v>
      </c>
      <c r="E12" s="68"/>
      <c r="F12" s="11"/>
      <c r="G12" s="39" t="str">
        <f>IF(G11="Uitstekend","€ 72.000",IF(G11="Goed","€ 61.200",IF(G11="Voldoende","€ 28.800",IF(G11="Matig","- € 1.000",IF(G11="Onvoldoende","KO"," ")))))</f>
        <v xml:space="preserve"> </v>
      </c>
      <c r="H12" s="68"/>
    </row>
    <row r="13" spans="1:8" ht="24" customHeight="1" x14ac:dyDescent="0.2">
      <c r="A13" s="74" t="str">
        <f>'kwalitatieve gunningscriteria'!A7</f>
        <v>3. Toekomstvisie</v>
      </c>
      <c r="B13" s="26" t="s">
        <v>33</v>
      </c>
      <c r="C13" s="12"/>
      <c r="D13" s="27" t="str">
        <f>'Beoordelaar 1'!C7</f>
        <v>SCORE</v>
      </c>
      <c r="E13" s="66" t="s">
        <v>34</v>
      </c>
      <c r="F13" s="12"/>
      <c r="G13" s="27" t="str">
        <f>'Beoordelaar 1'!F7</f>
        <v>SCORE</v>
      </c>
      <c r="H13" s="66" t="s">
        <v>34</v>
      </c>
    </row>
    <row r="14" spans="1:8" ht="24" customHeight="1" x14ac:dyDescent="0.2">
      <c r="A14" s="75"/>
      <c r="B14" s="26" t="s">
        <v>35</v>
      </c>
      <c r="C14" s="12"/>
      <c r="D14" s="27" t="str">
        <f>'Beoordelaar 2'!C7</f>
        <v>SCORE</v>
      </c>
      <c r="E14" s="67"/>
      <c r="F14" s="12"/>
      <c r="G14" s="27" t="str">
        <f>'Beoordelaar 2'!F7</f>
        <v>SCORE</v>
      </c>
      <c r="H14" s="67"/>
    </row>
    <row r="15" spans="1:8" ht="24" customHeight="1" x14ac:dyDescent="0.2">
      <c r="A15" s="75"/>
      <c r="B15" s="26" t="s">
        <v>36</v>
      </c>
      <c r="C15" s="12"/>
      <c r="D15" s="27" t="str">
        <f>'Beoordelaar 3'!C7</f>
        <v>SCORE</v>
      </c>
      <c r="E15" s="67"/>
      <c r="F15" s="12"/>
      <c r="G15" s="27" t="str">
        <f>'Beoordelaar 3'!F7</f>
        <v>SCORE</v>
      </c>
      <c r="H15" s="67"/>
    </row>
    <row r="16" spans="1:8" ht="24" customHeight="1" x14ac:dyDescent="0.2">
      <c r="A16" s="76" t="s">
        <v>37</v>
      </c>
      <c r="B16" s="77"/>
      <c r="C16" s="11"/>
      <c r="D16" s="25" t="s">
        <v>9</v>
      </c>
      <c r="E16" s="67"/>
      <c r="F16" s="11"/>
      <c r="G16" s="25" t="s">
        <v>9</v>
      </c>
      <c r="H16" s="67"/>
    </row>
    <row r="17" spans="1:8" ht="24" customHeight="1" x14ac:dyDescent="0.2">
      <c r="A17" s="78"/>
      <c r="B17" s="79"/>
      <c r="C17" s="11"/>
      <c r="D17" s="39" t="str">
        <f>IF(D16="Uitstekend","€ 72.000",IF(D16="Goed","€ 61.200",IF(D16="Voldoende","€ 28.800",IF(D16="Matig","- € 1.000",IF(D16="Onvoldoende","-€ 72.000"," ")))))</f>
        <v xml:space="preserve"> </v>
      </c>
      <c r="E17" s="68"/>
      <c r="F17" s="11"/>
      <c r="G17" s="39" t="str">
        <f>IF(G16="Uitstekend","€ 72.000",IF(G16="Goed","€ 61.200",IF(G16="Voldoende","€ 28.800",IF(G16="Matig","- € 1.000",IF(G16="Onvoldoende","-€ 72.000"," ")))))</f>
        <v xml:space="preserve"> </v>
      </c>
      <c r="H17" s="68"/>
    </row>
    <row r="18" spans="1:8" ht="24" customHeight="1" x14ac:dyDescent="0.2">
      <c r="A18" s="74" t="str">
        <f>'kwalitatieve gunningscriteria'!A9</f>
        <v>4. Support</v>
      </c>
      <c r="B18" s="26" t="s">
        <v>33</v>
      </c>
      <c r="C18" s="42"/>
      <c r="D18" s="27" t="str">
        <f>'Beoordelaar 1'!C9</f>
        <v>SCORE</v>
      </c>
      <c r="E18" s="66" t="s">
        <v>34</v>
      </c>
      <c r="F18" s="42"/>
      <c r="G18" s="27" t="str">
        <f>'Beoordelaar 1'!F9</f>
        <v>SCORE</v>
      </c>
      <c r="H18" s="66" t="s">
        <v>34</v>
      </c>
    </row>
    <row r="19" spans="1:8" ht="24" customHeight="1" x14ac:dyDescent="0.2">
      <c r="A19" s="75"/>
      <c r="B19" s="26" t="s">
        <v>35</v>
      </c>
      <c r="C19" s="42"/>
      <c r="D19" s="27" t="str">
        <f>'Beoordelaar 2'!C9</f>
        <v>SCORE</v>
      </c>
      <c r="E19" s="67"/>
      <c r="F19" s="42"/>
      <c r="G19" s="27" t="str">
        <f>'Beoordelaar 2'!F9</f>
        <v>SCORE</v>
      </c>
      <c r="H19" s="67"/>
    </row>
    <row r="20" spans="1:8" ht="24" customHeight="1" x14ac:dyDescent="0.2">
      <c r="A20" s="75"/>
      <c r="B20" s="26" t="s">
        <v>36</v>
      </c>
      <c r="C20" s="42"/>
      <c r="D20" s="27" t="str">
        <f>'Beoordelaar 3'!C9</f>
        <v>SCORE</v>
      </c>
      <c r="E20" s="67"/>
      <c r="F20" s="42"/>
      <c r="G20" s="27" t="str">
        <f>'Beoordelaar 3'!F9</f>
        <v>SCORE</v>
      </c>
      <c r="H20" s="67"/>
    </row>
    <row r="21" spans="1:8" ht="24" customHeight="1" x14ac:dyDescent="0.2">
      <c r="A21" s="76" t="s">
        <v>37</v>
      </c>
      <c r="B21" s="77"/>
      <c r="C21" s="11"/>
      <c r="D21" s="25" t="s">
        <v>9</v>
      </c>
      <c r="E21" s="67"/>
      <c r="F21" s="11"/>
      <c r="G21" s="25" t="s">
        <v>9</v>
      </c>
      <c r="H21" s="67"/>
    </row>
    <row r="22" spans="1:8" ht="24" customHeight="1" x14ac:dyDescent="0.2">
      <c r="A22" s="78"/>
      <c r="B22" s="79"/>
      <c r="C22" s="11"/>
      <c r="D22" s="39" t="str">
        <f>IF(D21="Uitstekend","€ 81.000",IF(D21="Goed","€ 68.850",IF(D21="Voldoende","€ 32.400",IF(D21="Matig","- € 1.000",IF(D21="Onvoldoende","KO"," ")))))</f>
        <v xml:space="preserve"> </v>
      </c>
      <c r="E22" s="67"/>
      <c r="F22" s="11"/>
      <c r="G22" s="39" t="str">
        <f>IF(G21="Uitstekend","€ 81.000",IF(G21="Goed","€ 68.850",IF(G21="Voldoende","€ 32.400",IF(G21="Matig","- € 1.000",IF(G21="Onvoldoende","KO"," ")))))</f>
        <v xml:space="preserve"> </v>
      </c>
      <c r="H22" s="67"/>
    </row>
    <row r="23" spans="1:8" ht="24" customHeight="1" x14ac:dyDescent="0.2">
      <c r="A23" s="74" t="str">
        <f>'kwalitatieve gunningscriteria'!A11</f>
        <v>5.  Partnership</v>
      </c>
      <c r="B23" s="26" t="s">
        <v>33</v>
      </c>
      <c r="C23" s="12"/>
      <c r="D23" s="27" t="str">
        <f>'Beoordelaar 1'!C11</f>
        <v>SCORE</v>
      </c>
      <c r="E23" s="66" t="s">
        <v>34</v>
      </c>
      <c r="F23" s="12"/>
      <c r="G23" s="27" t="str">
        <f>'Beoordelaar 1'!F11</f>
        <v>SCORE</v>
      </c>
      <c r="H23" s="88" t="s">
        <v>34</v>
      </c>
    </row>
    <row r="24" spans="1:8" ht="24" customHeight="1" x14ac:dyDescent="0.2">
      <c r="A24" s="75"/>
      <c r="B24" s="26" t="s">
        <v>35</v>
      </c>
      <c r="C24" s="12"/>
      <c r="D24" s="27" t="str">
        <f>'Beoordelaar 2'!C11</f>
        <v>SCORE</v>
      </c>
      <c r="E24" s="67"/>
      <c r="F24" s="12"/>
      <c r="G24" s="27" t="str">
        <f>'Beoordelaar 2'!F11</f>
        <v>SCORE</v>
      </c>
      <c r="H24" s="88"/>
    </row>
    <row r="25" spans="1:8" ht="24" customHeight="1" x14ac:dyDescent="0.2">
      <c r="A25" s="75"/>
      <c r="B25" s="26" t="s">
        <v>36</v>
      </c>
      <c r="C25" s="12"/>
      <c r="D25" s="27" t="str">
        <f>'Beoordelaar 3'!C11</f>
        <v>SCORE</v>
      </c>
      <c r="E25" s="67"/>
      <c r="F25" s="12"/>
      <c r="G25" s="27" t="str">
        <f>'Beoordelaar 3'!F11</f>
        <v>SCORE</v>
      </c>
      <c r="H25" s="88"/>
    </row>
    <row r="26" spans="1:8" ht="24" customHeight="1" x14ac:dyDescent="0.2">
      <c r="A26" s="76" t="s">
        <v>37</v>
      </c>
      <c r="B26" s="77"/>
      <c r="C26" s="11"/>
      <c r="D26" s="25" t="s">
        <v>9</v>
      </c>
      <c r="E26" s="67"/>
      <c r="F26" s="11"/>
      <c r="G26" s="52" t="s">
        <v>9</v>
      </c>
      <c r="H26" s="88"/>
    </row>
    <row r="27" spans="1:8" ht="24" customHeight="1" x14ac:dyDescent="0.2">
      <c r="A27" s="78"/>
      <c r="B27" s="79"/>
      <c r="C27" s="11"/>
      <c r="D27" s="39" t="str">
        <f>IF(D26="Uitstekend","€ 108.000",IF(D26="Goed","€ 91.800",IF(D26="Voldoende","€ 43.200",IF(D26="Matig","- € 1.000",IF(D26="Onvoldoende","KO"," ")))))</f>
        <v xml:space="preserve"> </v>
      </c>
      <c r="E27" s="68"/>
      <c r="F27" s="11"/>
      <c r="G27" s="39" t="str">
        <f>IF(G26="Uitstekend","€ 108.000",IF(G26="Goed","€ 91.800",IF(G26="Voldoende","€ 43.200",IF(G26="Matig","- € 1.000",IF(G26="Onvoldoende","KO"," ")))))</f>
        <v xml:space="preserve"> </v>
      </c>
      <c r="H27" s="88"/>
    </row>
    <row r="28" spans="1:8" ht="24" customHeight="1" x14ac:dyDescent="0.2">
      <c r="A28" s="44"/>
      <c r="B28" s="15"/>
      <c r="C28" s="16"/>
      <c r="D28" s="91" t="s">
        <v>38</v>
      </c>
      <c r="E28" s="91"/>
      <c r="F28" s="91"/>
      <c r="G28" s="91"/>
      <c r="H28" s="91"/>
    </row>
    <row r="29" spans="1:8" s="9" customFormat="1" ht="24" customHeight="1" x14ac:dyDescent="0.2">
      <c r="A29" s="89" t="s">
        <v>39</v>
      </c>
      <c r="B29" s="90"/>
      <c r="C29" s="11"/>
      <c r="D29" s="53" t="e">
        <f>D17+D12+D7+D27+D22</f>
        <v>#VALUE!</v>
      </c>
      <c r="E29" s="45"/>
      <c r="F29" s="11"/>
      <c r="G29" s="53" t="e">
        <f>G17+G12+G7+G27+G22</f>
        <v>#VALUE!</v>
      </c>
      <c r="H29" s="45"/>
    </row>
    <row r="30" spans="1:8" ht="24" customHeight="1" x14ac:dyDescent="0.2"/>
    <row r="31" spans="1:8" s="38" customFormat="1" ht="24" customHeight="1" x14ac:dyDescent="0.15">
      <c r="A31" s="50" t="str">
        <f>'Demonstratie casuïstieken'!A1</f>
        <v>Demonstratie casuïstieken</v>
      </c>
      <c r="B31" s="35"/>
      <c r="C31" s="36"/>
      <c r="D31" s="37" t="str">
        <f>D2</f>
        <v>Inschrijver 1</v>
      </c>
      <c r="E31" s="29" t="str">
        <f>E2</f>
        <v>MOTIVATIE CONSENSUS</v>
      </c>
      <c r="G31" s="29" t="str">
        <f>G2</f>
        <v>Inschrijver 2</v>
      </c>
      <c r="H31" s="29" t="str">
        <f>H2</f>
        <v>MOTIVATIE CONSENSUS</v>
      </c>
    </row>
    <row r="32" spans="1:8" ht="24" customHeight="1" x14ac:dyDescent="0.2">
      <c r="A32" s="74" t="str">
        <f>'Demonstratie casuïstieken'!A4:A4</f>
        <v>Casus 1 integratie applicatie</v>
      </c>
      <c r="B32" s="26" t="s">
        <v>33</v>
      </c>
      <c r="C32" s="7"/>
      <c r="D32" s="27" t="str">
        <f>'Beoordelaar 1'!C16</f>
        <v>SCORE</v>
      </c>
      <c r="E32" s="66" t="s">
        <v>34</v>
      </c>
      <c r="G32" s="27" t="str">
        <f>'Beoordelaar 1'!F16</f>
        <v>SCORE</v>
      </c>
      <c r="H32" s="66" t="s">
        <v>34</v>
      </c>
    </row>
    <row r="33" spans="1:8" ht="24" customHeight="1" x14ac:dyDescent="0.2">
      <c r="A33" s="75"/>
      <c r="B33" s="26" t="s">
        <v>35</v>
      </c>
      <c r="C33" s="7"/>
      <c r="D33" s="27" t="str">
        <f>'Beoordelaar 2'!C16</f>
        <v>SCORE</v>
      </c>
      <c r="E33" s="67"/>
      <c r="G33" s="27" t="str">
        <f>'Beoordelaar 2'!F16</f>
        <v>SCORE</v>
      </c>
      <c r="H33" s="67"/>
    </row>
    <row r="34" spans="1:8" ht="24" customHeight="1" x14ac:dyDescent="0.2">
      <c r="A34" s="75"/>
      <c r="B34" s="26" t="s">
        <v>36</v>
      </c>
      <c r="C34" s="7"/>
      <c r="D34" s="27" t="str">
        <f>'Beoordelaar 3'!C16</f>
        <v>SCORE</v>
      </c>
      <c r="E34" s="67"/>
      <c r="G34" s="27" t="str">
        <f>'Beoordelaar 3'!F16</f>
        <v>SCORE</v>
      </c>
      <c r="H34" s="67"/>
    </row>
    <row r="35" spans="1:8" ht="24" customHeight="1" x14ac:dyDescent="0.2">
      <c r="A35" s="70" t="s">
        <v>37</v>
      </c>
      <c r="B35" s="70"/>
      <c r="C35" s="7"/>
      <c r="D35" s="25" t="s">
        <v>9</v>
      </c>
      <c r="E35" s="67"/>
      <c r="G35" s="25" t="s">
        <v>9</v>
      </c>
      <c r="H35" s="67"/>
    </row>
    <row r="36" spans="1:8" ht="24" customHeight="1" x14ac:dyDescent="0.2">
      <c r="A36" s="71"/>
      <c r="B36" s="71"/>
      <c r="C36" s="7"/>
      <c r="D36" s="39" t="str">
        <f>IF(D35="Uitstekend","€ 210.000",IF(D35="Goed","€ 178.500",IF(D35="Voldoende","€ 84.000",IF(D35="Matig","- € 1.000",IF(D35="Onvoldoende","-€ 210.000"," ")))))</f>
        <v xml:space="preserve"> </v>
      </c>
      <c r="E36" s="68"/>
      <c r="G36" s="39" t="str">
        <f>IF(G35="Uitstekend","€ 210.000",IF(G35="Goed","€ 178.500",IF(G35="Voldoende","€ 84.000",IF(G35="Matig","- € 1.000",IF(G35="Onvoldoende","-€ 210.000"," ")))))</f>
        <v xml:space="preserve"> </v>
      </c>
      <c r="H36" s="68"/>
    </row>
    <row r="37" spans="1:8" ht="24" customHeight="1" x14ac:dyDescent="0.2">
      <c r="A37" s="72" t="str">
        <f>'Demonstratie casuïstieken'!A5:A5</f>
        <v>Casus 2 gestapelde rollen en rechten</v>
      </c>
      <c r="B37" s="26" t="s">
        <v>33</v>
      </c>
      <c r="C37" s="7"/>
      <c r="D37" s="27" t="str">
        <f>'Beoordelaar 1'!C18</f>
        <v>SCORE</v>
      </c>
      <c r="E37" s="66" t="s">
        <v>34</v>
      </c>
      <c r="G37" s="27" t="str">
        <f>'Beoordelaar 1'!F18</f>
        <v>SCORE</v>
      </c>
      <c r="H37" s="66" t="s">
        <v>34</v>
      </c>
    </row>
    <row r="38" spans="1:8" ht="24" customHeight="1" x14ac:dyDescent="0.2">
      <c r="A38" s="73"/>
      <c r="B38" s="26" t="s">
        <v>35</v>
      </c>
      <c r="C38" s="7"/>
      <c r="D38" s="27" t="str">
        <f>'Beoordelaar 2'!C18</f>
        <v>SCORE</v>
      </c>
      <c r="E38" s="67"/>
      <c r="G38" s="27" t="str">
        <f>'Beoordelaar 2'!F18</f>
        <v>SCORE</v>
      </c>
      <c r="H38" s="67"/>
    </row>
    <row r="39" spans="1:8" ht="24" customHeight="1" x14ac:dyDescent="0.2">
      <c r="A39" s="73"/>
      <c r="B39" s="26" t="s">
        <v>36</v>
      </c>
      <c r="C39" s="7"/>
      <c r="D39" s="27" t="str">
        <f>'Beoordelaar 3'!C18</f>
        <v>SCORE</v>
      </c>
      <c r="E39" s="67"/>
      <c r="G39" s="27" t="str">
        <f>'Beoordelaar 3'!F18</f>
        <v>SCORE</v>
      </c>
      <c r="H39" s="67"/>
    </row>
    <row r="40" spans="1:8" ht="24" customHeight="1" x14ac:dyDescent="0.2">
      <c r="A40" s="70" t="s">
        <v>37</v>
      </c>
      <c r="B40" s="70"/>
      <c r="C40" s="7"/>
      <c r="D40" s="25" t="s">
        <v>9</v>
      </c>
      <c r="E40" s="67"/>
      <c r="G40" s="25" t="s">
        <v>9</v>
      </c>
      <c r="H40" s="67"/>
    </row>
    <row r="41" spans="1:8" ht="24" customHeight="1" x14ac:dyDescent="0.2">
      <c r="A41" s="71"/>
      <c r="B41" s="71"/>
      <c r="C41" s="7"/>
      <c r="D41" s="39" t="str">
        <f>IF(D40="Uitstekend","€ 210.000",IF(D40="Goed","€ 178.500",IF(D40="Voldoende","€ 84.000",IF(D40="Matig","- € 1.000",IF(D40="Onvoldoende","-€ 210.000"," ")))))</f>
        <v xml:space="preserve"> </v>
      </c>
      <c r="E41" s="68"/>
      <c r="G41" s="39" t="str">
        <f>IF(G40="Uitstekend","€ 210.000",IF(G40="Goed","€ 178.500",IF(G40="Voldoende","€ 84.000",IF(G40="Matig","- € 1.000",IF(G40="Onvoldoende","-€ 210.000"," ")))))</f>
        <v xml:space="preserve"> </v>
      </c>
      <c r="H41" s="68"/>
    </row>
    <row r="42" spans="1:8" ht="24" customHeight="1" x14ac:dyDescent="0.2">
      <c r="A42" s="72" t="str">
        <f>'Demonstratie casuïstieken'!A6:A6</f>
        <v>Casus 3 PTA workflows</v>
      </c>
      <c r="B42" s="26" t="s">
        <v>33</v>
      </c>
      <c r="C42" s="7"/>
      <c r="D42" s="27" t="str">
        <f>'Beoordelaar 1'!C20</f>
        <v>SCORE</v>
      </c>
      <c r="E42" s="66" t="s">
        <v>34</v>
      </c>
      <c r="G42" s="27" t="str">
        <f>'Beoordelaar 1'!F20</f>
        <v>SCORE</v>
      </c>
      <c r="H42" s="66" t="s">
        <v>34</v>
      </c>
    </row>
    <row r="43" spans="1:8" ht="24" customHeight="1" x14ac:dyDescent="0.2">
      <c r="A43" s="73"/>
      <c r="B43" s="26" t="s">
        <v>35</v>
      </c>
      <c r="C43" s="7"/>
      <c r="D43" s="27" t="str">
        <f>'Beoordelaar 2'!C20</f>
        <v>SCORE</v>
      </c>
      <c r="E43" s="67"/>
      <c r="G43" s="27" t="str">
        <f>'Beoordelaar 2'!F20</f>
        <v>SCORE</v>
      </c>
      <c r="H43" s="67"/>
    </row>
    <row r="44" spans="1:8" ht="24" customHeight="1" x14ac:dyDescent="0.2">
      <c r="A44" s="73"/>
      <c r="B44" s="26" t="s">
        <v>36</v>
      </c>
      <c r="C44" s="7"/>
      <c r="D44" s="27" t="str">
        <f>'Beoordelaar 3'!C20</f>
        <v>SCORE</v>
      </c>
      <c r="E44" s="67"/>
      <c r="G44" s="27" t="str">
        <f>'Beoordelaar 3'!F20</f>
        <v>SCORE</v>
      </c>
      <c r="H44" s="67"/>
    </row>
    <row r="45" spans="1:8" ht="24" customHeight="1" x14ac:dyDescent="0.2">
      <c r="A45" s="70" t="s">
        <v>37</v>
      </c>
      <c r="B45" s="70"/>
      <c r="C45" s="7"/>
      <c r="D45" s="25" t="s">
        <v>9</v>
      </c>
      <c r="E45" s="67"/>
      <c r="G45" s="25" t="s">
        <v>9</v>
      </c>
      <c r="H45" s="67"/>
    </row>
    <row r="46" spans="1:8" ht="24" customHeight="1" x14ac:dyDescent="0.2">
      <c r="A46" s="71"/>
      <c r="B46" s="71"/>
      <c r="C46" s="7"/>
      <c r="D46" s="39" t="str">
        <f>IF(D45="Uitstekend","€ 210.000",IF(D45="Goed","€ 178.500",IF(D45="Voldoende","€ 84.000",IF(D45="Matig","- € 1.000",IF(D45="Onvoldoende","-€ 210.000"," ")))))</f>
        <v xml:space="preserve"> </v>
      </c>
      <c r="E46" s="68"/>
      <c r="G46" s="39" t="str">
        <f>IF(G45="Uitstekend","€ 210.000",IF(G45="Goed","€ 178.500",IF(G45="Voldoende","€ 84.000",IF(G45="Matig","- € 1.000",IF(G45="Onvoldoende","-€ 210.000"," ")))))</f>
        <v xml:space="preserve"> </v>
      </c>
      <c r="H46" s="68"/>
    </row>
    <row r="47" spans="1:8" ht="24" customHeight="1" x14ac:dyDescent="0.2">
      <c r="A47" s="72" t="str">
        <f>'Demonstratie casuïstieken'!A7:A7</f>
        <v>Casus 4 stuurinformatie en dashboards</v>
      </c>
      <c r="B47" s="26" t="s">
        <v>33</v>
      </c>
      <c r="C47" s="7"/>
      <c r="D47" s="27" t="str">
        <f>'Beoordelaar 1'!C22</f>
        <v>SCORE</v>
      </c>
      <c r="E47" s="66" t="s">
        <v>34</v>
      </c>
      <c r="G47" s="27" t="str">
        <f>'Beoordelaar 1'!F22</f>
        <v>SCORE</v>
      </c>
      <c r="H47" s="66" t="s">
        <v>34</v>
      </c>
    </row>
    <row r="48" spans="1:8" ht="24" customHeight="1" x14ac:dyDescent="0.2">
      <c r="A48" s="73"/>
      <c r="B48" s="26" t="s">
        <v>35</v>
      </c>
      <c r="C48" s="7"/>
      <c r="D48" s="27" t="str">
        <f>'Beoordelaar 2'!C22</f>
        <v>SCORE</v>
      </c>
      <c r="E48" s="67"/>
      <c r="G48" s="27" t="str">
        <f>'Beoordelaar 2'!F22</f>
        <v>SCORE</v>
      </c>
      <c r="H48" s="67"/>
    </row>
    <row r="49" spans="1:8" ht="24" customHeight="1" x14ac:dyDescent="0.2">
      <c r="A49" s="73"/>
      <c r="B49" s="26" t="s">
        <v>36</v>
      </c>
      <c r="C49" s="7"/>
      <c r="D49" s="27" t="str">
        <f>'Beoordelaar 3'!C22</f>
        <v>SCORE</v>
      </c>
      <c r="E49" s="67"/>
      <c r="G49" s="27" t="str">
        <f>'Beoordelaar 3'!F22</f>
        <v>SCORE</v>
      </c>
      <c r="H49" s="67"/>
    </row>
    <row r="50" spans="1:8" ht="24" customHeight="1" x14ac:dyDescent="0.2">
      <c r="A50" s="70" t="s">
        <v>37</v>
      </c>
      <c r="B50" s="70"/>
      <c r="C50" s="7"/>
      <c r="D50" s="25" t="s">
        <v>9</v>
      </c>
      <c r="E50" s="67"/>
      <c r="G50" s="25" t="s">
        <v>9</v>
      </c>
      <c r="H50" s="67"/>
    </row>
    <row r="51" spans="1:8" ht="24" customHeight="1" x14ac:dyDescent="0.2">
      <c r="A51" s="71"/>
      <c r="B51" s="71"/>
      <c r="C51" s="7"/>
      <c r="D51" s="39" t="str">
        <f>IF(D50="Uitstekend","€ 210.000",IF(D50="Goed","€ 178.500",IF(D50="Voldoende","€ 84.000",IF(D50="Matig","- € 1.000",IF(D50="Onvoldoende","-€ 210.000"," ")))))</f>
        <v xml:space="preserve"> </v>
      </c>
      <c r="E51" s="68"/>
      <c r="G51" s="39" t="str">
        <f>IF(G50="Uitstekend","€ 210.000",IF(G50="Goed","€ 178.500",IF(G50="Voldoende","€ 84.000",IF(G50="Matig","- € 1.000",IF(G50="Onvoldoende","-€ 210.000"," ")))))</f>
        <v xml:space="preserve"> </v>
      </c>
      <c r="H51" s="68"/>
    </row>
    <row r="52" spans="1:8" ht="24" customHeight="1" x14ac:dyDescent="0.2">
      <c r="A52" s="72" t="str">
        <f>'Demonstratie casuïstieken'!A8:A8</f>
        <v>Casus 5 ELO</v>
      </c>
      <c r="B52" s="26" t="s">
        <v>33</v>
      </c>
      <c r="C52" s="7"/>
      <c r="D52" s="27" t="str">
        <f>'Beoordelaar 1'!C24</f>
        <v>SCORE</v>
      </c>
      <c r="E52" s="66" t="s">
        <v>34</v>
      </c>
      <c r="G52" s="27" t="str">
        <f>'Beoordelaar 1'!F24</f>
        <v>SCORE</v>
      </c>
      <c r="H52" s="66" t="s">
        <v>34</v>
      </c>
    </row>
    <row r="53" spans="1:8" ht="24" customHeight="1" x14ac:dyDescent="0.2">
      <c r="A53" s="73"/>
      <c r="B53" s="26" t="s">
        <v>35</v>
      </c>
      <c r="C53" s="7"/>
      <c r="D53" s="27" t="str">
        <f>'Beoordelaar 2'!C24</f>
        <v>SCORE</v>
      </c>
      <c r="E53" s="67"/>
      <c r="G53" s="27" t="str">
        <f>'Beoordelaar 2'!F24</f>
        <v>SCORE</v>
      </c>
      <c r="H53" s="67"/>
    </row>
    <row r="54" spans="1:8" ht="24" customHeight="1" x14ac:dyDescent="0.2">
      <c r="A54" s="73"/>
      <c r="B54" s="26" t="s">
        <v>36</v>
      </c>
      <c r="C54" s="7"/>
      <c r="D54" s="27" t="str">
        <f>'Beoordelaar 3'!C24</f>
        <v>SCORE</v>
      </c>
      <c r="E54" s="67"/>
      <c r="G54" s="27" t="str">
        <f>'Beoordelaar 3'!F24</f>
        <v>SCORE</v>
      </c>
      <c r="H54" s="67"/>
    </row>
    <row r="55" spans="1:8" ht="24" customHeight="1" x14ac:dyDescent="0.2">
      <c r="A55" s="70" t="s">
        <v>37</v>
      </c>
      <c r="B55" s="70"/>
      <c r="C55" s="7"/>
      <c r="D55" s="25" t="s">
        <v>9</v>
      </c>
      <c r="E55" s="67"/>
      <c r="G55" s="25" t="s">
        <v>9</v>
      </c>
      <c r="H55" s="67"/>
    </row>
    <row r="56" spans="1:8" ht="24" customHeight="1" x14ac:dyDescent="0.2">
      <c r="A56" s="71"/>
      <c r="B56" s="71"/>
      <c r="C56" s="7"/>
      <c r="D56" s="39" t="str">
        <f>IF(D55="Uitstekend","€ 210.000",IF(D55="Goed","€ 178.500",IF(D55="Voldoende","€ 84.000",IF(D55="Matig","- € 1.000",IF(D55="Onvoldoende","-€ 210.000"," ")))))</f>
        <v xml:space="preserve"> </v>
      </c>
      <c r="E56" s="68"/>
      <c r="G56" s="39" t="str">
        <f>IF(G55="Uitstekend","€ 210.000",IF(G55="Goed","€ 178.500",IF(G55="Voldoende","€ 84.000",IF(G55="Matig","- € 1.000",IF(G55="Onvoldoende","-€ 210.000"," ")))))</f>
        <v xml:space="preserve"> </v>
      </c>
      <c r="H56" s="68"/>
    </row>
    <row r="57" spans="1:8" ht="24" customHeight="1" x14ac:dyDescent="0.2">
      <c r="D57" s="91" t="s">
        <v>38</v>
      </c>
      <c r="E57" s="91"/>
      <c r="F57" s="91"/>
      <c r="G57" s="91"/>
      <c r="H57" s="91"/>
    </row>
    <row r="58" spans="1:8" ht="24" customHeight="1" x14ac:dyDescent="0.2">
      <c r="A58" s="69" t="s">
        <v>39</v>
      </c>
      <c r="B58" s="69"/>
      <c r="C58" s="7"/>
      <c r="D58" s="40" t="e">
        <f>D36+D41+D46+D51+D56</f>
        <v>#VALUE!</v>
      </c>
      <c r="E58" s="41"/>
      <c r="G58" s="40" t="e">
        <f>G36+G41+G46+G51+G56</f>
        <v>#VALUE!</v>
      </c>
      <c r="H58" s="41"/>
    </row>
    <row r="59" spans="1:8" ht="24" customHeight="1" x14ac:dyDescent="0.2"/>
  </sheetData>
  <sheetProtection algorithmName="SHA-512" hashValue="Cyfo8Gc0S9I74bRoZK9U98Mz3qFqe+X99o0FpddHCDKES/2r1t8Hxt7UOv5WvA1M+D4XUCgOTtyVYW20H6S0tw==" saltValue="uRzlUbxikr/xRgBiiL6dNA==" spinCount="100000" sheet="1" objects="1" scenarios="1"/>
  <mergeCells count="58">
    <mergeCell ref="A29:B29"/>
    <mergeCell ref="A35:B35"/>
    <mergeCell ref="A32:A34"/>
    <mergeCell ref="D28:H28"/>
    <mergeCell ref="D57:H57"/>
    <mergeCell ref="E47:E51"/>
    <mergeCell ref="H47:H51"/>
    <mergeCell ref="A50:B50"/>
    <mergeCell ref="A51:B51"/>
    <mergeCell ref="A52:A54"/>
    <mergeCell ref="E52:E56"/>
    <mergeCell ref="H52:H56"/>
    <mergeCell ref="A55:B55"/>
    <mergeCell ref="A56:B56"/>
    <mergeCell ref="A37:A39"/>
    <mergeCell ref="E32:E36"/>
    <mergeCell ref="H18:H22"/>
    <mergeCell ref="H23:H27"/>
    <mergeCell ref="G1:H1"/>
    <mergeCell ref="H3:H7"/>
    <mergeCell ref="H8:H12"/>
    <mergeCell ref="H13:H17"/>
    <mergeCell ref="A2:B2"/>
    <mergeCell ref="A6:B6"/>
    <mergeCell ref="A7:B7"/>
    <mergeCell ref="A1:B1"/>
    <mergeCell ref="E3:E7"/>
    <mergeCell ref="D1:E1"/>
    <mergeCell ref="A3:A5"/>
    <mergeCell ref="E18:E22"/>
    <mergeCell ref="E23:E27"/>
    <mergeCell ref="A8:A10"/>
    <mergeCell ref="A13:A15"/>
    <mergeCell ref="A18:A20"/>
    <mergeCell ref="A23:A25"/>
    <mergeCell ref="E8:E12"/>
    <mergeCell ref="E13:E17"/>
    <mergeCell ref="A16:B16"/>
    <mergeCell ref="A11:B11"/>
    <mergeCell ref="A12:B12"/>
    <mergeCell ref="A17:B17"/>
    <mergeCell ref="A21:B21"/>
    <mergeCell ref="A22:B22"/>
    <mergeCell ref="A26:B26"/>
    <mergeCell ref="A27:B27"/>
    <mergeCell ref="H32:H36"/>
    <mergeCell ref="H37:H41"/>
    <mergeCell ref="A58:B58"/>
    <mergeCell ref="A40:B40"/>
    <mergeCell ref="A41:B41"/>
    <mergeCell ref="A46:B46"/>
    <mergeCell ref="A42:A44"/>
    <mergeCell ref="A45:B45"/>
    <mergeCell ref="A47:A49"/>
    <mergeCell ref="A36:B36"/>
    <mergeCell ref="E37:E41"/>
    <mergeCell ref="E42:E46"/>
    <mergeCell ref="H42:H46"/>
  </mergeCells>
  <dataValidations count="1">
    <dataValidation type="list" errorStyle="warning" allowBlank="1" showErrorMessage="1" sqref="F11:G11 F6:G6 D6 D11 G16 D16 D21 G21 G26 D26 G35 D35 D40 G40 G45 D45 G50 D50 G55 D55" xr:uid="{00000000-0002-0000-0400-000000000000}">
      <formula1>SCORE</formula1>
    </dataValidation>
  </dataValidations>
  <pageMargins left="0.7" right="0.7" top="0.75" bottom="0.75" header="0.3" footer="0.3"/>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82D8E6BF2C5444C89879DD15279169A" ma:contentTypeVersion="5" ma:contentTypeDescription="Een nieuw document maken." ma:contentTypeScope="" ma:versionID="22301acc3255f55fa777be8b33425425">
  <xsd:schema xmlns:xsd="http://www.w3.org/2001/XMLSchema" xmlns:xs="http://www.w3.org/2001/XMLSchema" xmlns:p="http://schemas.microsoft.com/office/2006/metadata/properties" xmlns:ns2="008a645e-c240-472c-833b-42cfdc430c3c" xmlns:ns3="fb43ed69-3e9b-4adf-a85c-24026d83a60d" targetNamespace="http://schemas.microsoft.com/office/2006/metadata/properties" ma:root="true" ma:fieldsID="05d316c12ab55371de2a401fde8bd9f5" ns2:_="" ns3:_="">
    <xsd:import namespace="008a645e-c240-472c-833b-42cfdc430c3c"/>
    <xsd:import namespace="fb43ed69-3e9b-4adf-a85c-24026d83a6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8a645e-c240-472c-833b-42cfdc430c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b43ed69-3e9b-4adf-a85c-24026d83a60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B45572-9886-44B1-B9F1-C205ACAA667D}">
  <ds:schemaRefs>
    <ds:schemaRef ds:uri="http://schemas.microsoft.com/sharepoint/v3/contenttype/forms"/>
  </ds:schemaRefs>
</ds:datastoreItem>
</file>

<file path=customXml/itemProps2.xml><?xml version="1.0" encoding="utf-8"?>
<ds:datastoreItem xmlns:ds="http://schemas.openxmlformats.org/officeDocument/2006/customXml" ds:itemID="{88886E92-F36B-4B02-A839-48B4A6D41CE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0DA0245-70D0-4B66-97E4-6DA3B50207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8a645e-c240-472c-833b-42cfdc430c3c"/>
    <ds:schemaRef ds:uri="fb43ed69-3e9b-4adf-a85c-24026d83a6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kwalitatieve gunningscriteria</vt:lpstr>
      <vt:lpstr>Demonstratie casuïstieken</vt:lpstr>
      <vt:lpstr>Beoordelaar 1</vt:lpstr>
      <vt:lpstr>Beoordelaar 2</vt:lpstr>
      <vt:lpstr>Beoordelaar 3</vt:lpstr>
      <vt:lpstr>Consensus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cp:revision/>
  <dcterms:created xsi:type="dcterms:W3CDTF">2006-09-16T00:00:00Z</dcterms:created>
  <dcterms:modified xsi:type="dcterms:W3CDTF">2023-10-06T12:05:36Z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0x010100282D8E6BF2C5444C89879DD15279169A</vt:lpwstr>
  </property>
</Properties>
</file>