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defaultThemeVersion="124226"/>
  <xr:revisionPtr revIDLastSave="0" documentId="13_ncr:1_{9969C1FE-F566-4081-B8D4-8704924D975E}" xr6:coauthVersionLast="47" xr6:coauthVersionMax="47" xr10:uidLastSave="{00000000-0000-0000-0000-000000000000}"/>
  <bookViews>
    <workbookView xWindow="-110" yWindow="-110" windowWidth="19420" windowHeight="10420" xr2:uid="{00000000-000D-0000-FFFF-FFFF00000000}"/>
  </bookViews>
  <sheets>
    <sheet name="Voorblad tekenen" sheetId="7" r:id="rId1"/>
    <sheet name="Omrekenfactoren 2024" sheetId="1" r:id="rId2"/>
    <sheet name="Wegingfactoren toelichting" sheetId="2" r:id="rId3"/>
    <sheet name="Reguliere uren kp 2024" sheetId="3" r:id="rId4"/>
    <sheet name="Over-toeslaguren kp 2024 " sheetId="4" r:id="rId5"/>
    <sheet name="Vakantiekrachten kp 2024" sheetId="5" r:id="rId6"/>
    <sheet name="Eindejaarsuitkering kp 2024 " sheetId="6" r:id="rId7"/>
  </sheets>
  <externalReferences>
    <externalReference r:id="rId8"/>
  </externalReferences>
  <definedNames>
    <definedName name="_xlnm.Print_Area" localSheetId="1">'Omrekenfactoren 2024'!$A$1:$D$24</definedName>
    <definedName name="_xlnm.Print_Area" localSheetId="3">'Reguliere uren kp 2024'!$A$1:$L$44</definedName>
    <definedName name="_xlnm.Print_Area" localSheetId="5">'Vakantiekrachten kp 2024'!$A$1:$L$44</definedName>
    <definedName name="_xlnm.Print_Area" localSheetId="0">'Voorblad tekenen'!$A$1:$G$26</definedName>
    <definedName name="_xlnm.Print_Area" localSheetId="2">'Wegingfactoren toelichting'!$A$1:$E$16</definedName>
    <definedName name="percelen">'[1]Format Prijzenblad'!$C$38:$C$42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5" l="1"/>
  <c r="C13" i="2" l="1"/>
  <c r="C3" i="2"/>
  <c r="K28" i="6" l="1"/>
  <c r="K25" i="6"/>
  <c r="K23" i="6"/>
  <c r="K22" i="6"/>
  <c r="K21" i="6"/>
  <c r="K28" i="5"/>
  <c r="K25" i="5"/>
  <c r="K23" i="5"/>
  <c r="K22" i="5"/>
  <c r="K21" i="5"/>
  <c r="K28" i="4"/>
  <c r="K25" i="4"/>
  <c r="K23" i="4"/>
  <c r="K22" i="4"/>
  <c r="K21" i="4"/>
  <c r="H28" i="6"/>
  <c r="H25" i="6"/>
  <c r="H23" i="6"/>
  <c r="H22" i="6"/>
  <c r="H21" i="6"/>
  <c r="H28" i="5"/>
  <c r="H25" i="5"/>
  <c r="H23" i="5"/>
  <c r="H22" i="5"/>
  <c r="H21" i="5"/>
  <c r="H28" i="4"/>
  <c r="H25" i="4"/>
  <c r="H23" i="4"/>
  <c r="H22" i="4"/>
  <c r="H21" i="4"/>
  <c r="E28" i="6"/>
  <c r="E25" i="6"/>
  <c r="E23" i="6"/>
  <c r="E22" i="6"/>
  <c r="E21" i="6"/>
  <c r="E28" i="5"/>
  <c r="E25" i="5"/>
  <c r="E22" i="5"/>
  <c r="E21" i="5"/>
  <c r="E28" i="4"/>
  <c r="E25" i="4"/>
  <c r="E23" i="4"/>
  <c r="E22" i="4"/>
  <c r="E21" i="4"/>
  <c r="K28" i="3"/>
  <c r="H28" i="3"/>
  <c r="E28" i="3"/>
  <c r="K25" i="3"/>
  <c r="H25" i="3"/>
  <c r="E25" i="3"/>
  <c r="K23" i="3"/>
  <c r="H23" i="3"/>
  <c r="E23" i="3"/>
  <c r="K22" i="3"/>
  <c r="H22" i="3"/>
  <c r="E22" i="3"/>
  <c r="K21" i="3"/>
  <c r="H21" i="3"/>
  <c r="E21" i="3"/>
  <c r="B30" i="6"/>
  <c r="K11" i="4"/>
  <c r="H11" i="4"/>
  <c r="E11" i="4"/>
  <c r="K11" i="3"/>
  <c r="H11" i="3"/>
  <c r="E11" i="3"/>
  <c r="K10" i="3"/>
  <c r="H10" i="3"/>
  <c r="E10" i="3"/>
  <c r="E30" i="6" l="1"/>
  <c r="K30" i="6"/>
  <c r="H30" i="6"/>
  <c r="K37" i="6" l="1"/>
  <c r="H37" i="6"/>
  <c r="E37" i="6"/>
  <c r="B37" i="6"/>
  <c r="K13" i="6"/>
  <c r="H13" i="6"/>
  <c r="E13" i="6"/>
  <c r="B13" i="6"/>
  <c r="L7" i="6"/>
  <c r="L8" i="6" s="1"/>
  <c r="I7" i="6"/>
  <c r="F7" i="6"/>
  <c r="F8" i="6" s="1"/>
  <c r="C7" i="6"/>
  <c r="C10" i="2"/>
  <c r="D5" i="2"/>
  <c r="D13" i="2"/>
  <c r="D12" i="2"/>
  <c r="I8" i="6" l="1"/>
  <c r="C8" i="6"/>
  <c r="C11" i="6" s="1"/>
  <c r="C10" i="6"/>
  <c r="C12" i="6"/>
  <c r="F13" i="6"/>
  <c r="F14" i="6" s="1"/>
  <c r="F11" i="6"/>
  <c r="F12" i="6"/>
  <c r="F10" i="6"/>
  <c r="I12" i="6"/>
  <c r="I11" i="6"/>
  <c r="I10" i="6"/>
  <c r="I13" i="6"/>
  <c r="I14" i="6" s="1"/>
  <c r="L13" i="6"/>
  <c r="L14" i="6" s="1"/>
  <c r="L12" i="6"/>
  <c r="L11" i="6"/>
  <c r="L10" i="6"/>
  <c r="D3" i="2"/>
  <c r="D11" i="2"/>
  <c r="I15" i="6" l="1"/>
  <c r="I26" i="6" s="1"/>
  <c r="L15" i="6"/>
  <c r="L26" i="6" s="1"/>
  <c r="F15" i="6"/>
  <c r="F26" i="6" s="1"/>
  <c r="C13" i="6"/>
  <c r="C14" i="6" s="1"/>
  <c r="K37" i="4"/>
  <c r="H37" i="4"/>
  <c r="E37" i="4"/>
  <c r="B37" i="4"/>
  <c r="K30" i="4"/>
  <c r="H30" i="4"/>
  <c r="E30" i="4"/>
  <c r="B30" i="4"/>
  <c r="K13" i="4"/>
  <c r="H13" i="4"/>
  <c r="E13" i="4"/>
  <c r="B13" i="4"/>
  <c r="L7" i="4"/>
  <c r="L8" i="4" s="1"/>
  <c r="I7" i="4"/>
  <c r="I8" i="4" s="1"/>
  <c r="F7" i="4"/>
  <c r="F8" i="4" s="1"/>
  <c r="C7" i="4"/>
  <c r="C8" i="4" s="1"/>
  <c r="C11" i="4" s="1"/>
  <c r="B13" i="3"/>
  <c r="F16" i="6" l="1"/>
  <c r="L16" i="6"/>
  <c r="I16" i="6"/>
  <c r="C15" i="6"/>
  <c r="C26" i="6" s="1"/>
  <c r="I13" i="4"/>
  <c r="I14" i="4" s="1"/>
  <c r="C12" i="4"/>
  <c r="C10" i="4"/>
  <c r="F10" i="4"/>
  <c r="F11" i="4"/>
  <c r="F12" i="4"/>
  <c r="F13" i="4"/>
  <c r="F14" i="4" s="1"/>
  <c r="L13" i="4"/>
  <c r="L14" i="4" s="1"/>
  <c r="L12" i="4"/>
  <c r="L10" i="4"/>
  <c r="L11" i="4"/>
  <c r="I10" i="4"/>
  <c r="I12" i="4"/>
  <c r="I11" i="4"/>
  <c r="I29" i="6" l="1"/>
  <c r="I28" i="6"/>
  <c r="I27" i="6"/>
  <c r="I25" i="6"/>
  <c r="I24" i="6"/>
  <c r="I23" i="6"/>
  <c r="I21" i="6"/>
  <c r="I20" i="6"/>
  <c r="I19" i="6"/>
  <c r="I18" i="6"/>
  <c r="I22" i="6"/>
  <c r="I30" i="6"/>
  <c r="I31" i="6" s="1"/>
  <c r="I35" i="6" s="1"/>
  <c r="L28" i="6"/>
  <c r="L29" i="6"/>
  <c r="L27" i="6"/>
  <c r="L24" i="6"/>
  <c r="L21" i="6"/>
  <c r="L20" i="6"/>
  <c r="L19" i="6"/>
  <c r="L18" i="6"/>
  <c r="L22" i="6"/>
  <c r="L23" i="6"/>
  <c r="L25" i="6"/>
  <c r="L30" i="6"/>
  <c r="L31" i="6" s="1"/>
  <c r="F20" i="6"/>
  <c r="F19" i="6"/>
  <c r="F18" i="6"/>
  <c r="F29" i="6"/>
  <c r="F28" i="6"/>
  <c r="F27" i="6"/>
  <c r="F25" i="6"/>
  <c r="F24" i="6"/>
  <c r="F23" i="6"/>
  <c r="F21" i="6"/>
  <c r="F22" i="6"/>
  <c r="F30" i="6"/>
  <c r="F31" i="6" s="1"/>
  <c r="F36" i="6" s="1"/>
  <c r="C16" i="6"/>
  <c r="I36" i="6"/>
  <c r="F37" i="6"/>
  <c r="F38" i="6" s="1"/>
  <c r="F33" i="6"/>
  <c r="C13" i="4"/>
  <c r="C14" i="4" s="1"/>
  <c r="C15" i="4" s="1"/>
  <c r="I15" i="4"/>
  <c r="F15" i="4"/>
  <c r="L15" i="4"/>
  <c r="L35" i="6" l="1"/>
  <c r="L36" i="6"/>
  <c r="L34" i="6"/>
  <c r="L33" i="6"/>
  <c r="L37" i="6"/>
  <c r="L38" i="6" s="1"/>
  <c r="C29" i="6"/>
  <c r="C28" i="6"/>
  <c r="C27" i="6"/>
  <c r="C25" i="6"/>
  <c r="C24" i="6"/>
  <c r="C23" i="6"/>
  <c r="C22" i="6"/>
  <c r="C21" i="6"/>
  <c r="C20" i="6"/>
  <c r="C19" i="6"/>
  <c r="C18" i="6"/>
  <c r="C30" i="6"/>
  <c r="F35" i="6"/>
  <c r="I33" i="6"/>
  <c r="I37" i="6"/>
  <c r="I38" i="6" s="1"/>
  <c r="B20" i="1" s="1"/>
  <c r="D20" i="1" s="1"/>
  <c r="F34" i="6"/>
  <c r="I34" i="6"/>
  <c r="C31" i="6"/>
  <c r="B12" i="1"/>
  <c r="B23" i="1"/>
  <c r="D23" i="1" s="1"/>
  <c r="I16" i="4"/>
  <c r="I28" i="4" s="1"/>
  <c r="I26" i="4"/>
  <c r="C16" i="4"/>
  <c r="C24" i="4" s="1"/>
  <c r="C26" i="4"/>
  <c r="L16" i="4"/>
  <c r="L28" i="4" s="1"/>
  <c r="L26" i="4"/>
  <c r="F16" i="4"/>
  <c r="F26" i="4"/>
  <c r="C36" i="6"/>
  <c r="C33" i="6"/>
  <c r="C37" i="6"/>
  <c r="C38" i="6" s="1"/>
  <c r="C35" i="6"/>
  <c r="C34" i="6"/>
  <c r="I22" i="4"/>
  <c r="I18" i="4"/>
  <c r="I30" i="4"/>
  <c r="I31" i="4" s="1"/>
  <c r="I29" i="4"/>
  <c r="I25" i="4"/>
  <c r="I21" i="4"/>
  <c r="I27" i="4"/>
  <c r="I24" i="4"/>
  <c r="I20" i="4"/>
  <c r="I19" i="4"/>
  <c r="I23" i="4"/>
  <c r="L30" i="4"/>
  <c r="L31" i="4" s="1"/>
  <c r="L27" i="4"/>
  <c r="L24" i="4"/>
  <c r="L22" i="4"/>
  <c r="L20" i="4"/>
  <c r="L18" i="4"/>
  <c r="L25" i="4"/>
  <c r="L29" i="4"/>
  <c r="L23" i="4"/>
  <c r="L19" i="4"/>
  <c r="L21" i="4"/>
  <c r="F21" i="4"/>
  <c r="F24" i="4"/>
  <c r="C20" i="4" l="1"/>
  <c r="B9" i="1"/>
  <c r="D9" i="1" s="1"/>
  <c r="B6" i="2" s="1"/>
  <c r="F18" i="4"/>
  <c r="F28" i="4"/>
  <c r="C27" i="4"/>
  <c r="C28" i="4"/>
  <c r="F19" i="4"/>
  <c r="F22" i="4"/>
  <c r="C30" i="4"/>
  <c r="C31" i="4" s="1"/>
  <c r="C33" i="4" s="1"/>
  <c r="F25" i="4"/>
  <c r="F27" i="4"/>
  <c r="C19" i="4"/>
  <c r="C18" i="4"/>
  <c r="F30" i="4"/>
  <c r="F31" i="4" s="1"/>
  <c r="F37" i="4" s="1"/>
  <c r="F38" i="4" s="1"/>
  <c r="F29" i="4"/>
  <c r="C25" i="4"/>
  <c r="C23" i="4"/>
  <c r="C22" i="4"/>
  <c r="F23" i="4"/>
  <c r="F20" i="4"/>
  <c r="C21" i="4"/>
  <c r="C29" i="4"/>
  <c r="F36" i="4"/>
  <c r="I36" i="4"/>
  <c r="I34" i="4"/>
  <c r="I37" i="4"/>
  <c r="I38" i="4" s="1"/>
  <c r="I35" i="4"/>
  <c r="I33" i="4"/>
  <c r="L35" i="4"/>
  <c r="L33" i="4"/>
  <c r="L34" i="4"/>
  <c r="L37" i="4"/>
  <c r="L38" i="4" s="1"/>
  <c r="L36" i="4"/>
  <c r="C35" i="4"/>
  <c r="C36" i="4"/>
  <c r="C34" i="4" l="1"/>
  <c r="F34" i="4"/>
  <c r="C37" i="4"/>
  <c r="C38" i="4" s="1"/>
  <c r="B6" i="1" s="1"/>
  <c r="F35" i="4"/>
  <c r="F33" i="4"/>
  <c r="B11" i="1"/>
  <c r="D11" i="1" s="1"/>
  <c r="B8" i="2" s="1"/>
  <c r="B22" i="1"/>
  <c r="B17" i="1"/>
  <c r="K37" i="5"/>
  <c r="H37" i="5"/>
  <c r="E37" i="5"/>
  <c r="B37" i="5"/>
  <c r="K30" i="5"/>
  <c r="H30" i="5"/>
  <c r="E30" i="5"/>
  <c r="B30" i="5"/>
  <c r="K13" i="5"/>
  <c r="H13" i="5"/>
  <c r="E13" i="5"/>
  <c r="B13" i="5"/>
  <c r="L7" i="5"/>
  <c r="I7" i="5"/>
  <c r="F7" i="5"/>
  <c r="C7" i="5"/>
  <c r="F8" i="5" l="1"/>
  <c r="F13" i="5" s="1"/>
  <c r="F14" i="5" s="1"/>
  <c r="I8" i="5"/>
  <c r="I11" i="5" s="1"/>
  <c r="C8" i="5"/>
  <c r="C11" i="5" s="1"/>
  <c r="L8" i="5"/>
  <c r="L13" i="5" s="1"/>
  <c r="L14" i="5" s="1"/>
  <c r="F12" i="5"/>
  <c r="F10" i="5"/>
  <c r="F11" i="5"/>
  <c r="I12" i="5" l="1"/>
  <c r="I13" i="5"/>
  <c r="I14" i="5" s="1"/>
  <c r="I15" i="5" s="1"/>
  <c r="C14" i="2"/>
  <c r="C10" i="5"/>
  <c r="I10" i="5"/>
  <c r="C12" i="5"/>
  <c r="L11" i="5"/>
  <c r="L12" i="5"/>
  <c r="L10" i="5"/>
  <c r="L15" i="5"/>
  <c r="F15" i="5"/>
  <c r="I16" i="5" l="1"/>
  <c r="I27" i="5" s="1"/>
  <c r="I26" i="5"/>
  <c r="F16" i="5"/>
  <c r="F27" i="5" s="1"/>
  <c r="F26" i="5"/>
  <c r="L16" i="5"/>
  <c r="L27" i="5" s="1"/>
  <c r="L26" i="5"/>
  <c r="C13" i="5"/>
  <c r="C14" i="5" s="1"/>
  <c r="C15" i="5" s="1"/>
  <c r="L29" i="5"/>
  <c r="L23" i="5"/>
  <c r="L21" i="5"/>
  <c r="L19" i="5"/>
  <c r="L30" i="5"/>
  <c r="L31" i="5" s="1"/>
  <c r="L28" i="5"/>
  <c r="L24" i="5"/>
  <c r="L22" i="5"/>
  <c r="L20" i="5"/>
  <c r="L18" i="5"/>
  <c r="L25" i="5"/>
  <c r="I29" i="5"/>
  <c r="I25" i="5"/>
  <c r="I23" i="5"/>
  <c r="I21" i="5"/>
  <c r="I19" i="5"/>
  <c r="I28" i="5"/>
  <c r="I24" i="5"/>
  <c r="I22" i="5"/>
  <c r="I20" i="5"/>
  <c r="I18" i="5"/>
  <c r="I30" i="5"/>
  <c r="I31" i="5" s="1"/>
  <c r="F22" i="5"/>
  <c r="F20" i="5"/>
  <c r="F23" i="5" l="1"/>
  <c r="F30" i="5"/>
  <c r="F31" i="5" s="1"/>
  <c r="F36" i="5" s="1"/>
  <c r="F25" i="5"/>
  <c r="F18" i="5"/>
  <c r="F19" i="5"/>
  <c r="C16" i="5"/>
  <c r="C27" i="5" s="1"/>
  <c r="C26" i="5"/>
  <c r="F24" i="5"/>
  <c r="F29" i="5"/>
  <c r="F28" i="5"/>
  <c r="F21" i="5"/>
  <c r="I36" i="5"/>
  <c r="I34" i="5"/>
  <c r="I37" i="5"/>
  <c r="I38" i="5" s="1"/>
  <c r="I35" i="5"/>
  <c r="I33" i="5"/>
  <c r="F34" i="5"/>
  <c r="F35" i="5"/>
  <c r="F37" i="5"/>
  <c r="F38" i="5" s="1"/>
  <c r="L37" i="5"/>
  <c r="L38" i="5" s="1"/>
  <c r="L35" i="5"/>
  <c r="L33" i="5"/>
  <c r="L36" i="5"/>
  <c r="L34" i="5"/>
  <c r="K37" i="3"/>
  <c r="H37" i="3"/>
  <c r="E37" i="3"/>
  <c r="B37" i="3"/>
  <c r="K30" i="3"/>
  <c r="H30" i="3"/>
  <c r="E30" i="3"/>
  <c r="B30" i="3"/>
  <c r="K13" i="3"/>
  <c r="H13" i="3"/>
  <c r="E13" i="3"/>
  <c r="L7" i="3"/>
  <c r="I7" i="3"/>
  <c r="F7" i="3"/>
  <c r="C7" i="3"/>
  <c r="D2" i="2"/>
  <c r="D4" i="1"/>
  <c r="F33" i="5" l="1"/>
  <c r="C30" i="5"/>
  <c r="C31" i="5" s="1"/>
  <c r="C35" i="5" s="1"/>
  <c r="C19" i="5"/>
  <c r="C29" i="5"/>
  <c r="C24" i="5"/>
  <c r="C25" i="5"/>
  <c r="C21" i="5"/>
  <c r="C18" i="5"/>
  <c r="C22" i="5"/>
  <c r="C28" i="5"/>
  <c r="C20" i="5"/>
  <c r="C23" i="5"/>
  <c r="C33" i="5"/>
  <c r="C34" i="5"/>
  <c r="C36" i="5"/>
  <c r="B19" i="1"/>
  <c r="D19" i="1" s="1"/>
  <c r="B18" i="1"/>
  <c r="D18" i="1" s="1"/>
  <c r="B8" i="1"/>
  <c r="D8" i="1" s="1"/>
  <c r="L8" i="3"/>
  <c r="L10" i="3" s="1"/>
  <c r="C8" i="3"/>
  <c r="C12" i="3" s="1"/>
  <c r="F8" i="3"/>
  <c r="F13" i="3" s="1"/>
  <c r="F14" i="3" s="1"/>
  <c r="F28" i="3" s="1"/>
  <c r="I8" i="3"/>
  <c r="I12" i="3" s="1"/>
  <c r="F11" i="3"/>
  <c r="C37" i="5" l="1"/>
  <c r="C38" i="5" s="1"/>
  <c r="C10" i="3"/>
  <c r="F12" i="3"/>
  <c r="C11" i="3"/>
  <c r="B7" i="1"/>
  <c r="D7" i="1" s="1"/>
  <c r="B5" i="2" s="1"/>
  <c r="L12" i="3"/>
  <c r="L13" i="3"/>
  <c r="L14" i="3" s="1"/>
  <c r="L11" i="3"/>
  <c r="F10" i="3"/>
  <c r="D22" i="1"/>
  <c r="D17" i="1"/>
  <c r="D12" i="1"/>
  <c r="B9" i="2" s="1"/>
  <c r="I10" i="3"/>
  <c r="I11" i="3"/>
  <c r="I13" i="3"/>
  <c r="I14" i="3" s="1"/>
  <c r="F15" i="3"/>
  <c r="F16" i="3" l="1"/>
  <c r="F25" i="3"/>
  <c r="C13" i="3"/>
  <c r="C14" i="3" s="1"/>
  <c r="C28" i="3" s="1"/>
  <c r="L15" i="3"/>
  <c r="L28" i="3"/>
  <c r="I15" i="3"/>
  <c r="I28" i="3"/>
  <c r="D6" i="1"/>
  <c r="B4" i="2" s="1"/>
  <c r="F26" i="3"/>
  <c r="F29" i="3"/>
  <c r="F23" i="3"/>
  <c r="F21" i="3"/>
  <c r="F19" i="3"/>
  <c r="F27" i="3"/>
  <c r="F24" i="3"/>
  <c r="F22" i="3"/>
  <c r="F20" i="3"/>
  <c r="F18" i="3"/>
  <c r="F30" i="3"/>
  <c r="F31" i="3" s="1"/>
  <c r="L16" i="3" l="1"/>
  <c r="L25" i="3"/>
  <c r="I16" i="3"/>
  <c r="I29" i="3" s="1"/>
  <c r="I25" i="3"/>
  <c r="C15" i="3"/>
  <c r="L27" i="3"/>
  <c r="L30" i="3"/>
  <c r="L31" i="3" s="1"/>
  <c r="L35" i="3" s="1"/>
  <c r="L26" i="3"/>
  <c r="L24" i="3"/>
  <c r="I23" i="3"/>
  <c r="F37" i="3"/>
  <c r="F38" i="3" s="1"/>
  <c r="F35" i="3"/>
  <c r="F33" i="3"/>
  <c r="F36" i="3"/>
  <c r="F34" i="3"/>
  <c r="I22" i="3" l="1"/>
  <c r="I26" i="3"/>
  <c r="I20" i="3"/>
  <c r="I27" i="3"/>
  <c r="L34" i="3"/>
  <c r="L37" i="3"/>
  <c r="L38" i="3" s="1"/>
  <c r="B21" i="1" s="1"/>
  <c r="D21" i="1" s="1"/>
  <c r="B13" i="2" s="1"/>
  <c r="L33" i="3"/>
  <c r="I24" i="3"/>
  <c r="I19" i="3"/>
  <c r="I18" i="3"/>
  <c r="I21" i="3"/>
  <c r="I30" i="3"/>
  <c r="I31" i="3" s="1"/>
  <c r="I37" i="3" s="1"/>
  <c r="I38" i="3" s="1"/>
  <c r="C16" i="3"/>
  <c r="C25" i="3"/>
  <c r="L29" i="3"/>
  <c r="L19" i="3"/>
  <c r="L22" i="3"/>
  <c r="L20" i="3"/>
  <c r="L18" i="3"/>
  <c r="L23" i="3"/>
  <c r="L21" i="3"/>
  <c r="L36" i="3"/>
  <c r="B10" i="1"/>
  <c r="D10" i="1" s="1"/>
  <c r="B7" i="2" s="1"/>
  <c r="B16" i="1" l="1"/>
  <c r="D16" i="1" s="1"/>
  <c r="B12" i="2" s="1"/>
  <c r="I36" i="3"/>
  <c r="I33" i="3"/>
  <c r="I35" i="3"/>
  <c r="C29" i="3"/>
  <c r="C20" i="3"/>
  <c r="C22" i="3"/>
  <c r="C19" i="3"/>
  <c r="C30" i="3"/>
  <c r="C31" i="3" s="1"/>
  <c r="C18" i="3"/>
  <c r="C27" i="3"/>
  <c r="C21" i="3"/>
  <c r="C26" i="3"/>
  <c r="C24" i="3"/>
  <c r="C23" i="3"/>
  <c r="I34" i="3"/>
  <c r="C33" i="3" l="1"/>
  <c r="C34" i="3"/>
  <c r="C35" i="3"/>
  <c r="C37" i="3"/>
  <c r="C38" i="3" s="1"/>
  <c r="C36" i="3"/>
  <c r="B5" i="1" l="1"/>
  <c r="D5" i="1" s="1"/>
  <c r="B3" i="2" s="1"/>
  <c r="B10" i="2" s="1"/>
  <c r="B14" i="2" s="1"/>
</calcChain>
</file>

<file path=xl/sharedStrings.xml><?xml version="1.0" encoding="utf-8"?>
<sst xmlns="http://schemas.openxmlformats.org/spreadsheetml/2006/main" count="228" uniqueCount="92">
  <si>
    <t>Naam Aanbieder:</t>
  </si>
  <si>
    <t>Kostprijs Administratief</t>
  </si>
  <si>
    <t>Marge %</t>
  </si>
  <si>
    <t>VOORBEELD</t>
  </si>
  <si>
    <t>Kostprijs Technisch</t>
  </si>
  <si>
    <t>Administratief</t>
  </si>
  <si>
    <t>Technisch</t>
  </si>
  <si>
    <t>Toelichting Weging</t>
  </si>
  <si>
    <t>Gewogen gemiddelde omreken factor</t>
  </si>
  <si>
    <t>Weging</t>
  </si>
  <si>
    <t>Gemiddeld gewogen omrekenfactor</t>
  </si>
  <si>
    <t>Salaris</t>
  </si>
  <si>
    <t>Bruto uursalaris</t>
  </si>
  <si>
    <t>Reserveringen</t>
  </si>
  <si>
    <t>Feestdagen</t>
  </si>
  <si>
    <t>Vakantiedagen</t>
  </si>
  <si>
    <t>Kort verzuim / buitengewoon verlof</t>
  </si>
  <si>
    <t>Reservering vakantiebijslag</t>
  </si>
  <si>
    <t>Werkgeverslasten</t>
  </si>
  <si>
    <t>Zorgverzekeringswet (ZVW)</t>
  </si>
  <si>
    <t>Scholing reservering</t>
  </si>
  <si>
    <t>Additionele werkgeverslasten</t>
  </si>
  <si>
    <t>Specificeren</t>
  </si>
  <si>
    <t>Risicogroep Uitzendbedrijven I- Administratief</t>
  </si>
  <si>
    <t>Risicogroep Uitzendbedrijven II - Technisch</t>
  </si>
  <si>
    <t>SVP invullen</t>
  </si>
  <si>
    <t>Toelichting:</t>
  </si>
  <si>
    <t xml:space="preserve">Overeenkomst (Fase A) - reguliere uren </t>
  </si>
  <si>
    <t xml:space="preserve">Overeenkomst  (Fase A)- vakantiekrachten regulier </t>
  </si>
  <si>
    <t>Overeenkomst (Fase A) - toeslag/overuren</t>
  </si>
  <si>
    <t xml:space="preserve">Overeenkomst (Fase A) - vakantiekrachten </t>
  </si>
  <si>
    <t xml:space="preserve">Overeenkomst  (Fase A) - reguliere uren </t>
  </si>
  <si>
    <t>Overeenkomst  (Fase A) - toeslag/overuren</t>
  </si>
  <si>
    <t xml:space="preserve">Overeenkomst  (Fase A) - vakantiekrachten </t>
  </si>
  <si>
    <t>Overeenkomst (Fase A)</t>
  </si>
  <si>
    <t>Overeenkomst(Fase A)</t>
  </si>
  <si>
    <t>Over-toeslaguren Vakantiekrachten</t>
  </si>
  <si>
    <t>Overeenkomst  (Fase A) vakantiekrachten</t>
  </si>
  <si>
    <t>Subtotaal</t>
  </si>
  <si>
    <t>Ziektewet</t>
  </si>
  <si>
    <t>Stichting Sociaal fonds uitzendbranche (SFU)</t>
  </si>
  <si>
    <t>Premie AWF</t>
  </si>
  <si>
    <t>AOF incl. kinderopvang</t>
  </si>
  <si>
    <t>WGA totaal</t>
  </si>
  <si>
    <t xml:space="preserve">Pensioen reservering Stipp </t>
  </si>
  <si>
    <t>Bepaalde tijd ovk. (Fase B) - reguliere uren</t>
  </si>
  <si>
    <t>Bepaalde tijd ovk.  (Fase B) - toeslag/overuren</t>
  </si>
  <si>
    <t>Bepaalde tijd ovk. (Fase B) - toeslag/overuren</t>
  </si>
  <si>
    <t>Bepaalde tijd overeenkomst (Fase B)</t>
  </si>
  <si>
    <t>Transitievergoeding</t>
  </si>
  <si>
    <t xml:space="preserve">Loonsomfactor reguliere uren  </t>
  </si>
  <si>
    <t xml:space="preserve">Loonsomfactor over/toeslaguren uren </t>
  </si>
  <si>
    <t xml:space="preserve">Loonsomfactor vakantiekrachten uren </t>
  </si>
  <si>
    <t>Fase A</t>
  </si>
  <si>
    <t>Fase B</t>
  </si>
  <si>
    <t xml:space="preserve">Overeenkomst (Fase A) - Overuren/toeslaguren uren </t>
  </si>
  <si>
    <t xml:space="preserve">Overeenkomst  (Fase A)- Eindejaarsuitkering </t>
  </si>
  <si>
    <t xml:space="preserve">Overeenkomst (Fase B) - Overuren/toeslaguren uren </t>
  </si>
  <si>
    <t xml:space="preserve">Overeenkomst  (Fase B)- Eindejaarsuitkering </t>
  </si>
  <si>
    <t>NB 3: in cel B1 dient u de bedrijfsnaam van de organisatie in te vullen.</t>
  </si>
  <si>
    <t>Premie WW -SPAWW</t>
  </si>
  <si>
    <t>Premie aanvullende ziekteweg (AZW)</t>
  </si>
  <si>
    <t>Bepaalde tijd ovk.  (Fase B) - eindejaarsuitkering (EJU)</t>
  </si>
  <si>
    <r>
      <t xml:space="preserve">Risicogroep uitzendbedrijven I- </t>
    </r>
    <r>
      <rPr>
        <b/>
        <u/>
        <sz val="10"/>
        <color indexed="8"/>
        <rFont val="Corbel"/>
        <family val="2"/>
      </rPr>
      <t xml:space="preserve">Administratief </t>
    </r>
    <r>
      <rPr>
        <b/>
        <sz val="10"/>
        <color indexed="8"/>
        <rFont val="Corbel"/>
        <family val="2"/>
      </rPr>
      <t xml:space="preserve">Tariefsoort </t>
    </r>
  </si>
  <si>
    <r>
      <t xml:space="preserve">Risicogroep uitzendbedrijven II - </t>
    </r>
    <r>
      <rPr>
        <b/>
        <u/>
        <sz val="10"/>
        <rFont val="Corbel"/>
        <family val="2"/>
      </rPr>
      <t xml:space="preserve">Technisch </t>
    </r>
    <r>
      <rPr>
        <b/>
        <sz val="10"/>
        <rFont val="Corbel"/>
        <family val="2"/>
      </rPr>
      <t>Tariefsoort</t>
    </r>
  </si>
  <si>
    <r>
      <t xml:space="preserve">Risicogroep uitzendbedrijven I- </t>
    </r>
    <r>
      <rPr>
        <b/>
        <u/>
        <sz val="10"/>
        <color indexed="8"/>
        <rFont val="Corbel "/>
      </rPr>
      <t xml:space="preserve">Administratief </t>
    </r>
    <r>
      <rPr>
        <b/>
        <sz val="10"/>
        <color indexed="8"/>
        <rFont val="Corbel "/>
      </rPr>
      <t>Tariefsoort  (98%)</t>
    </r>
  </si>
  <si>
    <r>
      <t xml:space="preserve">Risicogroep uitzendbedrijven II - </t>
    </r>
    <r>
      <rPr>
        <b/>
        <u/>
        <sz val="10"/>
        <rFont val="Corbel "/>
      </rPr>
      <t xml:space="preserve">Technisch </t>
    </r>
    <r>
      <rPr>
        <b/>
        <sz val="10"/>
        <rFont val="Corbel "/>
      </rPr>
      <t>Tariefsoort (2%)</t>
    </r>
  </si>
  <si>
    <t>Loonsomfactor eindejaarsuitkering</t>
  </si>
  <si>
    <t>Functies tot en met loonschaal 10  LBO-MBO-MBO+ en HBO</t>
  </si>
  <si>
    <t>Functies tot en met loonschaal 10 LBO-MBO-MBO+ en HBO</t>
  </si>
  <si>
    <t>Overeenkomst  (Fase A) - eindejaarsuitkering (EJU)</t>
  </si>
  <si>
    <t>Uitgangspunten:</t>
  </si>
  <si>
    <t>Door indiening en ondertekening van het UEA verklaart Inschrijver dat deze prijsopgave rechtsgeldig is.</t>
  </si>
  <si>
    <t>Naam Inschrijver</t>
  </si>
  <si>
    <t>…………………………</t>
  </si>
  <si>
    <t>Naam rechtsbevoegd functionaris</t>
  </si>
  <si>
    <t>Datum</t>
  </si>
  <si>
    <t>Handtekening</t>
  </si>
  <si>
    <t>BIJLAGE 8 FORMAT PRIJZENBLAD</t>
  </si>
  <si>
    <t>Indien u  een Inschrijving wenst in te dienen, dient u het Format Prijzenblad in te vullen en in te dienen in de kluis op TenderNed, in map Prijs, 1x MS Excel met de originele beveiliging + 1x .pdf met ondertekening</t>
  </si>
  <si>
    <t>Toelichting: Indien er in kolom B  geen reële  gemiddelde gewogen omrekenfactor komt te staan, dan is het belangrijk om het tabblad Omrekenfactoren na te kijken of daar handmatig de Kostprijs van alle verschillende urensoorten en fases ingevuld zijn. Het tabblad met de Kostprijs "reguliere uren kp 2024" en "over-en toeslaguren kp2024" en  "vakantiekrachten kp 2024" en "Eindejaarsuitkering kp 2024" dienen ook volledig ingevuld te zijn. Indien er geen reële gemiddelde omrekenfactor in kolom B komt te staan, kan de Inschrijver niet beoordeeld worden.</t>
  </si>
  <si>
    <t>Overeenkomst  (Fase A)  - vakantiekrachten toeslag/overuren</t>
  </si>
  <si>
    <t xml:space="preserve">De Prijs is op basis van no-cure-no-pay. 
</t>
  </si>
  <si>
    <t>N.B.1. De ingevulde percentages bij de "Reserveringen" zijn de officiële percentages van de ABU CAO, deze dienen één op één gevolgd te worden.. Deze zullen worden gehanteerd gedurende de contractperiode. Gedurende de looptijd kan de Kostprijs jaarlijks, eenmalig worden aangepast na goedkeuring Opdrachtgever.</t>
  </si>
  <si>
    <t xml:space="preserve">N.B. 2. Gedurende de looptijd van de Raamovereenkomst wordt dit format als basis gebruikt. Uitsluitend de in het Blok "Werkgeverslasten" genoemde percentages kunnen gedurende de contractperiode worden gewijzigd. Percentages in het Blok "Additionele werkgeverslasten"  blijven Ongewijzigd. </t>
  </si>
  <si>
    <t xml:space="preserve">Uitleg invullen sheet: alle reserveringspercentages kunnen worden ingevuld in de lichtgrijze, niet beveiligde, vlakken. De reserveringspercentages worden automatisch doorberekend en komen als totale loonsomfactor (Kostprijs) in het tabblad "Omrekenfactoren" te staan. In de donkergrijze blokken "specificeren" kunnen bedrijfsspecifieke omschrijvingen opgenomen worden. </t>
  </si>
  <si>
    <t>N.B.: Svp graag de Marge in de lichtgrijze cellen invullen, format rekent de Kostprijs en Marge om naar de Omrekenfactor.</t>
  </si>
  <si>
    <t>Omrekenfactor</t>
  </si>
  <si>
    <t xml:space="preserve">U offreert een Prijs voor Flexibele arbeidskrachten. Dit zijn omrekenfactoren, het uurloon wordt vermenigvuldigd met een Omrekenfactor en geeft een Opdrachtgeverstarief. </t>
  </si>
  <si>
    <t>Door inschrijving verklaart Inschrijver, dat zijn ingediende, ingevulde Format Prijzenblad voldoet aan alle voorwaarden voor Inschrijving op de onderhavige Opdracht, zoals deze zijn opgenomen in de Inschrijfleidraad paragraaf 5.4.</t>
  </si>
  <si>
    <t>Europese Aanbesteding Inhuur Flexibele arbeidskrachten, TenderNed kenmerk 435322</t>
  </si>
  <si>
    <t xml:space="preserve">De grijs gekleurde vakken kunnen  ingevuld worden door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</si>
</sst>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00"/>
    <numFmt numFmtId="165" formatCode="0.000"/>
  </numFmts>
  <fonts count="32">
    <font>
      <sz val="11"/>
      <color theme="1"/>
      <name val="Calibri"/>
      <family val="2"/>
      <scheme val="minor"/>
    </font>
    <font>
      <sz val="11"/>
      <color theme="1"/>
      <name val="Calibri"/>
      <family val="2"/>
      <scheme val="minor"/>
    </font>
    <font>
      <sz val="10"/>
      <color theme="1"/>
      <name val="Calibri"/>
      <family val="2"/>
      <scheme val="minor"/>
    </font>
    <font>
      <sz val="10"/>
      <color theme="1"/>
      <name val="Corbel"/>
      <family val="2"/>
    </font>
    <font>
      <b/>
      <sz val="10"/>
      <name val="Corbel"/>
      <family val="2"/>
    </font>
    <font>
      <b/>
      <sz val="10"/>
      <color rgb="FFFF0000"/>
      <name val="Corbel"/>
      <family val="2"/>
    </font>
    <font>
      <sz val="10"/>
      <color indexed="8"/>
      <name val="Corbel"/>
      <family val="2"/>
    </font>
    <font>
      <b/>
      <sz val="10"/>
      <color indexed="8"/>
      <name val="Corbel"/>
      <family val="2"/>
    </font>
    <font>
      <b/>
      <u/>
      <sz val="10"/>
      <color indexed="8"/>
      <name val="Corbel"/>
      <family val="2"/>
    </font>
    <font>
      <b/>
      <sz val="10"/>
      <color indexed="62"/>
      <name val="Corbel"/>
      <family val="2"/>
    </font>
    <font>
      <sz val="10"/>
      <name val="Corbel"/>
      <family val="2"/>
    </font>
    <font>
      <b/>
      <u/>
      <sz val="10"/>
      <name val="Corbel"/>
      <family val="2"/>
    </font>
    <font>
      <sz val="10"/>
      <color indexed="8"/>
      <name val="Corbel "/>
    </font>
    <font>
      <sz val="10"/>
      <color theme="1"/>
      <name val="Corbel "/>
    </font>
    <font>
      <b/>
      <sz val="10"/>
      <name val="Corbel "/>
    </font>
    <font>
      <b/>
      <sz val="10"/>
      <color indexed="8"/>
      <name val="Corbel "/>
    </font>
    <font>
      <b/>
      <u/>
      <sz val="10"/>
      <color indexed="8"/>
      <name val="Corbel "/>
    </font>
    <font>
      <sz val="10"/>
      <color indexed="60"/>
      <name val="Corbel "/>
    </font>
    <font>
      <sz val="10"/>
      <name val="Corbel "/>
    </font>
    <font>
      <sz val="10"/>
      <color rgb="FFFF0000"/>
      <name val="Corbel "/>
    </font>
    <font>
      <b/>
      <u/>
      <sz val="10"/>
      <name val="Corbel "/>
    </font>
    <font>
      <b/>
      <sz val="10"/>
      <color rgb="FFFF0000"/>
      <name val="Corbel "/>
    </font>
    <font>
      <b/>
      <sz val="10"/>
      <color indexed="9"/>
      <name val="Corbel"/>
      <family val="2"/>
    </font>
    <font>
      <sz val="10"/>
      <name val="Calibri"/>
      <family val="2"/>
      <scheme val="minor"/>
    </font>
    <font>
      <b/>
      <i/>
      <sz val="10"/>
      <color indexed="8"/>
      <name val="Corbel "/>
    </font>
    <font>
      <sz val="9"/>
      <color theme="1"/>
      <name val="Corbel"/>
      <family val="2"/>
    </font>
    <font>
      <b/>
      <sz val="12"/>
      <color theme="1"/>
      <name val="Corbel"/>
      <family val="2"/>
    </font>
    <font>
      <sz val="12"/>
      <color theme="1"/>
      <name val="Corbel"/>
      <family val="2"/>
    </font>
    <font>
      <b/>
      <sz val="11"/>
      <color theme="1"/>
      <name val="Corbel"/>
      <family val="2"/>
    </font>
    <font>
      <sz val="11"/>
      <color theme="1"/>
      <name val="Corbel"/>
      <family val="2"/>
    </font>
    <font>
      <b/>
      <sz val="11"/>
      <color indexed="8"/>
      <name val="Corbel"/>
      <family val="2"/>
    </font>
    <font>
      <sz val="11"/>
      <color indexed="8"/>
      <name val="Corbe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23"/>
        <bgColor indexed="64"/>
      </patternFill>
    </fill>
    <fill>
      <patternFill patternType="solid">
        <fgColor indexed="22"/>
        <bgColor indexed="64"/>
      </patternFill>
    </fill>
    <fill>
      <patternFill patternType="solid">
        <fgColor indexed="5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
      <left/>
      <right/>
      <top style="thin">
        <color indexed="64"/>
      </top>
      <bottom/>
      <diagonal/>
    </border>
    <border>
      <left style="thin">
        <color indexed="9"/>
      </left>
      <right/>
      <top style="thin">
        <color indexed="9"/>
      </top>
      <bottom style="thin">
        <color indexed="9"/>
      </bottom>
      <diagonal/>
    </border>
    <border>
      <left/>
      <right/>
      <top/>
      <bottom style="thin">
        <color indexed="64"/>
      </bottom>
      <diagonal/>
    </border>
    <border>
      <left/>
      <right style="thin">
        <color indexed="9"/>
      </right>
      <top style="thin">
        <color indexed="9"/>
      </top>
      <bottom style="thin">
        <color indexed="9"/>
      </bottom>
      <diagonal/>
    </border>
    <border>
      <left style="thin">
        <color indexed="64"/>
      </left>
      <right/>
      <top style="thin">
        <color indexed="64"/>
      </top>
      <bottom/>
      <diagonal/>
    </border>
    <border>
      <left/>
      <right style="thin">
        <color indexed="64"/>
      </right>
      <top style="thin">
        <color indexed="64"/>
      </top>
      <bottom/>
      <diagonal/>
    </border>
    <border>
      <left style="thin">
        <color indexed="9"/>
      </left>
      <right style="thin">
        <color indexed="9"/>
      </right>
      <top style="thin">
        <color indexed="9"/>
      </top>
      <bottom style="thin">
        <color indexed="9"/>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9"/>
      </bottom>
      <diagonal/>
    </border>
    <border>
      <left/>
      <right style="thin">
        <color indexed="9"/>
      </right>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double">
        <color indexed="64"/>
      </bottom>
      <diagonal/>
    </border>
    <border>
      <left style="thin">
        <color indexed="9"/>
      </left>
      <right style="thin">
        <color indexed="9"/>
      </right>
      <top style="thin">
        <color indexed="9"/>
      </top>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thin">
        <color indexed="64"/>
      </bottom>
      <diagonal/>
    </border>
    <border>
      <left style="thin">
        <color indexed="9"/>
      </left>
      <right style="thin">
        <color indexed="9"/>
      </right>
      <top/>
      <bottom style="double">
        <color indexed="64"/>
      </bottom>
      <diagonal/>
    </border>
    <border>
      <left style="thin">
        <color indexed="9"/>
      </left>
      <right style="thin">
        <color indexe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37">
    <xf numFmtId="0" fontId="0" fillId="0" borderId="0" xfId="0"/>
    <xf numFmtId="0" fontId="6" fillId="4" borderId="0" xfId="0" applyFont="1" applyFill="1"/>
    <xf numFmtId="0" fontId="6" fillId="6" borderId="5" xfId="0" applyFont="1" applyFill="1" applyBorder="1" applyAlignment="1" applyProtection="1">
      <alignment horizontal="center"/>
      <protection locked="0"/>
    </xf>
    <xf numFmtId="0" fontId="12" fillId="4" borderId="0" xfId="0" applyFont="1" applyFill="1"/>
    <xf numFmtId="0" fontId="13" fillId="0" borderId="0" xfId="0" applyFont="1" applyAlignment="1">
      <alignment wrapText="1"/>
    </xf>
    <xf numFmtId="0" fontId="12" fillId="4" borderId="0" xfId="0" applyFont="1" applyFill="1" applyAlignment="1">
      <alignment horizontal="center"/>
    </xf>
    <xf numFmtId="0" fontId="14" fillId="4" borderId="0" xfId="0" applyFont="1" applyFill="1" applyAlignment="1">
      <alignment horizontal="center"/>
    </xf>
    <xf numFmtId="0" fontId="15" fillId="7" borderId="1" xfId="0" applyFont="1" applyFill="1" applyBorder="1" applyAlignment="1">
      <alignment wrapText="1"/>
    </xf>
    <xf numFmtId="0" fontId="14" fillId="7" borderId="1" xfId="0" applyFont="1" applyFill="1" applyBorder="1" applyAlignment="1">
      <alignment horizontal="center" wrapText="1"/>
    </xf>
    <xf numFmtId="0" fontId="15" fillId="7" borderId="1" xfId="0" applyFont="1" applyFill="1" applyBorder="1" applyAlignment="1">
      <alignment horizontal="center"/>
    </xf>
    <xf numFmtId="10" fontId="14" fillId="4" borderId="0" xfId="0" applyNumberFormat="1" applyFont="1" applyFill="1" applyAlignment="1">
      <alignment horizontal="center"/>
    </xf>
    <xf numFmtId="0" fontId="14" fillId="4" borderId="0" xfId="0" applyFont="1" applyFill="1"/>
    <xf numFmtId="0" fontId="17" fillId="4" borderId="0" xfId="0" applyFont="1" applyFill="1"/>
    <xf numFmtId="0" fontId="18" fillId="4" borderId="1" xfId="0" applyFont="1" applyFill="1" applyBorder="1"/>
    <xf numFmtId="164" fontId="12" fillId="4" borderId="1" xfId="0" applyNumberFormat="1" applyFont="1" applyFill="1" applyBorder="1" applyAlignment="1">
      <alignment horizontal="center"/>
    </xf>
    <xf numFmtId="165" fontId="18" fillId="4" borderId="1" xfId="0" applyNumberFormat="1" applyFont="1" applyFill="1" applyBorder="1" applyAlignment="1">
      <alignment horizontal="center"/>
    </xf>
    <xf numFmtId="10" fontId="18" fillId="4" borderId="0" xfId="0" applyNumberFormat="1" applyFont="1" applyFill="1" applyAlignment="1">
      <alignment horizontal="center"/>
    </xf>
    <xf numFmtId="0" fontId="18" fillId="4" borderId="0" xfId="0" applyFont="1" applyFill="1"/>
    <xf numFmtId="0" fontId="19" fillId="4" borderId="0" xfId="0" applyFont="1" applyFill="1"/>
    <xf numFmtId="0" fontId="12" fillId="4" borderId="1" xfId="0" applyFont="1" applyFill="1" applyBorder="1" applyAlignment="1">
      <alignment horizontal="center"/>
    </xf>
    <xf numFmtId="10" fontId="15" fillId="4" borderId="0" xfId="1" applyNumberFormat="1" applyFont="1" applyFill="1" applyAlignment="1">
      <alignment horizontal="center"/>
    </xf>
    <xf numFmtId="0" fontId="18" fillId="4" borderId="0" xfId="0" applyFont="1" applyFill="1" applyAlignment="1">
      <alignment horizontal="center"/>
    </xf>
    <xf numFmtId="0" fontId="14" fillId="7" borderId="1" xfId="0" applyFont="1" applyFill="1" applyBorder="1" applyAlignment="1">
      <alignment wrapText="1"/>
    </xf>
    <xf numFmtId="164" fontId="14" fillId="4" borderId="0" xfId="0" applyNumberFormat="1" applyFont="1" applyFill="1" applyAlignment="1">
      <alignment horizontal="center"/>
    </xf>
    <xf numFmtId="43" fontId="13" fillId="0" borderId="0" xfId="0" applyNumberFormat="1" applyFont="1"/>
    <xf numFmtId="0" fontId="19" fillId="0" borderId="0" xfId="0" applyFont="1" applyAlignment="1">
      <alignment horizontal="left" vertical="top" wrapText="1"/>
    </xf>
    <xf numFmtId="0" fontId="13" fillId="0" borderId="0" xfId="0" applyFont="1"/>
    <xf numFmtId="0" fontId="4" fillId="2" borderId="1" xfId="0" applyFont="1" applyFill="1" applyBorder="1"/>
    <xf numFmtId="0" fontId="10" fillId="4" borderId="0" xfId="0" applyFont="1" applyFill="1"/>
    <xf numFmtId="0" fontId="10" fillId="4" borderId="8" xfId="0" applyFont="1" applyFill="1" applyBorder="1"/>
    <xf numFmtId="0" fontId="4" fillId="4" borderId="9" xfId="0" applyFont="1" applyFill="1" applyBorder="1" applyAlignment="1">
      <alignment horizontal="center"/>
    </xf>
    <xf numFmtId="0" fontId="4" fillId="4" borderId="0" xfId="0" applyFont="1" applyFill="1" applyAlignment="1">
      <alignment horizontal="center"/>
    </xf>
    <xf numFmtId="10" fontId="10" fillId="4" borderId="10" xfId="0" applyNumberFormat="1" applyFont="1" applyFill="1" applyBorder="1"/>
    <xf numFmtId="10" fontId="10" fillId="4" borderId="13" xfId="0" applyNumberFormat="1" applyFont="1" applyFill="1" applyBorder="1"/>
    <xf numFmtId="0" fontId="10" fillId="4" borderId="16" xfId="0" applyFont="1" applyFill="1" applyBorder="1"/>
    <xf numFmtId="0" fontId="11" fillId="4" borderId="13" xfId="0" applyFont="1" applyFill="1" applyBorder="1"/>
    <xf numFmtId="0" fontId="4" fillId="4" borderId="17" xfId="0" applyFont="1" applyFill="1" applyBorder="1" applyAlignment="1">
      <alignment horizontal="center"/>
    </xf>
    <xf numFmtId="0" fontId="4" fillId="4" borderId="18" xfId="0" applyFont="1" applyFill="1" applyBorder="1" applyAlignment="1">
      <alignment horizontal="center"/>
    </xf>
    <xf numFmtId="0" fontId="10" fillId="4" borderId="19" xfId="0" applyFont="1" applyFill="1" applyBorder="1"/>
    <xf numFmtId="0" fontId="10" fillId="4" borderId="13" xfId="0" applyFont="1" applyFill="1" applyBorder="1"/>
    <xf numFmtId="9" fontId="10" fillId="4" borderId="13" xfId="0" applyNumberFormat="1" applyFont="1" applyFill="1" applyBorder="1"/>
    <xf numFmtId="10" fontId="10" fillId="3" borderId="13" xfId="0" applyNumberFormat="1" applyFont="1" applyFill="1" applyBorder="1" applyProtection="1">
      <protection locked="0"/>
    </xf>
    <xf numFmtId="10" fontId="10" fillId="4" borderId="20" xfId="0" applyNumberFormat="1" applyFont="1" applyFill="1" applyBorder="1"/>
    <xf numFmtId="10" fontId="10" fillId="2" borderId="13" xfId="0" applyNumberFormat="1" applyFont="1" applyFill="1" applyBorder="1"/>
    <xf numFmtId="10" fontId="10" fillId="4" borderId="19" xfId="0" applyNumberFormat="1" applyFont="1" applyFill="1" applyBorder="1"/>
    <xf numFmtId="10" fontId="10" fillId="2" borderId="19" xfId="0" applyNumberFormat="1" applyFont="1" applyFill="1" applyBorder="1"/>
    <xf numFmtId="10" fontId="10" fillId="2" borderId="21" xfId="0" applyNumberFormat="1" applyFont="1" applyFill="1" applyBorder="1"/>
    <xf numFmtId="10" fontId="10" fillId="4" borderId="22" xfId="0" applyNumberFormat="1" applyFont="1" applyFill="1" applyBorder="1"/>
    <xf numFmtId="10" fontId="10" fillId="6" borderId="13" xfId="0" applyNumberFormat="1" applyFont="1" applyFill="1" applyBorder="1" applyProtection="1">
      <protection locked="0"/>
    </xf>
    <xf numFmtId="0" fontId="10" fillId="4" borderId="13" xfId="0" applyFont="1" applyFill="1" applyBorder="1" applyAlignment="1">
      <alignment wrapText="1"/>
    </xf>
    <xf numFmtId="10" fontId="10" fillId="4" borderId="23" xfId="0" applyNumberFormat="1" applyFont="1" applyFill="1" applyBorder="1"/>
    <xf numFmtId="0" fontId="23" fillId="7" borderId="13" xfId="0" applyFont="1" applyFill="1" applyBorder="1" applyAlignment="1">
      <alignment wrapText="1"/>
    </xf>
    <xf numFmtId="10" fontId="10" fillId="6" borderId="20" xfId="0" applyNumberFormat="1" applyFont="1" applyFill="1" applyBorder="1" applyProtection="1">
      <protection locked="0"/>
    </xf>
    <xf numFmtId="10" fontId="10" fillId="4" borderId="24" xfId="0" applyNumberFormat="1" applyFont="1" applyFill="1" applyBorder="1"/>
    <xf numFmtId="0" fontId="10" fillId="7" borderId="13" xfId="0" applyFont="1" applyFill="1" applyBorder="1" applyProtection="1">
      <protection locked="0"/>
    </xf>
    <xf numFmtId="10" fontId="10" fillId="6" borderId="21" xfId="0" applyNumberFormat="1" applyFont="1" applyFill="1" applyBorder="1" applyProtection="1">
      <protection locked="0"/>
    </xf>
    <xf numFmtId="0" fontId="4" fillId="4" borderId="13" xfId="0" applyFont="1" applyFill="1" applyBorder="1"/>
    <xf numFmtId="10" fontId="4" fillId="4" borderId="25" xfId="0" applyNumberFormat="1" applyFont="1" applyFill="1" applyBorder="1"/>
    <xf numFmtId="10" fontId="4" fillId="4" borderId="13" xfId="0" applyNumberFormat="1" applyFont="1" applyFill="1" applyBorder="1"/>
    <xf numFmtId="0" fontId="5" fillId="4" borderId="0" xfId="0" applyFont="1" applyFill="1"/>
    <xf numFmtId="0" fontId="4" fillId="4" borderId="0" xfId="0" applyFont="1" applyFill="1"/>
    <xf numFmtId="9" fontId="10" fillId="2" borderId="13" xfId="0" applyNumberFormat="1" applyFont="1" applyFill="1" applyBorder="1"/>
    <xf numFmtId="9" fontId="10" fillId="2" borderId="13" xfId="0" applyNumberFormat="1" applyFont="1" applyFill="1" applyBorder="1" applyProtection="1">
      <protection locked="0"/>
    </xf>
    <xf numFmtId="10" fontId="10" fillId="2" borderId="13" xfId="0" applyNumberFormat="1" applyFont="1" applyFill="1" applyBorder="1" applyProtection="1">
      <protection locked="0"/>
    </xf>
    <xf numFmtId="10" fontId="10" fillId="3" borderId="20" xfId="0" applyNumberFormat="1" applyFont="1" applyFill="1" applyBorder="1" applyProtection="1">
      <protection locked="0"/>
    </xf>
    <xf numFmtId="164" fontId="24" fillId="4" borderId="0" xfId="0" applyNumberFormat="1" applyFont="1" applyFill="1" applyAlignment="1">
      <alignment horizontal="center" vertical="center"/>
    </xf>
    <xf numFmtId="10" fontId="24" fillId="4" borderId="0" xfId="1" applyNumberFormat="1" applyFont="1" applyFill="1" applyAlignment="1">
      <alignment horizontal="center"/>
    </xf>
    <xf numFmtId="0" fontId="4" fillId="3" borderId="1" xfId="0" applyFont="1" applyFill="1" applyBorder="1"/>
    <xf numFmtId="0" fontId="7" fillId="4" borderId="5" xfId="0" applyFont="1" applyFill="1" applyBorder="1" applyAlignment="1">
      <alignment wrapText="1"/>
    </xf>
    <xf numFmtId="0" fontId="4" fillId="4" borderId="6" xfId="0" applyFont="1" applyFill="1" applyBorder="1" applyAlignment="1">
      <alignment horizontal="center" wrapText="1"/>
    </xf>
    <xf numFmtId="0" fontId="4" fillId="4" borderId="6" xfId="0" applyFont="1" applyFill="1" applyBorder="1" applyAlignment="1">
      <alignment horizontal="center"/>
    </xf>
    <xf numFmtId="0" fontId="9" fillId="4" borderId="5" xfId="0" applyFont="1" applyFill="1" applyBorder="1"/>
    <xf numFmtId="2" fontId="9" fillId="4" borderId="5" xfId="0" applyNumberFormat="1" applyFont="1" applyFill="1" applyBorder="1" applyAlignment="1">
      <alignment horizontal="center"/>
    </xf>
    <xf numFmtId="0" fontId="9" fillId="4" borderId="5" xfId="0" applyFont="1" applyFill="1" applyBorder="1" applyAlignment="1">
      <alignment horizontal="center"/>
    </xf>
    <xf numFmtId="164" fontId="9" fillId="4" borderId="5" xfId="0" applyNumberFormat="1" applyFont="1" applyFill="1" applyBorder="1" applyAlignment="1">
      <alignment horizontal="center"/>
    </xf>
    <xf numFmtId="0" fontId="10" fillId="4" borderId="5" xfId="0" applyFont="1" applyFill="1" applyBorder="1" applyAlignment="1">
      <alignment wrapText="1"/>
    </xf>
    <xf numFmtId="2" fontId="10" fillId="4" borderId="5" xfId="0" applyNumberFormat="1" applyFont="1" applyFill="1" applyBorder="1" applyAlignment="1">
      <alignment horizontal="center"/>
    </xf>
    <xf numFmtId="164" fontId="6" fillId="4" borderId="5" xfId="0" applyNumberFormat="1" applyFont="1" applyFill="1" applyBorder="1" applyAlignment="1">
      <alignment horizontal="center"/>
    </xf>
    <xf numFmtId="0" fontId="6" fillId="4" borderId="0" xfId="0" applyFont="1" applyFill="1" applyAlignment="1">
      <alignment horizontal="center"/>
    </xf>
    <xf numFmtId="0" fontId="4" fillId="4" borderId="5" xfId="0" applyFont="1" applyFill="1" applyBorder="1" applyAlignment="1">
      <alignment wrapText="1"/>
    </xf>
    <xf numFmtId="0" fontId="4" fillId="4" borderId="5" xfId="0" applyFont="1" applyFill="1" applyBorder="1" applyAlignment="1">
      <alignment horizontal="center" wrapText="1"/>
    </xf>
    <xf numFmtId="0" fontId="7" fillId="4" borderId="5" xfId="0" applyFont="1" applyFill="1" applyBorder="1" applyAlignment="1">
      <alignment horizontal="center"/>
    </xf>
    <xf numFmtId="0" fontId="7" fillId="4" borderId="5" xfId="0" applyFont="1" applyFill="1" applyBorder="1" applyAlignment="1">
      <alignment horizontal="center" vertical="justify" wrapText="1"/>
    </xf>
    <xf numFmtId="0" fontId="3" fillId="0" borderId="0" xfId="0" applyFont="1"/>
    <xf numFmtId="0" fontId="27" fillId="0" borderId="0" xfId="0" applyFont="1"/>
    <xf numFmtId="0" fontId="28" fillId="0" borderId="0" xfId="0" applyFont="1"/>
    <xf numFmtId="0" fontId="29" fillId="0" borderId="0" xfId="0" applyFont="1"/>
    <xf numFmtId="0" fontId="29" fillId="0" borderId="0" xfId="0" applyFont="1" applyAlignment="1">
      <alignment wrapText="1"/>
    </xf>
    <xf numFmtId="0" fontId="3" fillId="0" borderId="2" xfId="0" applyFont="1" applyBorder="1" applyAlignment="1">
      <alignment horizontal="center" vertical="top"/>
    </xf>
    <xf numFmtId="0" fontId="29" fillId="0" borderId="0" xfId="0" applyFont="1" applyAlignment="1">
      <alignment vertical="top"/>
    </xf>
    <xf numFmtId="0" fontId="0" fillId="0" borderId="0" xfId="0" applyAlignment="1">
      <alignment vertical="top"/>
    </xf>
    <xf numFmtId="0" fontId="28" fillId="0" borderId="0" xfId="0" applyFont="1" applyAlignment="1">
      <alignment vertical="center"/>
    </xf>
    <xf numFmtId="0" fontId="25" fillId="0" borderId="0" xfId="0" applyFont="1"/>
    <xf numFmtId="0" fontId="30" fillId="3" borderId="26" xfId="0" applyFont="1" applyFill="1" applyBorder="1" applyAlignment="1">
      <alignment vertical="top"/>
    </xf>
    <xf numFmtId="0" fontId="30" fillId="3" borderId="27" xfId="0" applyFont="1" applyFill="1" applyBorder="1" applyAlignment="1">
      <alignment vertical="top"/>
    </xf>
    <xf numFmtId="0" fontId="31" fillId="3" borderId="27" xfId="0" applyFont="1" applyFill="1" applyBorder="1" applyAlignment="1">
      <alignment vertical="top"/>
    </xf>
    <xf numFmtId="0" fontId="30" fillId="3" borderId="28" xfId="0" applyFont="1" applyFill="1" applyBorder="1" applyAlignment="1">
      <alignment vertical="top"/>
    </xf>
    <xf numFmtId="0" fontId="30" fillId="3" borderId="29" xfId="0" applyFont="1" applyFill="1" applyBorder="1" applyAlignment="1">
      <alignment vertical="top"/>
    </xf>
    <xf numFmtId="0" fontId="30" fillId="3" borderId="0" xfId="0" applyFont="1" applyFill="1" applyAlignment="1">
      <alignment vertical="top"/>
    </xf>
    <xf numFmtId="0" fontId="31" fillId="3" borderId="0" xfId="0" applyFont="1" applyFill="1" applyAlignment="1">
      <alignment vertical="top"/>
    </xf>
    <xf numFmtId="0" fontId="30" fillId="3" borderId="30" xfId="0" applyFont="1" applyFill="1" applyBorder="1" applyAlignment="1">
      <alignment vertical="top"/>
    </xf>
    <xf numFmtId="0" fontId="30" fillId="3" borderId="31" xfId="0" applyFont="1" applyFill="1" applyBorder="1" applyAlignment="1">
      <alignment vertical="top"/>
    </xf>
    <xf numFmtId="0" fontId="30" fillId="3" borderId="32" xfId="0" applyFont="1" applyFill="1" applyBorder="1" applyAlignment="1">
      <alignment vertical="top"/>
    </xf>
    <xf numFmtId="0" fontId="30" fillId="3" borderId="33" xfId="0" applyFont="1" applyFill="1" applyBorder="1" applyAlignment="1">
      <alignment vertical="top"/>
    </xf>
    <xf numFmtId="0" fontId="26" fillId="0" borderId="0" xfId="0" applyFont="1"/>
    <xf numFmtId="0" fontId="3" fillId="0" borderId="14" xfId="0" applyFont="1" applyBorder="1" applyAlignment="1">
      <alignment horizontal="center" vertical="top"/>
    </xf>
    <xf numFmtId="0" fontId="10" fillId="4" borderId="13" xfId="0" applyFont="1" applyFill="1" applyBorder="1" applyProtection="1">
      <protection locked="0"/>
    </xf>
    <xf numFmtId="0" fontId="10" fillId="4" borderId="13" xfId="0" applyFont="1" applyFill="1" applyBorder="1" applyAlignment="1" applyProtection="1">
      <alignment wrapText="1"/>
      <protection locked="0"/>
    </xf>
    <xf numFmtId="0" fontId="23" fillId="7" borderId="13" xfId="0" applyFont="1" applyFill="1" applyBorder="1" applyAlignment="1" applyProtection="1">
      <alignment wrapText="1"/>
      <protection locked="0"/>
    </xf>
    <xf numFmtId="0" fontId="10" fillId="0" borderId="0" xfId="0" applyFont="1"/>
    <xf numFmtId="10" fontId="10" fillId="3" borderId="13" xfId="0" applyNumberFormat="1" applyFont="1" applyFill="1" applyBorder="1"/>
    <xf numFmtId="10" fontId="10" fillId="3" borderId="20" xfId="0" applyNumberFormat="1" applyFont="1" applyFill="1" applyBorder="1"/>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9" xfId="0" applyFont="1" applyBorder="1" applyAlignment="1">
      <alignment horizontal="left" vertical="top" wrapText="1"/>
    </xf>
    <xf numFmtId="0" fontId="3" fillId="0" borderId="15" xfId="0" applyFont="1" applyBorder="1" applyAlignment="1">
      <alignment horizontal="left" vertical="top" wrapText="1"/>
    </xf>
    <xf numFmtId="0" fontId="7" fillId="5" borderId="2" xfId="0" applyFont="1" applyFill="1" applyBorder="1" applyAlignment="1">
      <alignment horizontal="center" wrapText="1"/>
    </xf>
    <xf numFmtId="0" fontId="3" fillId="0" borderId="3" xfId="0" applyFont="1" applyBorder="1" applyAlignment="1">
      <alignment wrapText="1"/>
    </xf>
    <xf numFmtId="0" fontId="3" fillId="0" borderId="4" xfId="0" applyFont="1" applyBorder="1" applyAlignment="1">
      <alignment wrapText="1"/>
    </xf>
    <xf numFmtId="0" fontId="5" fillId="3" borderId="2" xfId="0" applyFont="1" applyFill="1" applyBorder="1" applyProtection="1">
      <protection locked="0"/>
    </xf>
    <xf numFmtId="0" fontId="2" fillId="0" borderId="3" xfId="0" applyFont="1" applyBorder="1" applyProtection="1">
      <protection locked="0"/>
    </xf>
    <xf numFmtId="0" fontId="5" fillId="2" borderId="0" xfId="0" applyFont="1" applyFill="1" applyAlignment="1">
      <alignment wrapText="1"/>
    </xf>
    <xf numFmtId="0" fontId="3" fillId="0" borderId="0" xfId="0" applyFont="1" applyAlignment="1">
      <alignment wrapText="1"/>
    </xf>
    <xf numFmtId="0" fontId="6" fillId="4" borderId="0" xfId="0" applyFont="1" applyFill="1" applyAlignment="1">
      <alignment horizontal="center"/>
    </xf>
    <xf numFmtId="0" fontId="6" fillId="0" borderId="0" xfId="0" applyFont="1" applyAlignment="1">
      <alignment horizontal="center"/>
    </xf>
    <xf numFmtId="0" fontId="19" fillId="4" borderId="0" xfId="0" applyFont="1" applyFill="1" applyAlignment="1">
      <alignment horizontal="left" vertical="top" wrapText="1"/>
    </xf>
    <xf numFmtId="0" fontId="21" fillId="4" borderId="0" xfId="0" applyFont="1" applyFill="1" applyAlignment="1">
      <alignment horizontal="left" vertical="top" wrapText="1"/>
    </xf>
    <xf numFmtId="0" fontId="14" fillId="4" borderId="0" xfId="0" applyFont="1" applyFill="1" applyAlignment="1">
      <alignment horizontal="center"/>
    </xf>
    <xf numFmtId="0" fontId="12" fillId="4" borderId="0" xfId="0" applyFont="1" applyFill="1" applyAlignment="1">
      <alignment horizontal="center" wrapText="1"/>
    </xf>
    <xf numFmtId="0" fontId="10" fillId="4" borderId="0" xfId="0" applyFont="1" applyFill="1" applyAlignment="1">
      <alignment vertical="center" wrapText="1"/>
    </xf>
    <xf numFmtId="0" fontId="5" fillId="3" borderId="3" xfId="0" applyFont="1" applyFill="1" applyBorder="1" applyProtection="1">
      <protection locked="0"/>
    </xf>
    <xf numFmtId="0" fontId="5" fillId="3" borderId="4" xfId="0" applyFont="1" applyFill="1" applyBorder="1" applyProtection="1">
      <protection locked="0"/>
    </xf>
    <xf numFmtId="0" fontId="22" fillId="7" borderId="7" xfId="0" applyFont="1" applyFill="1" applyBorder="1" applyAlignment="1">
      <alignment horizontal="center"/>
    </xf>
    <xf numFmtId="0" fontId="4" fillId="4" borderId="11" xfId="0" applyFont="1" applyFill="1" applyBorder="1" applyAlignment="1">
      <alignment horizontal="center" wrapText="1"/>
    </xf>
    <xf numFmtId="0" fontId="4" fillId="4" borderId="12" xfId="0" applyFont="1" applyFill="1" applyBorder="1" applyAlignment="1">
      <alignment horizontal="center" wrapText="1"/>
    </xf>
    <xf numFmtId="0" fontId="4" fillId="4" borderId="14" xfId="0" applyFont="1" applyFill="1" applyBorder="1" applyAlignment="1">
      <alignment horizontal="center" wrapText="1"/>
    </xf>
    <xf numFmtId="0" fontId="4" fillId="4" borderId="15" xfId="0" applyFont="1" applyFill="1" applyBorder="1" applyAlignment="1">
      <alignment horizont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1</xdr:row>
      <xdr:rowOff>249115</xdr:rowOff>
    </xdr:from>
    <xdr:to>
      <xdr:col>3</xdr:col>
      <xdr:colOff>1673958</xdr:colOff>
      <xdr:row>4</xdr:row>
      <xdr:rowOff>30773</xdr:rowOff>
    </xdr:to>
    <xdr:pic>
      <xdr:nvPicPr>
        <xdr:cNvPr id="2" name="Afbeelding 1" descr="PNH_RGB_pos">
          <a:extLst>
            <a:ext uri="{FF2B5EF4-FFF2-40B4-BE49-F238E27FC236}">
              <a16:creationId xmlns:a16="http://schemas.microsoft.com/office/drawing/2014/main" id="{8B200015-EBBD-4606-ADDF-A1CEA32CD7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600807"/>
          <a:ext cx="4560766" cy="83673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ova%20Vista%20HP\AppData\Local\Microsoft\Windows\INetCache\Content.Outlook\2K20NE79\Bijlage%202%20Format%20Prijzenbl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 Prijzenblad"/>
    </sheetNames>
    <sheetDataSet>
      <sheetData sheetId="0">
        <row r="38">
          <cell r="C38" t="str">
            <v>&lt;maak een keuze&gt;</v>
          </cell>
        </row>
        <row r="39">
          <cell r="C39" t="str">
            <v>Perceel 1: ICT functies</v>
          </cell>
        </row>
        <row r="40">
          <cell r="C40" t="str">
            <v>Perceel 2: Financiële functies</v>
          </cell>
        </row>
        <row r="41">
          <cell r="C41" t="str">
            <v>Perceel 3: Technische functies</v>
          </cell>
        </row>
        <row r="42">
          <cell r="C42" t="str">
            <v>Perceel 4: Overige functies</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E58EA-55B5-4907-AFBB-17096C46F7D7}">
  <sheetPr>
    <tabColor theme="0" tint="-0.14999847407452621"/>
    <pageSetUpPr fitToPage="1"/>
  </sheetPr>
  <dimension ref="A7:M36"/>
  <sheetViews>
    <sheetView showGridLines="0" tabSelected="1" view="pageLayout" zoomScale="90" zoomScaleNormal="100" zoomScalePageLayoutView="90" workbookViewId="0">
      <selection activeCell="C10" sqref="C10"/>
    </sheetView>
  </sheetViews>
  <sheetFormatPr defaultColWidth="9.08984375" defaultRowHeight="27.5" customHeight="1"/>
  <cols>
    <col min="1" max="1" width="3.54296875" style="83" customWidth="1"/>
    <col min="2" max="2" width="6" style="83" customWidth="1"/>
    <col min="3" max="3" width="33.36328125" style="83" customWidth="1"/>
    <col min="4" max="4" width="28.90625" style="83" customWidth="1"/>
    <col min="5" max="5" width="15.6328125" style="83" customWidth="1"/>
    <col min="6" max="6" width="28.90625" style="83" customWidth="1"/>
    <col min="7" max="7" width="6" style="83" customWidth="1"/>
    <col min="8" max="16384" width="9.08984375" style="83"/>
  </cols>
  <sheetData>
    <row r="7" spans="2:7" ht="15.5">
      <c r="B7" s="104" t="s">
        <v>90</v>
      </c>
    </row>
    <row r="9" spans="2:7" ht="16.5" customHeight="1">
      <c r="B9" s="104" t="s">
        <v>78</v>
      </c>
      <c r="C9" s="84"/>
      <c r="D9" s="84"/>
      <c r="E9" s="84"/>
      <c r="F9" s="84"/>
    </row>
    <row r="10" spans="2:7" ht="14.5">
      <c r="B10" s="85"/>
    </row>
    <row r="11" spans="2:7" ht="15" customHeight="1">
      <c r="B11" s="86" t="s">
        <v>71</v>
      </c>
      <c r="C11" s="87"/>
      <c r="D11" s="87"/>
      <c r="E11" s="87"/>
      <c r="F11" s="87"/>
      <c r="G11" s="87"/>
    </row>
    <row r="12" spans="2:7" ht="26" customHeight="1">
      <c r="B12" s="88">
        <v>1</v>
      </c>
      <c r="C12" s="112" t="s">
        <v>88</v>
      </c>
      <c r="D12" s="112"/>
      <c r="E12" s="112"/>
      <c r="F12" s="112"/>
      <c r="G12" s="113"/>
    </row>
    <row r="13" spans="2:7" ht="13" customHeight="1">
      <c r="B13" s="88">
        <v>2</v>
      </c>
      <c r="C13" s="112" t="s">
        <v>82</v>
      </c>
      <c r="D13" s="112"/>
      <c r="E13" s="112"/>
      <c r="F13" s="112"/>
      <c r="G13" s="113"/>
    </row>
    <row r="14" spans="2:7" ht="13" customHeight="1">
      <c r="B14" s="88">
        <v>3</v>
      </c>
      <c r="C14" s="112" t="s">
        <v>91</v>
      </c>
      <c r="D14" s="112"/>
      <c r="E14" s="112"/>
      <c r="F14" s="112"/>
      <c r="G14" s="113"/>
    </row>
    <row r="15" spans="2:7" ht="28.5" customHeight="1">
      <c r="B15" s="105">
        <v>4</v>
      </c>
      <c r="C15" s="114" t="s">
        <v>89</v>
      </c>
      <c r="D15" s="114"/>
      <c r="E15" s="114"/>
      <c r="F15" s="114"/>
      <c r="G15" s="115"/>
    </row>
    <row r="16" spans="2:7" ht="14.4" customHeight="1">
      <c r="B16" s="88">
        <v>5</v>
      </c>
      <c r="C16" s="112" t="s">
        <v>72</v>
      </c>
      <c r="D16" s="112"/>
      <c r="E16" s="112"/>
      <c r="F16" s="112"/>
      <c r="G16" s="113"/>
    </row>
    <row r="17" spans="1:13" ht="31.5" customHeight="1">
      <c r="B17" s="88">
        <v>6</v>
      </c>
      <c r="C17" s="112" t="s">
        <v>79</v>
      </c>
      <c r="D17" s="112"/>
      <c r="E17" s="112"/>
      <c r="F17" s="112"/>
      <c r="G17" s="113"/>
    </row>
    <row r="18" spans="1:13" ht="15" customHeight="1">
      <c r="B18" s="86"/>
      <c r="C18" s="87"/>
      <c r="D18" s="87"/>
      <c r="E18" s="87"/>
      <c r="F18" s="87"/>
      <c r="G18" s="87"/>
    </row>
    <row r="19" spans="1:13" ht="18" customHeight="1" thickBot="1">
      <c r="A19" s="86"/>
      <c r="B19" s="89"/>
      <c r="C19" s="90"/>
      <c r="D19" s="90"/>
      <c r="E19" s="90"/>
      <c r="F19" s="90"/>
      <c r="G19" s="91"/>
      <c r="H19" s="86"/>
      <c r="I19" s="86"/>
      <c r="J19" s="92"/>
      <c r="K19" s="92"/>
      <c r="L19" s="92"/>
      <c r="M19" s="92"/>
    </row>
    <row r="20" spans="1:13" ht="27" customHeight="1">
      <c r="C20" s="93" t="s">
        <v>73</v>
      </c>
      <c r="D20" s="94"/>
      <c r="E20" s="95" t="s">
        <v>74</v>
      </c>
      <c r="F20" s="95"/>
      <c r="G20" s="96"/>
      <c r="H20" s="92"/>
      <c r="I20" s="92"/>
      <c r="J20" s="92"/>
      <c r="K20" s="92"/>
      <c r="L20" s="92"/>
      <c r="M20" s="92"/>
    </row>
    <row r="21" spans="1:13" ht="36" customHeight="1">
      <c r="C21" s="97" t="s">
        <v>75</v>
      </c>
      <c r="D21" s="98"/>
      <c r="E21" s="99" t="s">
        <v>74</v>
      </c>
      <c r="F21" s="99"/>
      <c r="G21" s="100"/>
      <c r="H21" s="92"/>
      <c r="I21" s="92"/>
      <c r="J21" s="92"/>
      <c r="K21" s="92"/>
      <c r="L21" s="92"/>
      <c r="M21" s="92"/>
    </row>
    <row r="22" spans="1:13" ht="32.5" customHeight="1">
      <c r="C22" s="97" t="s">
        <v>76</v>
      </c>
      <c r="D22" s="98"/>
      <c r="E22" s="99" t="s">
        <v>74</v>
      </c>
      <c r="F22" s="99"/>
      <c r="G22" s="100"/>
    </row>
    <row r="23" spans="1:13" ht="14.5">
      <c r="C23" s="97"/>
      <c r="D23" s="98"/>
      <c r="E23" s="99"/>
      <c r="F23" s="99"/>
      <c r="G23" s="100"/>
    </row>
    <row r="24" spans="1:13" ht="14.5">
      <c r="C24" s="97"/>
      <c r="D24" s="98"/>
      <c r="E24" s="99"/>
      <c r="F24" s="99"/>
      <c r="G24" s="100"/>
    </row>
    <row r="25" spans="1:13" ht="14.5">
      <c r="C25" s="97" t="s">
        <v>77</v>
      </c>
      <c r="D25" s="98"/>
      <c r="E25" s="99" t="s">
        <v>74</v>
      </c>
      <c r="F25" s="99"/>
      <c r="G25" s="100"/>
    </row>
    <row r="26" spans="1:13" ht="48.5" customHeight="1" thickBot="1">
      <c r="C26" s="101"/>
      <c r="D26" s="102"/>
      <c r="E26" s="102"/>
      <c r="F26" s="102"/>
      <c r="G26" s="103"/>
    </row>
    <row r="31" spans="1:13" ht="13">
      <c r="C31" s="109"/>
    </row>
    <row r="32" spans="1:13" ht="13">
      <c r="C32" s="109"/>
    </row>
    <row r="33" spans="3:3" ht="13">
      <c r="C33" s="109"/>
    </row>
    <row r="34" spans="3:3" ht="13">
      <c r="C34" s="109"/>
    </row>
    <row r="35" spans="3:3" ht="13">
      <c r="C35" s="109"/>
    </row>
    <row r="36" spans="3:3" ht="13">
      <c r="C36" s="109"/>
    </row>
  </sheetData>
  <mergeCells count="6">
    <mergeCell ref="C16:G16"/>
    <mergeCell ref="C17:G17"/>
    <mergeCell ref="C12:G12"/>
    <mergeCell ref="C13:G13"/>
    <mergeCell ref="C14:G14"/>
    <mergeCell ref="C15:G15"/>
  </mergeCells>
  <pageMargins left="0.7" right="0.7" top="0.75" bottom="0.75" header="0.3" footer="0.3"/>
  <pageSetup paperSize="9" scale="81"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D24"/>
  <sheetViews>
    <sheetView showGridLines="0" view="pageLayout" zoomScaleNormal="100" workbookViewId="0">
      <selection activeCell="D26" sqref="D26"/>
    </sheetView>
  </sheetViews>
  <sheetFormatPr defaultColWidth="10.81640625" defaultRowHeight="13"/>
  <cols>
    <col min="1" max="1" width="61.81640625" style="1" customWidth="1"/>
    <col min="2" max="2" width="15.1796875" style="1" customWidth="1"/>
    <col min="3" max="3" width="9.08984375" style="78" customWidth="1"/>
    <col min="4" max="4" width="13.36328125" style="1" bestFit="1" customWidth="1"/>
    <col min="5" max="16384" width="10.81640625" style="1"/>
  </cols>
  <sheetData>
    <row r="1" spans="1:4">
      <c r="A1" s="67" t="s">
        <v>0</v>
      </c>
      <c r="B1" s="119" t="s">
        <v>25</v>
      </c>
      <c r="C1" s="120"/>
      <c r="D1" s="120"/>
    </row>
    <row r="2" spans="1:4" ht="53.4" customHeight="1">
      <c r="B2" s="116" t="s">
        <v>68</v>
      </c>
      <c r="C2" s="117"/>
      <c r="D2" s="118"/>
    </row>
    <row r="3" spans="1:4" ht="26">
      <c r="A3" s="68" t="s">
        <v>63</v>
      </c>
      <c r="B3" s="69" t="s">
        <v>1</v>
      </c>
      <c r="C3" s="70" t="s">
        <v>2</v>
      </c>
      <c r="D3" s="69" t="s">
        <v>87</v>
      </c>
    </row>
    <row r="4" spans="1:4">
      <c r="A4" s="71" t="s">
        <v>3</v>
      </c>
      <c r="B4" s="72">
        <v>160</v>
      </c>
      <c r="C4" s="73">
        <v>10</v>
      </c>
      <c r="D4" s="74">
        <f t="shared" ref="D4:D12" si="0">B4/(100-C4)</f>
        <v>1.7777777777777777</v>
      </c>
    </row>
    <row r="5" spans="1:4">
      <c r="A5" s="75" t="s">
        <v>27</v>
      </c>
      <c r="B5" s="76">
        <f>'Reguliere uren kp 2024'!C38*100</f>
        <v>152.30325401850001</v>
      </c>
      <c r="C5" s="2">
        <v>0</v>
      </c>
      <c r="D5" s="77">
        <f t="shared" si="0"/>
        <v>1.5230325401850002</v>
      </c>
    </row>
    <row r="6" spans="1:4">
      <c r="A6" s="75" t="s">
        <v>29</v>
      </c>
      <c r="B6" s="76">
        <f>'Over-toeslaguren kp 2024 '!C38*100</f>
        <v>136.62571</v>
      </c>
      <c r="C6" s="2">
        <v>0</v>
      </c>
      <c r="D6" s="77">
        <f t="shared" si="0"/>
        <v>1.3662570999999999</v>
      </c>
    </row>
    <row r="7" spans="1:4">
      <c r="A7" s="75" t="s">
        <v>30</v>
      </c>
      <c r="B7" s="76">
        <f>'Vakantiekrachten kp 2024'!C38*100</f>
        <v>144.55065277575</v>
      </c>
      <c r="C7" s="2">
        <v>0</v>
      </c>
      <c r="D7" s="77">
        <f t="shared" si="0"/>
        <v>1.4455065277574999</v>
      </c>
    </row>
    <row r="8" spans="1:4">
      <c r="A8" s="75" t="s">
        <v>81</v>
      </c>
      <c r="B8" s="76">
        <f>'Vakantiekrachten kp 2024'!F38*100</f>
        <v>133.35423</v>
      </c>
      <c r="C8" s="2">
        <v>0</v>
      </c>
      <c r="D8" s="77">
        <f t="shared" si="0"/>
        <v>1.3335423</v>
      </c>
    </row>
    <row r="9" spans="1:4">
      <c r="A9" s="75" t="s">
        <v>70</v>
      </c>
      <c r="B9" s="76">
        <f>'Eindejaarsuitkering kp 2024 '!C38*100</f>
        <v>123.17499999999998</v>
      </c>
      <c r="C9" s="2">
        <v>0</v>
      </c>
      <c r="D9" s="77">
        <f t="shared" si="0"/>
        <v>1.2317499999999999</v>
      </c>
    </row>
    <row r="10" spans="1:4">
      <c r="A10" s="75" t="s">
        <v>45</v>
      </c>
      <c r="B10" s="76">
        <f>'Reguliere uren kp 2024'!F38*100</f>
        <v>152.210518122</v>
      </c>
      <c r="C10" s="2">
        <v>0</v>
      </c>
      <c r="D10" s="77">
        <f t="shared" si="0"/>
        <v>1.5221051812199999</v>
      </c>
    </row>
    <row r="11" spans="1:4">
      <c r="A11" s="75" t="s">
        <v>46</v>
      </c>
      <c r="B11" s="76">
        <f>'Over-toeslaguren kp 2024 '!F38*100</f>
        <v>136.54252</v>
      </c>
      <c r="C11" s="2">
        <v>0</v>
      </c>
      <c r="D11" s="77">
        <f t="shared" ref="D11" si="1">B11/(100-C11)</f>
        <v>1.3654252</v>
      </c>
    </row>
    <row r="12" spans="1:4">
      <c r="A12" s="75" t="s">
        <v>62</v>
      </c>
      <c r="B12" s="76">
        <f>'Eindejaarsuitkering kp 2024 '!F38*100</f>
        <v>123.1</v>
      </c>
      <c r="C12" s="2">
        <v>0</v>
      </c>
      <c r="D12" s="77">
        <f t="shared" si="0"/>
        <v>1.2309999999999999</v>
      </c>
    </row>
    <row r="13" spans="1:4">
      <c r="A13" s="123"/>
      <c r="B13" s="124"/>
      <c r="C13" s="124"/>
      <c r="D13" s="124"/>
    </row>
    <row r="14" spans="1:4" ht="35.25" customHeight="1">
      <c r="B14" s="116" t="s">
        <v>69</v>
      </c>
      <c r="C14" s="117"/>
      <c r="D14" s="118"/>
    </row>
    <row r="15" spans="1:4" ht="26">
      <c r="A15" s="79" t="s">
        <v>64</v>
      </c>
      <c r="B15" s="80" t="s">
        <v>4</v>
      </c>
      <c r="C15" s="81" t="s">
        <v>2</v>
      </c>
      <c r="D15" s="82" t="s">
        <v>87</v>
      </c>
    </row>
    <row r="16" spans="1:4">
      <c r="A16" s="75" t="s">
        <v>31</v>
      </c>
      <c r="B16" s="76">
        <f>'Reguliere uren kp 2024'!I38*100</f>
        <v>152.30325401850001</v>
      </c>
      <c r="C16" s="2">
        <v>0</v>
      </c>
      <c r="D16" s="77">
        <f t="shared" ref="D16:D23" si="2">B16/(100-C16)</f>
        <v>1.5230325401850002</v>
      </c>
    </row>
    <row r="17" spans="1:4">
      <c r="A17" s="75" t="s">
        <v>32</v>
      </c>
      <c r="B17" s="76">
        <f>'Over-toeslaguren kp 2024 '!I38*100</f>
        <v>136.62571</v>
      </c>
      <c r="C17" s="2">
        <v>0</v>
      </c>
      <c r="D17" s="77">
        <f t="shared" si="2"/>
        <v>1.3662570999999999</v>
      </c>
    </row>
    <row r="18" spans="1:4">
      <c r="A18" s="75" t="s">
        <v>33</v>
      </c>
      <c r="B18" s="76">
        <f>'Vakantiekrachten kp 2024'!I38*100</f>
        <v>144.55065277575</v>
      </c>
      <c r="C18" s="2">
        <v>0</v>
      </c>
      <c r="D18" s="77">
        <f t="shared" si="2"/>
        <v>1.4455065277574999</v>
      </c>
    </row>
    <row r="19" spans="1:4">
      <c r="A19" s="75" t="s">
        <v>81</v>
      </c>
      <c r="B19" s="76">
        <f>'Vakantiekrachten kp 2024'!L38*100</f>
        <v>133.35423</v>
      </c>
      <c r="C19" s="2">
        <v>0</v>
      </c>
      <c r="D19" s="77">
        <f t="shared" si="2"/>
        <v>1.3335423</v>
      </c>
    </row>
    <row r="20" spans="1:4">
      <c r="A20" s="75" t="s">
        <v>70</v>
      </c>
      <c r="B20" s="76">
        <f>'Eindejaarsuitkering kp 2024 '!I38*100</f>
        <v>123.17499999999998</v>
      </c>
      <c r="C20" s="2">
        <v>0</v>
      </c>
      <c r="D20" s="77">
        <f t="shared" si="2"/>
        <v>1.2317499999999999</v>
      </c>
    </row>
    <row r="21" spans="1:4">
      <c r="A21" s="75" t="s">
        <v>45</v>
      </c>
      <c r="B21" s="76">
        <f>'Reguliere uren kp 2024'!L38*100</f>
        <v>152.210518122</v>
      </c>
      <c r="C21" s="2">
        <v>0</v>
      </c>
      <c r="D21" s="77">
        <f t="shared" si="2"/>
        <v>1.5221051812199999</v>
      </c>
    </row>
    <row r="22" spans="1:4">
      <c r="A22" s="75" t="s">
        <v>47</v>
      </c>
      <c r="B22" s="76">
        <f>'Over-toeslaguren kp 2024 '!L38*100</f>
        <v>136.54252</v>
      </c>
      <c r="C22" s="2">
        <v>0</v>
      </c>
      <c r="D22" s="77">
        <f t="shared" si="2"/>
        <v>1.3654252</v>
      </c>
    </row>
    <row r="23" spans="1:4">
      <c r="A23" s="75" t="s">
        <v>62</v>
      </c>
      <c r="B23" s="76">
        <f>'Eindejaarsuitkering kp 2024 '!L38*100</f>
        <v>123.1</v>
      </c>
      <c r="C23" s="2">
        <v>0</v>
      </c>
      <c r="D23" s="77">
        <f t="shared" si="2"/>
        <v>1.2309999999999999</v>
      </c>
    </row>
    <row r="24" spans="1:4" ht="27" customHeight="1">
      <c r="A24" s="121" t="s">
        <v>86</v>
      </c>
      <c r="B24" s="122"/>
      <c r="C24" s="122"/>
      <c r="D24" s="122"/>
    </row>
  </sheetData>
  <sheetProtection algorithmName="SHA-512" hashValue="kBxghH6Q3SkcKGXqVCORfkPGhawMWUxukHWSB2BYfqJ5kMxyw1D9prBfWeK62FB0N4wPo228r8kpmmgALAM3nA==" saltValue="+itobwsl+NIoX1AZGmUbwg==" spinCount="100000" sheet="1" objects="1" scenarios="1"/>
  <mergeCells count="5">
    <mergeCell ref="B14:D14"/>
    <mergeCell ref="B1:D1"/>
    <mergeCell ref="A24:D24"/>
    <mergeCell ref="B2:D2"/>
    <mergeCell ref="A13:D13"/>
  </mergeCells>
  <pageMargins left="0.7" right="0.7" top="0.75" bottom="0.75" header="0.3" footer="0.3"/>
  <pageSetup paperSize="9" orientation="landscape" horizontalDpi="4294967293" verticalDpi="300" r:id="rId1"/>
  <headerFooter>
    <oddHeader>&amp;L&amp;10Inhuur Flexibele arbeidskrachten&amp;C&amp;"Corbel,Vet"&amp;10&amp;F&amp;R&amp;G</oddHeader>
    <oddFooter>&amp;L&amp;"Corbel,Standaard"&amp;9&amp;A&amp;C&amp;"Corbel,Standaard"&amp;9PNH Kenmerk: 1983341 - Tenderned nummer 435322&amp;R&amp;"Corbel,Standaard"&amp;9© Nova Vista Human Capital</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1:G41"/>
  <sheetViews>
    <sheetView showGridLines="0" view="pageLayout" topLeftCell="A12" zoomScale="90" zoomScaleNormal="100" zoomScalePageLayoutView="90" workbookViewId="0">
      <selection activeCell="E19" sqref="E19"/>
    </sheetView>
  </sheetViews>
  <sheetFormatPr defaultColWidth="10.81640625" defaultRowHeight="12.5"/>
  <cols>
    <col min="1" max="1" width="74.08984375" style="3" customWidth="1"/>
    <col min="2" max="2" width="13.36328125" style="3" bestFit="1" customWidth="1"/>
    <col min="3" max="3" width="11.36328125" style="5" bestFit="1" customWidth="1"/>
    <col min="4" max="4" width="10.08984375" style="21" customWidth="1"/>
    <col min="5" max="5" width="22.54296875" style="17" customWidth="1"/>
    <col min="6" max="6" width="12.54296875" style="3" customWidth="1"/>
    <col min="7" max="16384" width="10.81640625" style="3"/>
  </cols>
  <sheetData>
    <row r="1" spans="1:7" ht="35.25" customHeight="1">
      <c r="B1" s="4"/>
      <c r="D1" s="127" t="s">
        <v>7</v>
      </c>
      <c r="E1" s="127"/>
    </row>
    <row r="2" spans="1:7" ht="52">
      <c r="A2" s="7" t="s">
        <v>65</v>
      </c>
      <c r="B2" s="8" t="s">
        <v>8</v>
      </c>
      <c r="C2" s="9" t="s">
        <v>9</v>
      </c>
      <c r="D2" s="10">
        <f>SUM(D3:D5)</f>
        <v>0.98</v>
      </c>
      <c r="E2" s="11" t="s">
        <v>5</v>
      </c>
      <c r="F2" s="12"/>
    </row>
    <row r="3" spans="1:7">
      <c r="A3" s="13" t="s">
        <v>27</v>
      </c>
      <c r="B3" s="14">
        <f>('Omrekenfactoren 2024'!D5)*C3</f>
        <v>1.0661227781295002</v>
      </c>
      <c r="C3" s="15">
        <f>0.7</f>
        <v>0.7</v>
      </c>
      <c r="D3" s="16">
        <f>SUM(C3+C4+C5+C6)</f>
        <v>0.74</v>
      </c>
      <c r="E3" s="17" t="s">
        <v>53</v>
      </c>
      <c r="F3" s="12"/>
    </row>
    <row r="4" spans="1:7">
      <c r="A4" s="13" t="s">
        <v>55</v>
      </c>
      <c r="B4" s="14">
        <f>('Omrekenfactoren 2024'!D6)*C4</f>
        <v>6.8312854999999992E-3</v>
      </c>
      <c r="C4" s="15">
        <v>5.0000000000000001E-3</v>
      </c>
      <c r="D4" s="16"/>
      <c r="F4" s="12"/>
    </row>
    <row r="5" spans="1:7">
      <c r="A5" s="13" t="s">
        <v>28</v>
      </c>
      <c r="B5" s="14">
        <f>'Omrekenfactoren 2024'!D7*C5</f>
        <v>7.2275326387874995E-3</v>
      </c>
      <c r="C5" s="15">
        <v>5.0000000000000001E-3</v>
      </c>
      <c r="D5" s="16">
        <f>(C7+C8+C9)</f>
        <v>0.24000000000000002</v>
      </c>
      <c r="E5" s="17" t="s">
        <v>54</v>
      </c>
      <c r="F5" s="12"/>
    </row>
    <row r="6" spans="1:7">
      <c r="A6" s="13" t="s">
        <v>56</v>
      </c>
      <c r="B6" s="14">
        <f>'Omrekenfactoren 2024'!D9*C6</f>
        <v>3.6952499999999992E-2</v>
      </c>
      <c r="C6" s="15">
        <v>0.03</v>
      </c>
      <c r="D6" s="16"/>
      <c r="F6" s="12"/>
    </row>
    <row r="7" spans="1:7">
      <c r="A7" s="13" t="s">
        <v>45</v>
      </c>
      <c r="B7" s="14">
        <f>'Omrekenfactoren 2024'!D10*C7</f>
        <v>0.30442103624400002</v>
      </c>
      <c r="C7" s="15">
        <v>0.2</v>
      </c>
      <c r="D7" s="16"/>
      <c r="E7" s="18"/>
      <c r="F7" s="12"/>
    </row>
    <row r="8" spans="1:7">
      <c r="A8" s="13" t="s">
        <v>57</v>
      </c>
      <c r="B8" s="14">
        <f>'Omrekenfactoren 2024'!D11*C8</f>
        <v>6.8271260000000002E-3</v>
      </c>
      <c r="C8" s="19">
        <v>5.0000000000000001E-3</v>
      </c>
      <c r="D8" s="16"/>
      <c r="F8" s="12"/>
    </row>
    <row r="9" spans="1:7">
      <c r="A9" s="13" t="s">
        <v>58</v>
      </c>
      <c r="B9" s="14">
        <f>'Omrekenfactoren 2024'!D12*C9</f>
        <v>4.3084999999999998E-2</v>
      </c>
      <c r="C9" s="15">
        <v>3.5000000000000003E-2</v>
      </c>
      <c r="D9" s="16"/>
      <c r="F9" s="12"/>
    </row>
    <row r="10" spans="1:7" ht="13">
      <c r="A10" s="3" t="s">
        <v>38</v>
      </c>
      <c r="B10" s="65">
        <f>SUM(B3:B9)</f>
        <v>1.4714672585122874</v>
      </c>
      <c r="C10" s="66">
        <f>SUM(C3:C9)</f>
        <v>0.98</v>
      </c>
      <c r="F10" s="12"/>
    </row>
    <row r="11" spans="1:7" ht="52">
      <c r="A11" s="22" t="s">
        <v>66</v>
      </c>
      <c r="B11" s="8" t="s">
        <v>8</v>
      </c>
      <c r="C11" s="9" t="s">
        <v>9</v>
      </c>
      <c r="D11" s="20">
        <f>C12+C13</f>
        <v>0.02</v>
      </c>
      <c r="E11" s="11" t="s">
        <v>6</v>
      </c>
    </row>
    <row r="12" spans="1:7">
      <c r="A12" s="13" t="s">
        <v>27</v>
      </c>
      <c r="B12" s="14">
        <f>('Omrekenfactoren 2024'!D16)*C12</f>
        <v>1.5230325401850002E-2</v>
      </c>
      <c r="C12" s="15">
        <v>0.01</v>
      </c>
      <c r="D12" s="16">
        <f>C12</f>
        <v>0.01</v>
      </c>
      <c r="E12" s="17" t="s">
        <v>53</v>
      </c>
    </row>
    <row r="13" spans="1:7">
      <c r="A13" s="13" t="s">
        <v>45</v>
      </c>
      <c r="B13" s="14">
        <f>'Omrekenfactoren 2024'!D21*C13</f>
        <v>1.5221051812199999E-2</v>
      </c>
      <c r="C13" s="15">
        <f>0.01</f>
        <v>0.01</v>
      </c>
      <c r="D13" s="16">
        <f>C13</f>
        <v>0.01</v>
      </c>
      <c r="E13" s="17" t="s">
        <v>54</v>
      </c>
      <c r="F13" s="17"/>
      <c r="G13" s="17"/>
    </row>
    <row r="14" spans="1:7" ht="18.649999999999999" customHeight="1">
      <c r="A14" s="11" t="s">
        <v>10</v>
      </c>
      <c r="B14" s="23">
        <f>B10+B12+B13</f>
        <v>1.5019186357263374</v>
      </c>
      <c r="C14" s="10">
        <f>SUM(C3:C13)-C10</f>
        <v>1</v>
      </c>
      <c r="F14" s="12"/>
    </row>
    <row r="15" spans="1:7" ht="34.4" customHeight="1">
      <c r="A15" s="128"/>
      <c r="B15" s="128"/>
      <c r="E15" s="3"/>
    </row>
    <row r="16" spans="1:7" ht="59.4" customHeight="1">
      <c r="A16" s="125" t="s">
        <v>80</v>
      </c>
      <c r="B16" s="126"/>
      <c r="C16" s="126"/>
      <c r="D16" s="126"/>
      <c r="E16" s="126"/>
      <c r="F16" s="24"/>
    </row>
    <row r="17" spans="1:6">
      <c r="A17" s="25"/>
      <c r="B17" s="25"/>
      <c r="E17" s="3"/>
      <c r="F17" s="24"/>
    </row>
    <row r="18" spans="1:6">
      <c r="A18" s="25"/>
      <c r="B18" s="25"/>
      <c r="E18" s="3"/>
      <c r="F18" s="24"/>
    </row>
    <row r="19" spans="1:6" ht="67.25" customHeight="1">
      <c r="A19" s="25"/>
      <c r="B19" s="25"/>
      <c r="C19" s="4"/>
      <c r="D19" s="4"/>
      <c r="E19" s="4"/>
    </row>
    <row r="20" spans="1:6">
      <c r="B20" s="5"/>
      <c r="C20" s="25"/>
    </row>
    <row r="21" spans="1:6" s="11" customFormat="1" ht="13">
      <c r="A21" s="3"/>
      <c r="B21" s="3"/>
      <c r="C21" s="25"/>
      <c r="D21" s="6"/>
    </row>
    <row r="22" spans="1:6">
      <c r="C22" s="25"/>
    </row>
    <row r="23" spans="1:6" ht="13.25" customHeight="1">
      <c r="C23" s="26"/>
      <c r="D23" s="25"/>
      <c r="E23" s="25"/>
    </row>
    <row r="24" spans="1:6" ht="13.25" customHeight="1">
      <c r="D24" s="25"/>
      <c r="E24" s="25"/>
    </row>
    <row r="25" spans="1:6" ht="13.25" customHeight="1">
      <c r="D25" s="25"/>
      <c r="E25" s="25"/>
    </row>
    <row r="26" spans="1:6" ht="13.25" customHeight="1">
      <c r="D26" s="25"/>
      <c r="E26" s="25"/>
    </row>
    <row r="27" spans="1:6">
      <c r="E27" s="3"/>
    </row>
    <row r="41" spans="4:5">
      <c r="D41" s="26"/>
      <c r="E41" s="3"/>
    </row>
  </sheetData>
  <sheetProtection algorithmName="SHA-512" hashValue="Ssedz1fisx8+Kiz1sCmSWQEEOD7v70ZoRit/yVEBFv6acodXMtUMWWR273cwH/kO1QAZPpTdxuf3iDEVeWXBKA==" saltValue="k9Rh5K25xSH+ozWQBqcioA==" spinCount="100000" sheet="1" objects="1" scenarios="1"/>
  <mergeCells count="3">
    <mergeCell ref="A16:E16"/>
    <mergeCell ref="D1:E1"/>
    <mergeCell ref="A15:B15"/>
  </mergeCells>
  <pageMargins left="0.7" right="0.7" top="0.75" bottom="0.75" header="0.3" footer="0.3"/>
  <pageSetup paperSize="9" scale="99" orientation="landscape" horizontalDpi="4294967293" verticalDpi="300" r:id="rId1"/>
  <headerFooter>
    <oddHeader>&amp;L&amp;10Inhuur Flexibele arbeidskrachten&amp;C&amp;"Corbel,Vet"&amp;10&amp;F&amp;R&amp;G</oddHeader>
    <oddFooter>&amp;L&amp;"Corbel,Standaard"&amp;9&amp;A&amp;C&amp;"Corbel,Standaard"&amp;9PNH kenmerk 1983341- Tenderned nummer 435322&amp;R&amp;"Corbel,Standaard"&amp;9© Nova Vista Human Capital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L44"/>
  <sheetViews>
    <sheetView view="pageLayout" topLeftCell="A38" zoomScale="90" zoomScaleNormal="100" zoomScalePageLayoutView="90" workbookViewId="0">
      <selection activeCell="A44" sqref="A44:L44"/>
    </sheetView>
  </sheetViews>
  <sheetFormatPr defaultColWidth="10.81640625" defaultRowHeight="13"/>
  <cols>
    <col min="1" max="1" width="32.36328125" style="28" customWidth="1"/>
    <col min="2" max="2" width="10.81640625" style="28"/>
    <col min="3" max="3" width="11.1796875" style="28" bestFit="1" customWidth="1"/>
    <col min="4" max="4" width="3.54296875" style="28" customWidth="1"/>
    <col min="5" max="6" width="10.81640625" style="28"/>
    <col min="7" max="7" width="3.08984375" style="28" customWidth="1"/>
    <col min="8" max="9" width="10.81640625" style="28"/>
    <col min="10" max="10" width="3.1796875" style="28" customWidth="1"/>
    <col min="11" max="16384" width="10.81640625" style="28"/>
  </cols>
  <sheetData>
    <row r="1" spans="1:12" s="1" customFormat="1">
      <c r="A1" s="27" t="s">
        <v>0</v>
      </c>
      <c r="B1" s="119" t="s">
        <v>25</v>
      </c>
      <c r="C1" s="130"/>
      <c r="D1" s="130"/>
      <c r="E1" s="130"/>
      <c r="F1" s="130"/>
      <c r="G1" s="130"/>
      <c r="H1" s="130"/>
      <c r="I1" s="130"/>
      <c r="J1" s="130"/>
      <c r="K1" s="130"/>
      <c r="L1" s="131"/>
    </row>
    <row r="2" spans="1:12">
      <c r="B2" s="132" t="s">
        <v>23</v>
      </c>
      <c r="C2" s="132"/>
      <c r="D2" s="132"/>
      <c r="E2" s="132"/>
      <c r="F2" s="132"/>
      <c r="H2" s="132" t="s">
        <v>24</v>
      </c>
      <c r="I2" s="132"/>
      <c r="J2" s="132"/>
      <c r="K2" s="132"/>
      <c r="L2" s="132"/>
    </row>
    <row r="3" spans="1:12">
      <c r="A3" s="29"/>
      <c r="B3" s="30"/>
      <c r="C3" s="30"/>
      <c r="D3" s="31"/>
      <c r="E3" s="30"/>
      <c r="F3" s="30"/>
      <c r="G3" s="32"/>
      <c r="H3" s="30"/>
      <c r="I3" s="30"/>
      <c r="J3" s="31"/>
      <c r="K3" s="30"/>
      <c r="L3" s="30"/>
    </row>
    <row r="4" spans="1:12" ht="13.25" customHeight="1">
      <c r="B4" s="133" t="s">
        <v>34</v>
      </c>
      <c r="C4" s="134"/>
      <c r="E4" s="133" t="s">
        <v>48</v>
      </c>
      <c r="F4" s="134"/>
      <c r="G4" s="33"/>
      <c r="H4" s="133" t="s">
        <v>35</v>
      </c>
      <c r="I4" s="134"/>
      <c r="K4" s="133" t="s">
        <v>48</v>
      </c>
      <c r="L4" s="134"/>
    </row>
    <row r="5" spans="1:12" ht="13.25" customHeight="1">
      <c r="B5" s="135"/>
      <c r="C5" s="136"/>
      <c r="D5" s="34"/>
      <c r="E5" s="135"/>
      <c r="F5" s="136"/>
      <c r="G5" s="33"/>
      <c r="H5" s="135"/>
      <c r="I5" s="136"/>
      <c r="J5" s="34"/>
      <c r="K5" s="135"/>
      <c r="L5" s="136"/>
    </row>
    <row r="6" spans="1:12">
      <c r="A6" s="35" t="s">
        <v>11</v>
      </c>
      <c r="B6" s="36"/>
      <c r="C6" s="37"/>
      <c r="D6" s="38"/>
      <c r="E6" s="36"/>
      <c r="F6" s="37"/>
      <c r="G6" s="33"/>
      <c r="H6" s="36"/>
      <c r="I6" s="37"/>
      <c r="J6" s="38"/>
      <c r="K6" s="36"/>
      <c r="L6" s="37"/>
    </row>
    <row r="7" spans="1:12">
      <c r="A7" s="39" t="s">
        <v>12</v>
      </c>
      <c r="B7" s="40">
        <v>1</v>
      </c>
      <c r="C7" s="40">
        <f>B7</f>
        <v>1</v>
      </c>
      <c r="D7" s="40"/>
      <c r="E7" s="40">
        <v>1</v>
      </c>
      <c r="F7" s="40">
        <f>E7</f>
        <v>1</v>
      </c>
      <c r="G7" s="33"/>
      <c r="H7" s="40">
        <v>1</v>
      </c>
      <c r="I7" s="40">
        <f>H7</f>
        <v>1</v>
      </c>
      <c r="J7" s="40"/>
      <c r="K7" s="40">
        <v>1</v>
      </c>
      <c r="L7" s="40">
        <f>K7</f>
        <v>1</v>
      </c>
    </row>
    <row r="8" spans="1:12" ht="13.5" thickBot="1">
      <c r="A8" s="39"/>
      <c r="B8" s="43"/>
      <c r="C8" s="42">
        <f>SUM(C7:C7)</f>
        <v>1</v>
      </c>
      <c r="D8" s="33"/>
      <c r="E8" s="43"/>
      <c r="F8" s="42">
        <f>SUM(F7:F7)</f>
        <v>1</v>
      </c>
      <c r="G8" s="33"/>
      <c r="H8" s="43"/>
      <c r="I8" s="42">
        <f>SUM(I7:I7)</f>
        <v>1</v>
      </c>
      <c r="J8" s="33"/>
      <c r="K8" s="43"/>
      <c r="L8" s="42">
        <f>SUM(L7:L7)</f>
        <v>1</v>
      </c>
    </row>
    <row r="9" spans="1:12" ht="13.5" thickTop="1">
      <c r="A9" s="35" t="s">
        <v>13</v>
      </c>
      <c r="B9" s="43"/>
      <c r="C9" s="44"/>
      <c r="D9" s="33"/>
      <c r="E9" s="43"/>
      <c r="F9" s="44"/>
      <c r="G9" s="33"/>
      <c r="H9" s="43"/>
      <c r="I9" s="44"/>
      <c r="J9" s="33"/>
      <c r="K9" s="43"/>
      <c r="L9" s="44"/>
    </row>
    <row r="10" spans="1:12">
      <c r="A10" s="39" t="s">
        <v>14</v>
      </c>
      <c r="B10" s="41">
        <v>2.6200000000000001E-2</v>
      </c>
      <c r="C10" s="33">
        <f>B10*C8</f>
        <v>2.6200000000000001E-2</v>
      </c>
      <c r="D10" s="33"/>
      <c r="E10" s="41">
        <f>B10</f>
        <v>2.6200000000000001E-2</v>
      </c>
      <c r="F10" s="33">
        <f>E10*F8</f>
        <v>2.6200000000000001E-2</v>
      </c>
      <c r="G10" s="33"/>
      <c r="H10" s="41">
        <f>B10</f>
        <v>2.6200000000000001E-2</v>
      </c>
      <c r="I10" s="33">
        <f>H10*I8</f>
        <v>2.6200000000000001E-2</v>
      </c>
      <c r="J10" s="33"/>
      <c r="K10" s="41">
        <f>B10</f>
        <v>2.6200000000000001E-2</v>
      </c>
      <c r="L10" s="33">
        <f>K10*L8</f>
        <v>2.6200000000000001E-2</v>
      </c>
    </row>
    <row r="11" spans="1:12">
      <c r="A11" s="39" t="s">
        <v>15</v>
      </c>
      <c r="B11" s="41">
        <v>0.10920000000000001</v>
      </c>
      <c r="C11" s="33">
        <f>B11*C8</f>
        <v>0.10920000000000001</v>
      </c>
      <c r="D11" s="44"/>
      <c r="E11" s="41">
        <f>B11</f>
        <v>0.10920000000000001</v>
      </c>
      <c r="F11" s="33">
        <f>E11*F8</f>
        <v>0.10920000000000001</v>
      </c>
      <c r="G11" s="33"/>
      <c r="H11" s="41">
        <f>B11</f>
        <v>0.10920000000000001</v>
      </c>
      <c r="I11" s="33">
        <f>H11*I8</f>
        <v>0.10920000000000001</v>
      </c>
      <c r="J11" s="44"/>
      <c r="K11" s="41">
        <f>B11</f>
        <v>0.10920000000000001</v>
      </c>
      <c r="L11" s="33">
        <f>K11*L8</f>
        <v>0.10920000000000001</v>
      </c>
    </row>
    <row r="12" spans="1:12" ht="13.5" thickBot="1">
      <c r="A12" s="39" t="s">
        <v>16</v>
      </c>
      <c r="B12" s="64">
        <v>6.0000000000000001E-3</v>
      </c>
      <c r="C12" s="33">
        <f>B12*C8</f>
        <v>6.0000000000000001E-3</v>
      </c>
      <c r="D12" s="44"/>
      <c r="E12" s="64">
        <v>6.0000000000000001E-3</v>
      </c>
      <c r="F12" s="33">
        <f>E12*F8</f>
        <v>6.0000000000000001E-3</v>
      </c>
      <c r="G12" s="33"/>
      <c r="H12" s="64">
        <v>6.0000000000000001E-3</v>
      </c>
      <c r="I12" s="33">
        <f>H12*I8</f>
        <v>6.0000000000000001E-3</v>
      </c>
      <c r="J12" s="44"/>
      <c r="K12" s="64">
        <v>6.0000000000000001E-3</v>
      </c>
      <c r="L12" s="33">
        <f>K12*L8</f>
        <v>6.0000000000000001E-3</v>
      </c>
    </row>
    <row r="13" spans="1:12" ht="14" thickTop="1" thickBot="1">
      <c r="A13" s="39"/>
      <c r="B13" s="45">
        <f>SUM(B10:B12)</f>
        <v>0.14140000000000003</v>
      </c>
      <c r="C13" s="42">
        <f>SUM(C10:C12)</f>
        <v>0.14140000000000003</v>
      </c>
      <c r="D13" s="44"/>
      <c r="E13" s="45">
        <f>SUM(E10:E12)</f>
        <v>0.14140000000000003</v>
      </c>
      <c r="F13" s="42">
        <f>F8*E13</f>
        <v>0.14140000000000003</v>
      </c>
      <c r="G13" s="33"/>
      <c r="H13" s="45">
        <f>SUM(H10:H12)</f>
        <v>0.14140000000000003</v>
      </c>
      <c r="I13" s="42">
        <f>I8*H13</f>
        <v>0.14140000000000003</v>
      </c>
      <c r="J13" s="44"/>
      <c r="K13" s="45">
        <f>SUM(K10:K12)</f>
        <v>0.14140000000000003</v>
      </c>
      <c r="L13" s="42">
        <f>L8*K13</f>
        <v>0.14140000000000003</v>
      </c>
    </row>
    <row r="14" spans="1:12" ht="13.5" thickTop="1">
      <c r="A14" s="39"/>
      <c r="B14" s="46"/>
      <c r="C14" s="44">
        <f>C8+C13</f>
        <v>1.1414</v>
      </c>
      <c r="D14" s="44"/>
      <c r="E14" s="43"/>
      <c r="F14" s="44">
        <f>F8+F13</f>
        <v>1.1414</v>
      </c>
      <c r="G14" s="33"/>
      <c r="H14" s="43"/>
      <c r="I14" s="44">
        <f>I8+I13</f>
        <v>1.1414</v>
      </c>
      <c r="J14" s="44"/>
      <c r="K14" s="43"/>
      <c r="L14" s="44">
        <f>L8+L13</f>
        <v>1.1414</v>
      </c>
    </row>
    <row r="15" spans="1:12" ht="13.5" thickBot="1">
      <c r="A15" s="35" t="s">
        <v>17</v>
      </c>
      <c r="B15" s="63">
        <v>8.3299999999999999E-2</v>
      </c>
      <c r="C15" s="47">
        <f>C14*B15</f>
        <v>9.5078620000000003E-2</v>
      </c>
      <c r="D15" s="44"/>
      <c r="E15" s="63">
        <v>8.3299999999999999E-2</v>
      </c>
      <c r="F15" s="42">
        <f>F14*E15</f>
        <v>9.5078620000000003E-2</v>
      </c>
      <c r="G15" s="33"/>
      <c r="H15" s="63">
        <v>8.3299999999999999E-2</v>
      </c>
      <c r="I15" s="42">
        <f>I14*H15</f>
        <v>9.5078620000000003E-2</v>
      </c>
      <c r="J15" s="44"/>
      <c r="K15" s="63">
        <v>8.3299999999999999E-2</v>
      </c>
      <c r="L15" s="42">
        <f>L14*K15</f>
        <v>9.5078620000000003E-2</v>
      </c>
    </row>
    <row r="16" spans="1:12" ht="13.5" thickTop="1">
      <c r="A16" s="38"/>
      <c r="B16" s="44"/>
      <c r="C16" s="44">
        <f>SUM(C14:C15)</f>
        <v>1.23647862</v>
      </c>
      <c r="D16" s="44"/>
      <c r="E16" s="44"/>
      <c r="F16" s="44">
        <f>SUM(F14:F15)</f>
        <v>1.23647862</v>
      </c>
      <c r="G16" s="33"/>
      <c r="H16" s="44"/>
      <c r="I16" s="44">
        <f>SUM(I14:I15)</f>
        <v>1.23647862</v>
      </c>
      <c r="J16" s="44"/>
      <c r="K16" s="44"/>
      <c r="L16" s="44">
        <f>SUM(L14:L15)</f>
        <v>1.23647862</v>
      </c>
    </row>
    <row r="17" spans="1:12">
      <c r="A17" s="35" t="s">
        <v>18</v>
      </c>
      <c r="B17" s="33"/>
      <c r="C17" s="33"/>
      <c r="D17" s="33"/>
      <c r="E17" s="33"/>
      <c r="F17" s="33"/>
      <c r="G17" s="33"/>
      <c r="H17" s="33"/>
      <c r="I17" s="33"/>
      <c r="J17" s="33"/>
      <c r="K17" s="33"/>
      <c r="L17" s="33"/>
    </row>
    <row r="18" spans="1:12">
      <c r="A18" s="106" t="s">
        <v>39</v>
      </c>
      <c r="B18" s="48">
        <v>0</v>
      </c>
      <c r="C18" s="33">
        <f>B18*C16</f>
        <v>0</v>
      </c>
      <c r="D18" s="33"/>
      <c r="E18" s="48">
        <v>0</v>
      </c>
      <c r="F18" s="33">
        <f>E18*F16</f>
        <v>0</v>
      </c>
      <c r="G18" s="33"/>
      <c r="H18" s="48">
        <v>0</v>
      </c>
      <c r="I18" s="33">
        <f>H18*I16</f>
        <v>0</v>
      </c>
      <c r="J18" s="33"/>
      <c r="K18" s="48">
        <v>0</v>
      </c>
      <c r="L18" s="33">
        <f>K18*L16</f>
        <v>0</v>
      </c>
    </row>
    <row r="19" spans="1:12" ht="12" customHeight="1">
      <c r="A19" s="107" t="s">
        <v>40</v>
      </c>
      <c r="B19" s="48">
        <v>7.5000000000000002E-4</v>
      </c>
      <c r="C19" s="33">
        <f>B19*C16</f>
        <v>9.2735896500000003E-4</v>
      </c>
      <c r="D19" s="33"/>
      <c r="E19" s="48">
        <v>0</v>
      </c>
      <c r="F19" s="33">
        <f>E19*F16</f>
        <v>0</v>
      </c>
      <c r="G19" s="33"/>
      <c r="H19" s="48">
        <v>7.5000000000000002E-4</v>
      </c>
      <c r="I19" s="33">
        <f>H19*I16</f>
        <v>9.2735896500000003E-4</v>
      </c>
      <c r="J19" s="33"/>
      <c r="K19" s="48">
        <v>0</v>
      </c>
      <c r="L19" s="33">
        <f>K19*L16</f>
        <v>0</v>
      </c>
    </row>
    <row r="20" spans="1:12">
      <c r="A20" s="106" t="s">
        <v>49</v>
      </c>
      <c r="B20" s="48">
        <v>0</v>
      </c>
      <c r="C20" s="33">
        <f>B20*C16</f>
        <v>0</v>
      </c>
      <c r="D20" s="33"/>
      <c r="E20" s="48">
        <v>0</v>
      </c>
      <c r="F20" s="33">
        <f>E20*F16</f>
        <v>0</v>
      </c>
      <c r="G20" s="33"/>
      <c r="H20" s="48">
        <v>0</v>
      </c>
      <c r="I20" s="33">
        <f>H20*I16</f>
        <v>0</v>
      </c>
      <c r="J20" s="33"/>
      <c r="K20" s="48">
        <v>0</v>
      </c>
      <c r="L20" s="33">
        <f>K20*L16</f>
        <v>0</v>
      </c>
    </row>
    <row r="21" spans="1:12">
      <c r="A21" s="106" t="s">
        <v>41</v>
      </c>
      <c r="B21" s="48">
        <v>7.6399999999999996E-2</v>
      </c>
      <c r="C21" s="33">
        <f>B21*C16</f>
        <v>9.4466966567999994E-2</v>
      </c>
      <c r="D21" s="33"/>
      <c r="E21" s="48">
        <f>B21</f>
        <v>7.6399999999999996E-2</v>
      </c>
      <c r="F21" s="33">
        <f>E21*F16</f>
        <v>9.4466966567999994E-2</v>
      </c>
      <c r="G21" s="33"/>
      <c r="H21" s="48">
        <f>B21</f>
        <v>7.6399999999999996E-2</v>
      </c>
      <c r="I21" s="33">
        <f>H21*I16</f>
        <v>9.4466966567999994E-2</v>
      </c>
      <c r="J21" s="33"/>
      <c r="K21" s="48">
        <f>B21</f>
        <v>7.6399999999999996E-2</v>
      </c>
      <c r="L21" s="33">
        <f>K21*L16</f>
        <v>9.4466966567999994E-2</v>
      </c>
    </row>
    <row r="22" spans="1:12">
      <c r="A22" s="106" t="s">
        <v>60</v>
      </c>
      <c r="B22" s="48">
        <v>1.5E-3</v>
      </c>
      <c r="C22" s="33">
        <f>B22*C16</f>
        <v>1.8547179300000001E-3</v>
      </c>
      <c r="D22" s="44"/>
      <c r="E22" s="48">
        <f>B22</f>
        <v>1.5E-3</v>
      </c>
      <c r="F22" s="33">
        <f>E22*F16</f>
        <v>1.8547179300000001E-3</v>
      </c>
      <c r="G22" s="33"/>
      <c r="H22" s="48">
        <f>B22</f>
        <v>1.5E-3</v>
      </c>
      <c r="I22" s="33">
        <f>H22*I16</f>
        <v>1.8547179300000001E-3</v>
      </c>
      <c r="J22" s="44"/>
      <c r="K22" s="48">
        <f>B22</f>
        <v>1.5E-3</v>
      </c>
      <c r="L22" s="33">
        <f>K22*L16</f>
        <v>1.8547179300000001E-3</v>
      </c>
    </row>
    <row r="23" spans="1:12">
      <c r="A23" s="106" t="s">
        <v>19</v>
      </c>
      <c r="B23" s="48">
        <v>6.6799999999999998E-2</v>
      </c>
      <c r="C23" s="33">
        <f>B23*C16</f>
        <v>8.2596771815999989E-2</v>
      </c>
      <c r="D23" s="44"/>
      <c r="E23" s="48">
        <f>B23</f>
        <v>6.6799999999999998E-2</v>
      </c>
      <c r="F23" s="33">
        <f>E23*F16</f>
        <v>8.2596771815999989E-2</v>
      </c>
      <c r="G23" s="33"/>
      <c r="H23" s="48">
        <f>B23</f>
        <v>6.6799999999999998E-2</v>
      </c>
      <c r="I23" s="33">
        <f>H23*I16</f>
        <v>8.2596771815999989E-2</v>
      </c>
      <c r="J23" s="44"/>
      <c r="K23" s="48">
        <f>B23</f>
        <v>6.6799999999999998E-2</v>
      </c>
      <c r="L23" s="33">
        <f>K23*L16</f>
        <v>8.2596771815999989E-2</v>
      </c>
    </row>
    <row r="24" spans="1:12">
      <c r="A24" s="106" t="s">
        <v>61</v>
      </c>
      <c r="B24" s="48">
        <v>0</v>
      </c>
      <c r="C24" s="33">
        <f>B24*C16</f>
        <v>0</v>
      </c>
      <c r="D24" s="33"/>
      <c r="E24" s="48">
        <v>0</v>
      </c>
      <c r="F24" s="33">
        <f>E24*F16</f>
        <v>0</v>
      </c>
      <c r="G24" s="33"/>
      <c r="H24" s="48">
        <v>0</v>
      </c>
      <c r="I24" s="33">
        <f>H24*I16</f>
        <v>0</v>
      </c>
      <c r="J24" s="33"/>
      <c r="K24" s="48">
        <v>0</v>
      </c>
      <c r="L24" s="33">
        <f>K24*L16</f>
        <v>0</v>
      </c>
    </row>
    <row r="25" spans="1:12">
      <c r="A25" s="106" t="s">
        <v>42</v>
      </c>
      <c r="B25" s="48">
        <v>7.6100000000000001E-2</v>
      </c>
      <c r="C25" s="33">
        <f>B25*C15</f>
        <v>7.2354829820000001E-3</v>
      </c>
      <c r="D25" s="44"/>
      <c r="E25" s="48">
        <f>B25</f>
        <v>7.6100000000000001E-2</v>
      </c>
      <c r="F25" s="33">
        <f>E25*F15</f>
        <v>7.2354829820000001E-3</v>
      </c>
      <c r="G25" s="33"/>
      <c r="H25" s="48">
        <f>B25</f>
        <v>7.6100000000000001E-2</v>
      </c>
      <c r="I25" s="33">
        <f>H25*I15</f>
        <v>7.2354829820000001E-3</v>
      </c>
      <c r="J25" s="44"/>
      <c r="K25" s="48">
        <f>B25</f>
        <v>7.6100000000000001E-2</v>
      </c>
      <c r="L25" s="33">
        <f>K25*L15</f>
        <v>7.2354829820000001E-3</v>
      </c>
    </row>
    <row r="26" spans="1:12">
      <c r="A26" s="106" t="s">
        <v>43</v>
      </c>
      <c r="B26" s="48">
        <v>0</v>
      </c>
      <c r="C26" s="33">
        <f>B26*C16</f>
        <v>0</v>
      </c>
      <c r="D26" s="44"/>
      <c r="E26" s="48">
        <v>0</v>
      </c>
      <c r="F26" s="33">
        <f>E26*F16</f>
        <v>0</v>
      </c>
      <c r="G26" s="33"/>
      <c r="H26" s="48">
        <v>0</v>
      </c>
      <c r="I26" s="33">
        <f>H26*I16</f>
        <v>0</v>
      </c>
      <c r="J26" s="44"/>
      <c r="K26" s="48">
        <v>0</v>
      </c>
      <c r="L26" s="33">
        <f>K26*L16</f>
        <v>0</v>
      </c>
    </row>
    <row r="27" spans="1:12">
      <c r="A27" s="106" t="s">
        <v>44</v>
      </c>
      <c r="B27" s="48">
        <v>0</v>
      </c>
      <c r="C27" s="33">
        <f>B27*C16</f>
        <v>0</v>
      </c>
      <c r="D27" s="44"/>
      <c r="E27" s="48">
        <v>0</v>
      </c>
      <c r="F27" s="33">
        <f>E27*F16</f>
        <v>0</v>
      </c>
      <c r="G27" s="33"/>
      <c r="H27" s="48">
        <v>0</v>
      </c>
      <c r="I27" s="33">
        <f>H27*I16</f>
        <v>0</v>
      </c>
      <c r="J27" s="44"/>
      <c r="K27" s="48">
        <v>0</v>
      </c>
      <c r="L27" s="33">
        <f>K27*L16</f>
        <v>0</v>
      </c>
    </row>
    <row r="28" spans="1:12">
      <c r="A28" s="106" t="s">
        <v>20</v>
      </c>
      <c r="B28" s="48">
        <v>1.0200000000000001E-2</v>
      </c>
      <c r="C28" s="33">
        <f>B28*C14</f>
        <v>1.1642280000000001E-2</v>
      </c>
      <c r="D28" s="44"/>
      <c r="E28" s="48">
        <f>B28</f>
        <v>1.0200000000000001E-2</v>
      </c>
      <c r="F28" s="33">
        <f>E28*F14</f>
        <v>1.1642280000000001E-2</v>
      </c>
      <c r="G28" s="33"/>
      <c r="H28" s="48">
        <f>B28</f>
        <v>1.0200000000000001E-2</v>
      </c>
      <c r="I28" s="33">
        <f>H28*I14</f>
        <v>1.1642280000000001E-2</v>
      </c>
      <c r="J28" s="44"/>
      <c r="K28" s="48">
        <f>B28</f>
        <v>1.0200000000000001E-2</v>
      </c>
      <c r="L28" s="33">
        <f>K28*L14</f>
        <v>1.1642280000000001E-2</v>
      </c>
    </row>
    <row r="29" spans="1:12" ht="13.5" thickBot="1">
      <c r="A29" s="108" t="s">
        <v>22</v>
      </c>
      <c r="B29" s="52">
        <v>0</v>
      </c>
      <c r="C29" s="50">
        <f>B29*C16</f>
        <v>0</v>
      </c>
      <c r="D29" s="44"/>
      <c r="E29" s="52">
        <v>0</v>
      </c>
      <c r="F29" s="33">
        <f>E29*F16</f>
        <v>0</v>
      </c>
      <c r="G29" s="33"/>
      <c r="H29" s="52">
        <v>0</v>
      </c>
      <c r="I29" s="33">
        <f>H29*I16</f>
        <v>0</v>
      </c>
      <c r="J29" s="44"/>
      <c r="K29" s="52">
        <v>0</v>
      </c>
      <c r="L29" s="33">
        <f>K29*L16</f>
        <v>0</v>
      </c>
    </row>
    <row r="30" spans="1:12" ht="14" thickTop="1" thickBot="1">
      <c r="A30" s="39"/>
      <c r="B30" s="44">
        <f>SUM(B18:B29)</f>
        <v>0.23175000000000001</v>
      </c>
      <c r="C30" s="53">
        <f>C16*B30</f>
        <v>0.28655392018500003</v>
      </c>
      <c r="D30" s="44"/>
      <c r="E30" s="44">
        <f>SUM(E18:E29)</f>
        <v>0.23099999999999998</v>
      </c>
      <c r="F30" s="42">
        <f>F16*E30</f>
        <v>0.28562656121999996</v>
      </c>
      <c r="G30" s="33"/>
      <c r="H30" s="44">
        <f>SUM(H18:H29)</f>
        <v>0.23175000000000001</v>
      </c>
      <c r="I30" s="53">
        <f>I16*H30</f>
        <v>0.28655392018500003</v>
      </c>
      <c r="J30" s="44"/>
      <c r="K30" s="44">
        <f>SUM(K18:K29)</f>
        <v>0.23099999999999998</v>
      </c>
      <c r="L30" s="53">
        <f>L16*K30</f>
        <v>0.28562656121999996</v>
      </c>
    </row>
    <row r="31" spans="1:12" ht="13.5" thickTop="1">
      <c r="A31" s="39"/>
      <c r="B31" s="33"/>
      <c r="C31" s="44">
        <f>C16+C30</f>
        <v>1.523032540185</v>
      </c>
      <c r="D31" s="44"/>
      <c r="E31" s="33"/>
      <c r="F31" s="44">
        <f>F16+F30</f>
        <v>1.5221051812199999</v>
      </c>
      <c r="G31" s="33"/>
      <c r="H31" s="33"/>
      <c r="I31" s="44">
        <f>I16+I30</f>
        <v>1.523032540185</v>
      </c>
      <c r="J31" s="44"/>
      <c r="K31" s="33"/>
      <c r="L31" s="44">
        <f>L16+L30</f>
        <v>1.5221051812199999</v>
      </c>
    </row>
    <row r="32" spans="1:12">
      <c r="A32" s="35" t="s">
        <v>21</v>
      </c>
      <c r="B32" s="33"/>
      <c r="C32" s="33"/>
      <c r="D32" s="33"/>
      <c r="E32" s="33"/>
      <c r="F32" s="33"/>
      <c r="G32" s="33"/>
      <c r="H32" s="33"/>
      <c r="I32" s="33"/>
      <c r="J32" s="33"/>
      <c r="K32" s="33"/>
      <c r="L32" s="33"/>
    </row>
    <row r="33" spans="1:12">
      <c r="A33" s="54" t="s">
        <v>22</v>
      </c>
      <c r="B33" s="48">
        <v>0</v>
      </c>
      <c r="C33" s="33">
        <f>B33*C31</f>
        <v>0</v>
      </c>
      <c r="D33" s="33"/>
      <c r="E33" s="48">
        <v>0</v>
      </c>
      <c r="F33" s="33">
        <f>E33*F31</f>
        <v>0</v>
      </c>
      <c r="G33" s="33"/>
      <c r="H33" s="48">
        <v>0</v>
      </c>
      <c r="I33" s="33">
        <f>H33*I31</f>
        <v>0</v>
      </c>
      <c r="J33" s="33"/>
      <c r="K33" s="48">
        <v>0</v>
      </c>
      <c r="L33" s="33">
        <f>K33*L31</f>
        <v>0</v>
      </c>
    </row>
    <row r="34" spans="1:12">
      <c r="A34" s="54" t="s">
        <v>22</v>
      </c>
      <c r="B34" s="48">
        <v>0</v>
      </c>
      <c r="C34" s="33">
        <f>B34*C31</f>
        <v>0</v>
      </c>
      <c r="D34" s="33"/>
      <c r="E34" s="48">
        <v>0</v>
      </c>
      <c r="F34" s="33">
        <f>E34*F31</f>
        <v>0</v>
      </c>
      <c r="G34" s="33"/>
      <c r="H34" s="48">
        <v>0</v>
      </c>
      <c r="I34" s="33">
        <f>H34*I31</f>
        <v>0</v>
      </c>
      <c r="J34" s="33"/>
      <c r="K34" s="48">
        <v>0</v>
      </c>
      <c r="L34" s="33">
        <f>K34*L31</f>
        <v>0</v>
      </c>
    </row>
    <row r="35" spans="1:12">
      <c r="A35" s="54" t="s">
        <v>22</v>
      </c>
      <c r="B35" s="55">
        <v>0</v>
      </c>
      <c r="C35" s="33">
        <f>B35*C31</f>
        <v>0</v>
      </c>
      <c r="D35" s="33"/>
      <c r="E35" s="55">
        <v>0</v>
      </c>
      <c r="F35" s="33">
        <f>E35*F31</f>
        <v>0</v>
      </c>
      <c r="G35" s="33"/>
      <c r="H35" s="55">
        <v>0</v>
      </c>
      <c r="I35" s="33">
        <f>H35*I31</f>
        <v>0</v>
      </c>
      <c r="J35" s="33"/>
      <c r="K35" s="55">
        <v>0</v>
      </c>
      <c r="L35" s="33">
        <f>K35*L31</f>
        <v>0</v>
      </c>
    </row>
    <row r="36" spans="1:12" ht="13.5" thickBot="1">
      <c r="A36" s="54" t="s">
        <v>22</v>
      </c>
      <c r="B36" s="52">
        <v>0</v>
      </c>
      <c r="C36" s="50">
        <f>B36*C31</f>
        <v>0</v>
      </c>
      <c r="D36" s="33"/>
      <c r="E36" s="52">
        <v>0</v>
      </c>
      <c r="F36" s="50">
        <f>E36*F31</f>
        <v>0</v>
      </c>
      <c r="G36" s="33"/>
      <c r="H36" s="52">
        <v>0</v>
      </c>
      <c r="I36" s="33">
        <f>H36*I31</f>
        <v>0</v>
      </c>
      <c r="J36" s="33"/>
      <c r="K36" s="52">
        <v>0</v>
      </c>
      <c r="L36" s="50">
        <f>K36*L31</f>
        <v>0</v>
      </c>
    </row>
    <row r="37" spans="1:12" ht="14" thickTop="1" thickBot="1">
      <c r="A37" s="39"/>
      <c r="B37" s="44">
        <f>SUM(B33:B36)</f>
        <v>0</v>
      </c>
      <c r="C37" s="53">
        <f>C31*B37</f>
        <v>0</v>
      </c>
      <c r="D37" s="33"/>
      <c r="E37" s="44">
        <f>SUM(E33:E36)</f>
        <v>0</v>
      </c>
      <c r="F37" s="42">
        <f>F31*E37</f>
        <v>0</v>
      </c>
      <c r="G37" s="33"/>
      <c r="H37" s="44">
        <f>SUM(H33:H36)</f>
        <v>0</v>
      </c>
      <c r="I37" s="42">
        <f>I31*H37</f>
        <v>0</v>
      </c>
      <c r="J37" s="33"/>
      <c r="K37" s="44">
        <f>SUM(K33:K36)</f>
        <v>0</v>
      </c>
      <c r="L37" s="42">
        <f>L31*K37</f>
        <v>0</v>
      </c>
    </row>
    <row r="38" spans="1:12" ht="13.5" thickTop="1">
      <c r="A38" s="56" t="s">
        <v>50</v>
      </c>
      <c r="B38" s="33"/>
      <c r="C38" s="57">
        <f>C31+C37</f>
        <v>1.523032540185</v>
      </c>
      <c r="D38" s="58"/>
      <c r="E38" s="58"/>
      <c r="F38" s="57">
        <f>F31+F37</f>
        <v>1.5221051812199999</v>
      </c>
      <c r="G38" s="58"/>
      <c r="H38" s="58"/>
      <c r="I38" s="57">
        <f>I31+I37</f>
        <v>1.523032540185</v>
      </c>
      <c r="J38" s="58"/>
      <c r="K38" s="58"/>
      <c r="L38" s="57">
        <f>L31+L37</f>
        <v>1.5221051812199999</v>
      </c>
    </row>
    <row r="39" spans="1:12">
      <c r="A39" s="59"/>
    </row>
    <row r="40" spans="1:12">
      <c r="A40" s="60" t="s">
        <v>26</v>
      </c>
    </row>
    <row r="41" spans="1:12" ht="41.5" customHeight="1">
      <c r="A41" s="129" t="s">
        <v>83</v>
      </c>
      <c r="B41" s="129"/>
      <c r="C41" s="129"/>
      <c r="D41" s="129"/>
      <c r="E41" s="129"/>
      <c r="F41" s="129"/>
      <c r="G41" s="129"/>
      <c r="H41" s="129"/>
      <c r="I41" s="129"/>
      <c r="J41" s="129"/>
      <c r="K41" s="129"/>
      <c r="L41" s="129"/>
    </row>
    <row r="42" spans="1:12" ht="52.75" customHeight="1">
      <c r="A42" s="129" t="s">
        <v>84</v>
      </c>
      <c r="B42" s="129"/>
      <c r="C42" s="129"/>
      <c r="D42" s="129"/>
      <c r="E42" s="129"/>
      <c r="F42" s="129"/>
      <c r="G42" s="129"/>
      <c r="H42" s="129"/>
      <c r="I42" s="129"/>
      <c r="J42" s="129"/>
      <c r="K42" s="129"/>
      <c r="L42" s="129"/>
    </row>
    <row r="43" spans="1:12" ht="22" customHeight="1">
      <c r="A43" s="129" t="s">
        <v>59</v>
      </c>
      <c r="B43" s="129"/>
      <c r="C43" s="129"/>
      <c r="D43" s="129"/>
      <c r="E43" s="129"/>
      <c r="F43" s="129"/>
      <c r="G43" s="129"/>
      <c r="H43" s="129"/>
      <c r="I43" s="129"/>
      <c r="J43" s="129"/>
      <c r="K43" s="129"/>
      <c r="L43" s="129"/>
    </row>
    <row r="44" spans="1:12" ht="39" customHeight="1">
      <c r="A44" s="129" t="s">
        <v>85</v>
      </c>
      <c r="B44" s="129"/>
      <c r="C44" s="129"/>
      <c r="D44" s="129"/>
      <c r="E44" s="129"/>
      <c r="F44" s="129"/>
      <c r="G44" s="129"/>
      <c r="H44" s="129"/>
      <c r="I44" s="129"/>
      <c r="J44" s="129"/>
      <c r="K44" s="129"/>
      <c r="L44" s="129"/>
    </row>
  </sheetData>
  <sheetProtection algorithmName="SHA-512" hashValue="sRdiFHVysvDr124p3LVL6RWIjY8tUnQ8lMJkvF0RXwnvzjbzANQat3z7BdBMrWRQ4LqxJom7dvzefYuD1S3VMQ==" saltValue="/xpq13azeMKquFJjHy1npg==" spinCount="100000" sheet="1" objects="1" scenarios="1"/>
  <mergeCells count="11">
    <mergeCell ref="A43:L43"/>
    <mergeCell ref="A44:L44"/>
    <mergeCell ref="A41:L41"/>
    <mergeCell ref="A42:L42"/>
    <mergeCell ref="B1:L1"/>
    <mergeCell ref="B2:F2"/>
    <mergeCell ref="H2:L2"/>
    <mergeCell ref="B4:C5"/>
    <mergeCell ref="E4:F5"/>
    <mergeCell ref="H4:I5"/>
    <mergeCell ref="K4:L5"/>
  </mergeCells>
  <pageMargins left="0.7" right="0.7" top="0.75" bottom="0.75" header="0.3" footer="0.3"/>
  <pageSetup paperSize="9" scale="71" orientation="landscape" horizontalDpi="4294967293" r:id="rId1"/>
  <headerFooter scaleWithDoc="0">
    <oddHeader>&amp;L&amp;"Corbel,Standaard"&amp;10Inhuur Flexibele arbeidskrachten&amp;C&amp;"Corbel,Vet"&amp;10&amp;F&amp;R&amp;G</oddHeader>
    <oddFooter>&amp;L&amp;"Corbel,Standaard"&amp;9&amp;A&amp;C&amp;"Corbel,Standaard"&amp;9PNH kenmerk 1983341 - Tenderned nummer 435322&amp;R&amp;"Corbel,Standaard"&amp;9©Nova Vista Human Capital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pageSetUpPr fitToPage="1"/>
  </sheetPr>
  <dimension ref="A1:L44"/>
  <sheetViews>
    <sheetView view="pageLayout" zoomScale="80" zoomScaleNormal="100" zoomScalePageLayoutView="80" workbookViewId="0">
      <selection activeCell="M42" sqref="M42"/>
    </sheetView>
  </sheetViews>
  <sheetFormatPr defaultColWidth="10.81640625" defaultRowHeight="13"/>
  <cols>
    <col min="1" max="1" width="31.81640625" style="28" customWidth="1"/>
    <col min="2" max="2" width="10.81640625" style="28"/>
    <col min="3" max="3" width="11.1796875" style="28" bestFit="1" customWidth="1"/>
    <col min="4" max="4" width="3.54296875" style="28" customWidth="1"/>
    <col min="5" max="6" width="10.81640625" style="28"/>
    <col min="7" max="7" width="3.08984375" style="28" customWidth="1"/>
    <col min="8" max="9" width="10.81640625" style="28"/>
    <col min="10" max="10" width="3.1796875" style="28" customWidth="1"/>
    <col min="11" max="16384" width="10.81640625" style="28"/>
  </cols>
  <sheetData>
    <row r="1" spans="1:12" s="1" customFormat="1">
      <c r="A1" s="27" t="s">
        <v>0</v>
      </c>
      <c r="B1" s="119" t="s">
        <v>25</v>
      </c>
      <c r="C1" s="130"/>
      <c r="D1" s="130"/>
      <c r="E1" s="130"/>
      <c r="F1" s="130"/>
      <c r="G1" s="130"/>
      <c r="H1" s="130"/>
      <c r="I1" s="130"/>
      <c r="J1" s="130"/>
      <c r="K1" s="130"/>
      <c r="L1" s="131"/>
    </row>
    <row r="2" spans="1:12">
      <c r="B2" s="132" t="s">
        <v>23</v>
      </c>
      <c r="C2" s="132"/>
      <c r="D2" s="132"/>
      <c r="E2" s="132"/>
      <c r="F2" s="132"/>
      <c r="H2" s="132" t="s">
        <v>24</v>
      </c>
      <c r="I2" s="132"/>
      <c r="J2" s="132"/>
      <c r="K2" s="132"/>
      <c r="L2" s="132"/>
    </row>
    <row r="3" spans="1:12">
      <c r="A3" s="29"/>
      <c r="B3" s="30"/>
      <c r="C3" s="30"/>
      <c r="D3" s="31"/>
      <c r="E3" s="30"/>
      <c r="F3" s="30"/>
      <c r="G3" s="32"/>
      <c r="H3" s="30"/>
      <c r="I3" s="30"/>
      <c r="J3" s="31"/>
      <c r="K3" s="30"/>
      <c r="L3" s="30"/>
    </row>
    <row r="4" spans="1:12" ht="13.25" customHeight="1">
      <c r="B4" s="133" t="s">
        <v>34</v>
      </c>
      <c r="C4" s="134"/>
      <c r="E4" s="133" t="s">
        <v>48</v>
      </c>
      <c r="F4" s="134"/>
      <c r="G4" s="33"/>
      <c r="H4" s="133" t="s">
        <v>35</v>
      </c>
      <c r="I4" s="134"/>
      <c r="K4" s="133" t="s">
        <v>48</v>
      </c>
      <c r="L4" s="134"/>
    </row>
    <row r="5" spans="1:12" ht="13.25" customHeight="1">
      <c r="B5" s="135"/>
      <c r="C5" s="136"/>
      <c r="D5" s="34"/>
      <c r="E5" s="135"/>
      <c r="F5" s="136"/>
      <c r="G5" s="33"/>
      <c r="H5" s="135"/>
      <c r="I5" s="136"/>
      <c r="J5" s="34"/>
      <c r="K5" s="135"/>
      <c r="L5" s="136"/>
    </row>
    <row r="6" spans="1:12">
      <c r="A6" s="35" t="s">
        <v>11</v>
      </c>
      <c r="B6" s="36"/>
      <c r="C6" s="37"/>
      <c r="D6" s="38"/>
      <c r="E6" s="36"/>
      <c r="F6" s="37"/>
      <c r="G6" s="33"/>
      <c r="H6" s="36"/>
      <c r="I6" s="37"/>
      <c r="J6" s="38"/>
      <c r="K6" s="36"/>
      <c r="L6" s="37"/>
    </row>
    <row r="7" spans="1:12">
      <c r="A7" s="39" t="s">
        <v>12</v>
      </c>
      <c r="B7" s="40">
        <v>1</v>
      </c>
      <c r="C7" s="40">
        <f>B7</f>
        <v>1</v>
      </c>
      <c r="D7" s="40"/>
      <c r="E7" s="40">
        <v>1</v>
      </c>
      <c r="F7" s="40">
        <f>E7</f>
        <v>1</v>
      </c>
      <c r="G7" s="33"/>
      <c r="H7" s="40">
        <v>1</v>
      </c>
      <c r="I7" s="40">
        <f>H7</f>
        <v>1</v>
      </c>
      <c r="J7" s="40"/>
      <c r="K7" s="40">
        <v>1</v>
      </c>
      <c r="L7" s="40">
        <f>K7</f>
        <v>1</v>
      </c>
    </row>
    <row r="8" spans="1:12" ht="13.5" thickBot="1">
      <c r="A8" s="39"/>
      <c r="B8" s="43"/>
      <c r="C8" s="42">
        <f>SUM(C7:C7)</f>
        <v>1</v>
      </c>
      <c r="D8" s="33"/>
      <c r="E8" s="43"/>
      <c r="F8" s="42">
        <f>SUM(F7:F7)</f>
        <v>1</v>
      </c>
      <c r="G8" s="33"/>
      <c r="H8" s="43"/>
      <c r="I8" s="42">
        <f>SUM(I7:I7)</f>
        <v>1</v>
      </c>
      <c r="J8" s="33"/>
      <c r="K8" s="43"/>
      <c r="L8" s="42">
        <f>SUM(L7:L7)</f>
        <v>1</v>
      </c>
    </row>
    <row r="9" spans="1:12" ht="13.5" thickTop="1">
      <c r="A9" s="35" t="s">
        <v>13</v>
      </c>
      <c r="B9" s="43"/>
      <c r="C9" s="44"/>
      <c r="D9" s="33"/>
      <c r="E9" s="43"/>
      <c r="F9" s="44"/>
      <c r="G9" s="33"/>
      <c r="H9" s="43"/>
      <c r="I9" s="44"/>
      <c r="J9" s="33"/>
      <c r="K9" s="43"/>
      <c r="L9" s="44"/>
    </row>
    <row r="10" spans="1:12">
      <c r="A10" s="39" t="s">
        <v>14</v>
      </c>
      <c r="B10" s="41">
        <v>0</v>
      </c>
      <c r="C10" s="33">
        <f>B10*C8</f>
        <v>0</v>
      </c>
      <c r="D10" s="33"/>
      <c r="E10" s="41">
        <v>0</v>
      </c>
      <c r="F10" s="33">
        <f>E10*F8</f>
        <v>0</v>
      </c>
      <c r="G10" s="33"/>
      <c r="H10" s="41">
        <v>0</v>
      </c>
      <c r="I10" s="33">
        <f>H10*I8</f>
        <v>0</v>
      </c>
      <c r="J10" s="33"/>
      <c r="K10" s="41">
        <v>0</v>
      </c>
      <c r="L10" s="33">
        <f>K10*L8</f>
        <v>0</v>
      </c>
    </row>
    <row r="11" spans="1:12">
      <c r="A11" s="39" t="s">
        <v>15</v>
      </c>
      <c r="B11" s="41">
        <v>0.10920000000000001</v>
      </c>
      <c r="C11" s="33">
        <f>B11*C8</f>
        <v>0.10920000000000001</v>
      </c>
      <c r="D11" s="44"/>
      <c r="E11" s="41">
        <f>B11</f>
        <v>0.10920000000000001</v>
      </c>
      <c r="F11" s="33">
        <f>E11*F8</f>
        <v>0.10920000000000001</v>
      </c>
      <c r="G11" s="33"/>
      <c r="H11" s="41">
        <f>B11</f>
        <v>0.10920000000000001</v>
      </c>
      <c r="I11" s="33">
        <f>H11*I8</f>
        <v>0.10920000000000001</v>
      </c>
      <c r="J11" s="44"/>
      <c r="K11" s="41">
        <f>B11</f>
        <v>0.10920000000000001</v>
      </c>
      <c r="L11" s="33">
        <f>K11*L8</f>
        <v>0.10920000000000001</v>
      </c>
    </row>
    <row r="12" spans="1:12" ht="13.5" thickBot="1">
      <c r="A12" s="39" t="s">
        <v>16</v>
      </c>
      <c r="B12" s="64">
        <v>0</v>
      </c>
      <c r="C12" s="33">
        <f>B12*C8</f>
        <v>0</v>
      </c>
      <c r="D12" s="44"/>
      <c r="E12" s="64">
        <v>0</v>
      </c>
      <c r="F12" s="33">
        <f>E12*F8</f>
        <v>0</v>
      </c>
      <c r="G12" s="33"/>
      <c r="H12" s="64">
        <v>0</v>
      </c>
      <c r="I12" s="33">
        <f>H12*I8</f>
        <v>0</v>
      </c>
      <c r="J12" s="44"/>
      <c r="K12" s="64">
        <v>0</v>
      </c>
      <c r="L12" s="33">
        <f>K12*L8</f>
        <v>0</v>
      </c>
    </row>
    <row r="13" spans="1:12" ht="14" thickTop="1" thickBot="1">
      <c r="A13" s="39"/>
      <c r="B13" s="45">
        <f>SUM(B10:B12)</f>
        <v>0.10920000000000001</v>
      </c>
      <c r="C13" s="42">
        <f>SUM(C10:C12)</f>
        <v>0.10920000000000001</v>
      </c>
      <c r="D13" s="44"/>
      <c r="E13" s="45">
        <f>SUM(E10:E12)</f>
        <v>0.10920000000000001</v>
      </c>
      <c r="F13" s="42">
        <f>F8*E13</f>
        <v>0.10920000000000001</v>
      </c>
      <c r="G13" s="33"/>
      <c r="H13" s="45">
        <f>SUM(H10:H12)</f>
        <v>0.10920000000000001</v>
      </c>
      <c r="I13" s="42">
        <f>I8*H13</f>
        <v>0.10920000000000001</v>
      </c>
      <c r="J13" s="44"/>
      <c r="K13" s="45">
        <f>SUM(K10:K12)</f>
        <v>0.10920000000000001</v>
      </c>
      <c r="L13" s="42">
        <f>L8*K13</f>
        <v>0.10920000000000001</v>
      </c>
    </row>
    <row r="14" spans="1:12" ht="13.5" thickTop="1">
      <c r="A14" s="39"/>
      <c r="B14" s="46"/>
      <c r="C14" s="44">
        <f>C8+C13</f>
        <v>1.1092</v>
      </c>
      <c r="D14" s="44"/>
      <c r="E14" s="43"/>
      <c r="F14" s="44">
        <f>F8+F13</f>
        <v>1.1092</v>
      </c>
      <c r="G14" s="33"/>
      <c r="H14" s="43"/>
      <c r="I14" s="44">
        <f>I8+I13</f>
        <v>1.1092</v>
      </c>
      <c r="J14" s="44"/>
      <c r="K14" s="43"/>
      <c r="L14" s="44">
        <f>L8+L13</f>
        <v>1.1092</v>
      </c>
    </row>
    <row r="15" spans="1:12" ht="13.5" thickBot="1">
      <c r="A15" s="35" t="s">
        <v>17</v>
      </c>
      <c r="B15" s="63">
        <v>0</v>
      </c>
      <c r="C15" s="47">
        <f>C14*B15</f>
        <v>0</v>
      </c>
      <c r="D15" s="44"/>
      <c r="E15" s="63">
        <v>0</v>
      </c>
      <c r="F15" s="42">
        <f>F14*E15</f>
        <v>0</v>
      </c>
      <c r="G15" s="33"/>
      <c r="H15" s="63">
        <v>0</v>
      </c>
      <c r="I15" s="42">
        <f>I14*H15</f>
        <v>0</v>
      </c>
      <c r="J15" s="44"/>
      <c r="K15" s="63">
        <v>0</v>
      </c>
      <c r="L15" s="42">
        <f>L14*K15</f>
        <v>0</v>
      </c>
    </row>
    <row r="16" spans="1:12" ht="13.5" thickTop="1">
      <c r="A16" s="38"/>
      <c r="B16" s="44"/>
      <c r="C16" s="44">
        <f>SUM(C14:C15)</f>
        <v>1.1092</v>
      </c>
      <c r="D16" s="44"/>
      <c r="E16" s="44"/>
      <c r="F16" s="44">
        <f>SUM(F14:F15)</f>
        <v>1.1092</v>
      </c>
      <c r="G16" s="33"/>
      <c r="H16" s="44"/>
      <c r="I16" s="44">
        <f>SUM(I14:I15)</f>
        <v>1.1092</v>
      </c>
      <c r="J16" s="44"/>
      <c r="K16" s="44"/>
      <c r="L16" s="44">
        <f>SUM(L14:L15)</f>
        <v>1.1092</v>
      </c>
    </row>
    <row r="17" spans="1:12">
      <c r="A17" s="35" t="s">
        <v>18</v>
      </c>
      <c r="B17" s="33"/>
      <c r="C17" s="33"/>
      <c r="D17" s="33"/>
      <c r="E17" s="33"/>
      <c r="F17" s="33"/>
      <c r="G17" s="33"/>
      <c r="H17" s="33"/>
      <c r="I17" s="33"/>
      <c r="J17" s="33"/>
      <c r="K17" s="33"/>
      <c r="L17" s="33"/>
    </row>
    <row r="18" spans="1:12">
      <c r="A18" s="39" t="s">
        <v>39</v>
      </c>
      <c r="B18" s="48">
        <v>0</v>
      </c>
      <c r="C18" s="33">
        <f>B18*C16</f>
        <v>0</v>
      </c>
      <c r="D18" s="33"/>
      <c r="E18" s="48">
        <v>0</v>
      </c>
      <c r="F18" s="33">
        <f>E18*F16</f>
        <v>0</v>
      </c>
      <c r="G18" s="33"/>
      <c r="H18" s="48">
        <v>0</v>
      </c>
      <c r="I18" s="33">
        <f>H18*I16</f>
        <v>0</v>
      </c>
      <c r="J18" s="33"/>
      <c r="K18" s="48">
        <v>0</v>
      </c>
      <c r="L18" s="33">
        <f>K18*L16</f>
        <v>0</v>
      </c>
    </row>
    <row r="19" spans="1:12" ht="12.5" customHeight="1">
      <c r="A19" s="49" t="s">
        <v>40</v>
      </c>
      <c r="B19" s="48">
        <v>7.5000000000000002E-4</v>
      </c>
      <c r="C19" s="33">
        <f>B19*C16</f>
        <v>8.319E-4</v>
      </c>
      <c r="D19" s="33"/>
      <c r="E19" s="48">
        <v>0</v>
      </c>
      <c r="F19" s="33">
        <f>E19*F16</f>
        <v>0</v>
      </c>
      <c r="G19" s="33"/>
      <c r="H19" s="48">
        <v>7.5000000000000002E-4</v>
      </c>
      <c r="I19" s="33">
        <f>H19*I16</f>
        <v>8.319E-4</v>
      </c>
      <c r="J19" s="33"/>
      <c r="K19" s="48">
        <v>0</v>
      </c>
      <c r="L19" s="33">
        <f>K19*L16</f>
        <v>0</v>
      </c>
    </row>
    <row r="20" spans="1:12">
      <c r="A20" s="39" t="s">
        <v>49</v>
      </c>
      <c r="B20" s="48">
        <v>0</v>
      </c>
      <c r="C20" s="33">
        <f>B20*C16</f>
        <v>0</v>
      </c>
      <c r="D20" s="33"/>
      <c r="E20" s="48">
        <v>0</v>
      </c>
      <c r="F20" s="33">
        <f>E20*F16</f>
        <v>0</v>
      </c>
      <c r="G20" s="33"/>
      <c r="H20" s="48">
        <v>0</v>
      </c>
      <c r="I20" s="33">
        <f>H20*I16</f>
        <v>0</v>
      </c>
      <c r="J20" s="33"/>
      <c r="K20" s="48">
        <v>0</v>
      </c>
      <c r="L20" s="33">
        <f>K20*L16</f>
        <v>0</v>
      </c>
    </row>
    <row r="21" spans="1:12">
      <c r="A21" s="39" t="s">
        <v>41</v>
      </c>
      <c r="B21" s="48">
        <v>7.6399999999999996E-2</v>
      </c>
      <c r="C21" s="33">
        <f>B21*C16</f>
        <v>8.4742879999999993E-2</v>
      </c>
      <c r="D21" s="33"/>
      <c r="E21" s="48">
        <f>B21</f>
        <v>7.6399999999999996E-2</v>
      </c>
      <c r="F21" s="33">
        <f>E21*F16</f>
        <v>8.4742879999999993E-2</v>
      </c>
      <c r="G21" s="33"/>
      <c r="H21" s="48">
        <f>B21</f>
        <v>7.6399999999999996E-2</v>
      </c>
      <c r="I21" s="33">
        <f>H21*I16</f>
        <v>8.4742879999999993E-2</v>
      </c>
      <c r="J21" s="33"/>
      <c r="K21" s="48">
        <f>B21</f>
        <v>7.6399999999999996E-2</v>
      </c>
      <c r="L21" s="33">
        <f>K21*L16</f>
        <v>8.4742879999999993E-2</v>
      </c>
    </row>
    <row r="22" spans="1:12">
      <c r="A22" s="39" t="s">
        <v>60</v>
      </c>
      <c r="B22" s="48">
        <v>1.5E-3</v>
      </c>
      <c r="C22" s="33">
        <f>B22*C16</f>
        <v>1.6638E-3</v>
      </c>
      <c r="D22" s="44"/>
      <c r="E22" s="48">
        <f>B22</f>
        <v>1.5E-3</v>
      </c>
      <c r="F22" s="33">
        <f>E22*F16</f>
        <v>1.6638E-3</v>
      </c>
      <c r="G22" s="33"/>
      <c r="H22" s="48">
        <f>B22</f>
        <v>1.5E-3</v>
      </c>
      <c r="I22" s="33">
        <f>H22*I16</f>
        <v>1.6638E-3</v>
      </c>
      <c r="J22" s="44"/>
      <c r="K22" s="48">
        <f>B22</f>
        <v>1.5E-3</v>
      </c>
      <c r="L22" s="33">
        <f>K22*L16</f>
        <v>1.6638E-3</v>
      </c>
    </row>
    <row r="23" spans="1:12">
      <c r="A23" s="39" t="s">
        <v>19</v>
      </c>
      <c r="B23" s="48">
        <v>6.6799999999999998E-2</v>
      </c>
      <c r="C23" s="33">
        <f>B23*C16</f>
        <v>7.409455999999999E-2</v>
      </c>
      <c r="D23" s="44"/>
      <c r="E23" s="48">
        <f>B23</f>
        <v>6.6799999999999998E-2</v>
      </c>
      <c r="F23" s="33">
        <f>E23*F16</f>
        <v>7.409455999999999E-2</v>
      </c>
      <c r="G23" s="33"/>
      <c r="H23" s="48">
        <f>B23</f>
        <v>6.6799999999999998E-2</v>
      </c>
      <c r="I23" s="33">
        <f>H23*I16</f>
        <v>7.409455999999999E-2</v>
      </c>
      <c r="J23" s="44"/>
      <c r="K23" s="48">
        <f>B23</f>
        <v>6.6799999999999998E-2</v>
      </c>
      <c r="L23" s="33">
        <f>K23*L16</f>
        <v>7.409455999999999E-2</v>
      </c>
    </row>
    <row r="24" spans="1:12">
      <c r="A24" s="39" t="s">
        <v>61</v>
      </c>
      <c r="B24" s="48">
        <v>0</v>
      </c>
      <c r="C24" s="33">
        <f>B24*C16</f>
        <v>0</v>
      </c>
      <c r="D24" s="33"/>
      <c r="E24" s="48">
        <v>0</v>
      </c>
      <c r="F24" s="33">
        <f>E24*F16</f>
        <v>0</v>
      </c>
      <c r="G24" s="33"/>
      <c r="H24" s="48">
        <v>0</v>
      </c>
      <c r="I24" s="33">
        <f>H24*I16</f>
        <v>0</v>
      </c>
      <c r="J24" s="33"/>
      <c r="K24" s="48">
        <v>0</v>
      </c>
      <c r="L24" s="33">
        <f>K24*L16</f>
        <v>0</v>
      </c>
    </row>
    <row r="25" spans="1:12">
      <c r="A25" s="39" t="s">
        <v>42</v>
      </c>
      <c r="B25" s="48">
        <v>7.6100000000000001E-2</v>
      </c>
      <c r="C25" s="33">
        <f>B25*C16</f>
        <v>8.4410120000000005E-2</v>
      </c>
      <c r="D25" s="44"/>
      <c r="E25" s="48">
        <f>B25</f>
        <v>7.6100000000000001E-2</v>
      </c>
      <c r="F25" s="33">
        <f>E25*F16</f>
        <v>8.4410120000000005E-2</v>
      </c>
      <c r="G25" s="33"/>
      <c r="H25" s="48">
        <f>B25</f>
        <v>7.6100000000000001E-2</v>
      </c>
      <c r="I25" s="33">
        <f>H25*I16</f>
        <v>8.4410120000000005E-2</v>
      </c>
      <c r="J25" s="44"/>
      <c r="K25" s="48">
        <f>B25</f>
        <v>7.6100000000000001E-2</v>
      </c>
      <c r="L25" s="33">
        <f>K25*L16</f>
        <v>8.4410120000000005E-2</v>
      </c>
    </row>
    <row r="26" spans="1:12">
      <c r="A26" s="39" t="s">
        <v>43</v>
      </c>
      <c r="B26" s="48">
        <v>0</v>
      </c>
      <c r="C26" s="33">
        <f>B26*C15</f>
        <v>0</v>
      </c>
      <c r="D26" s="44"/>
      <c r="E26" s="48">
        <v>0</v>
      </c>
      <c r="F26" s="33">
        <f>E26*F15</f>
        <v>0</v>
      </c>
      <c r="G26" s="33"/>
      <c r="H26" s="48">
        <v>0</v>
      </c>
      <c r="I26" s="33">
        <f>H26*I15</f>
        <v>0</v>
      </c>
      <c r="J26" s="44"/>
      <c r="K26" s="48">
        <v>0</v>
      </c>
      <c r="L26" s="33">
        <f>K26*L15</f>
        <v>0</v>
      </c>
    </row>
    <row r="27" spans="1:12">
      <c r="A27" s="39" t="s">
        <v>44</v>
      </c>
      <c r="B27" s="48">
        <v>0</v>
      </c>
      <c r="C27" s="33">
        <f>B27*C16</f>
        <v>0</v>
      </c>
      <c r="D27" s="44"/>
      <c r="E27" s="48">
        <v>0</v>
      </c>
      <c r="F27" s="33">
        <f>E27*F16</f>
        <v>0</v>
      </c>
      <c r="G27" s="33"/>
      <c r="H27" s="48">
        <v>0</v>
      </c>
      <c r="I27" s="33">
        <f>H27*I16</f>
        <v>0</v>
      </c>
      <c r="J27" s="44"/>
      <c r="K27" s="48">
        <v>0</v>
      </c>
      <c r="L27" s="33">
        <f>K27*L16</f>
        <v>0</v>
      </c>
    </row>
    <row r="28" spans="1:12">
      <c r="A28" s="39" t="s">
        <v>20</v>
      </c>
      <c r="B28" s="48">
        <v>1.0200000000000001E-2</v>
      </c>
      <c r="C28" s="33">
        <f>B28*C16</f>
        <v>1.131384E-2</v>
      </c>
      <c r="D28" s="44"/>
      <c r="E28" s="48">
        <f>B28</f>
        <v>1.0200000000000001E-2</v>
      </c>
      <c r="F28" s="33">
        <f>E28*F16</f>
        <v>1.131384E-2</v>
      </c>
      <c r="G28" s="33"/>
      <c r="H28" s="48">
        <f>B28</f>
        <v>1.0200000000000001E-2</v>
      </c>
      <c r="I28" s="33">
        <f>H28*I16</f>
        <v>1.131384E-2</v>
      </c>
      <c r="J28" s="44"/>
      <c r="K28" s="48">
        <f>B28</f>
        <v>1.0200000000000001E-2</v>
      </c>
      <c r="L28" s="33">
        <f>K28*L16</f>
        <v>1.131384E-2</v>
      </c>
    </row>
    <row r="29" spans="1:12" ht="13.5" thickBot="1">
      <c r="A29" s="51" t="s">
        <v>22</v>
      </c>
      <c r="B29" s="52">
        <v>0</v>
      </c>
      <c r="C29" s="33">
        <f>B29*C16</f>
        <v>0</v>
      </c>
      <c r="D29" s="44"/>
      <c r="E29" s="52">
        <v>0</v>
      </c>
      <c r="F29" s="33">
        <f>E29*F16</f>
        <v>0</v>
      </c>
      <c r="G29" s="33"/>
      <c r="H29" s="52">
        <v>0</v>
      </c>
      <c r="I29" s="33">
        <f>H29*I16</f>
        <v>0</v>
      </c>
      <c r="J29" s="44"/>
      <c r="K29" s="52">
        <v>0</v>
      </c>
      <c r="L29" s="33">
        <f>K29*L16</f>
        <v>0</v>
      </c>
    </row>
    <row r="30" spans="1:12" ht="14" thickTop="1" thickBot="1">
      <c r="A30" s="39"/>
      <c r="B30" s="44">
        <f>SUM(B18:B29)</f>
        <v>0.23175000000000001</v>
      </c>
      <c r="C30" s="53">
        <f>C16*B30</f>
        <v>0.25705709999999998</v>
      </c>
      <c r="D30" s="44"/>
      <c r="E30" s="44">
        <f>SUM(E18:E29)</f>
        <v>0.23099999999999998</v>
      </c>
      <c r="F30" s="42">
        <f>F16*E30</f>
        <v>0.25622519999999999</v>
      </c>
      <c r="G30" s="33"/>
      <c r="H30" s="44">
        <f>SUM(H18:H29)</f>
        <v>0.23175000000000001</v>
      </c>
      <c r="I30" s="53">
        <f>I16*H30</f>
        <v>0.25705709999999998</v>
      </c>
      <c r="J30" s="44"/>
      <c r="K30" s="44">
        <f>SUM(K18:K29)</f>
        <v>0.23099999999999998</v>
      </c>
      <c r="L30" s="53">
        <f>L16*K30</f>
        <v>0.25622519999999999</v>
      </c>
    </row>
    <row r="31" spans="1:12" ht="13.5" thickTop="1">
      <c r="A31" s="39"/>
      <c r="B31" s="33"/>
      <c r="C31" s="44">
        <f>C16+C30</f>
        <v>1.3662570999999999</v>
      </c>
      <c r="D31" s="44"/>
      <c r="E31" s="33"/>
      <c r="F31" s="44">
        <f>F16+F30</f>
        <v>1.3654252</v>
      </c>
      <c r="G31" s="33"/>
      <c r="H31" s="33"/>
      <c r="I31" s="44">
        <f>I16+I30</f>
        <v>1.3662570999999999</v>
      </c>
      <c r="J31" s="44"/>
      <c r="K31" s="33"/>
      <c r="L31" s="44">
        <f>L16+L30</f>
        <v>1.3654252</v>
      </c>
    </row>
    <row r="32" spans="1:12">
      <c r="A32" s="35" t="s">
        <v>21</v>
      </c>
      <c r="B32" s="33"/>
      <c r="C32" s="33"/>
      <c r="D32" s="33"/>
      <c r="E32" s="33"/>
      <c r="F32" s="33"/>
      <c r="G32" s="33"/>
      <c r="H32" s="33"/>
      <c r="I32" s="33"/>
      <c r="J32" s="33"/>
      <c r="K32" s="33"/>
      <c r="L32" s="33"/>
    </row>
    <row r="33" spans="1:12">
      <c r="A33" s="54" t="s">
        <v>22</v>
      </c>
      <c r="B33" s="48">
        <v>0</v>
      </c>
      <c r="C33" s="33">
        <f>B33*C31</f>
        <v>0</v>
      </c>
      <c r="D33" s="33"/>
      <c r="E33" s="48">
        <v>0</v>
      </c>
      <c r="F33" s="33">
        <f>E33*F31</f>
        <v>0</v>
      </c>
      <c r="G33" s="33"/>
      <c r="H33" s="48">
        <v>0</v>
      </c>
      <c r="I33" s="33">
        <f>H33*I31</f>
        <v>0</v>
      </c>
      <c r="J33" s="33"/>
      <c r="K33" s="48">
        <v>0</v>
      </c>
      <c r="L33" s="33">
        <f>K33*L31</f>
        <v>0</v>
      </c>
    </row>
    <row r="34" spans="1:12">
      <c r="A34" s="54" t="s">
        <v>22</v>
      </c>
      <c r="B34" s="48">
        <v>0</v>
      </c>
      <c r="C34" s="33">
        <f>B34*C31</f>
        <v>0</v>
      </c>
      <c r="D34" s="33"/>
      <c r="E34" s="48">
        <v>0</v>
      </c>
      <c r="F34" s="33">
        <f>E34*F31</f>
        <v>0</v>
      </c>
      <c r="G34" s="33"/>
      <c r="H34" s="48">
        <v>0</v>
      </c>
      <c r="I34" s="33">
        <f>H34*I31</f>
        <v>0</v>
      </c>
      <c r="J34" s="33"/>
      <c r="K34" s="48">
        <v>0</v>
      </c>
      <c r="L34" s="33">
        <f>K34*L31</f>
        <v>0</v>
      </c>
    </row>
    <row r="35" spans="1:12">
      <c r="A35" s="54" t="s">
        <v>22</v>
      </c>
      <c r="B35" s="55">
        <v>0</v>
      </c>
      <c r="C35" s="33">
        <f>B35*C31</f>
        <v>0</v>
      </c>
      <c r="D35" s="33"/>
      <c r="E35" s="55">
        <v>0</v>
      </c>
      <c r="F35" s="33">
        <f>E35*F31</f>
        <v>0</v>
      </c>
      <c r="G35" s="33"/>
      <c r="H35" s="55">
        <v>0</v>
      </c>
      <c r="I35" s="33">
        <f>H35*I31</f>
        <v>0</v>
      </c>
      <c r="J35" s="33"/>
      <c r="K35" s="55">
        <v>0</v>
      </c>
      <c r="L35" s="33">
        <f>K35*L31</f>
        <v>0</v>
      </c>
    </row>
    <row r="36" spans="1:12" ht="13.5" thickBot="1">
      <c r="A36" s="54" t="s">
        <v>22</v>
      </c>
      <c r="B36" s="52">
        <v>0</v>
      </c>
      <c r="C36" s="50">
        <f>B36*C31</f>
        <v>0</v>
      </c>
      <c r="D36" s="33"/>
      <c r="E36" s="52">
        <v>0</v>
      </c>
      <c r="F36" s="50">
        <f>E36*F31</f>
        <v>0</v>
      </c>
      <c r="G36" s="33"/>
      <c r="H36" s="52">
        <v>0</v>
      </c>
      <c r="I36" s="33">
        <f>H36*I31</f>
        <v>0</v>
      </c>
      <c r="J36" s="33"/>
      <c r="K36" s="52">
        <v>0</v>
      </c>
      <c r="L36" s="50">
        <f>K36*L31</f>
        <v>0</v>
      </c>
    </row>
    <row r="37" spans="1:12" ht="14" thickTop="1" thickBot="1">
      <c r="A37" s="39"/>
      <c r="B37" s="44">
        <f>SUM(B33:B36)</f>
        <v>0</v>
      </c>
      <c r="C37" s="53">
        <f>C31*B37</f>
        <v>0</v>
      </c>
      <c r="D37" s="33"/>
      <c r="E37" s="44">
        <f>SUM(E33:E36)</f>
        <v>0</v>
      </c>
      <c r="F37" s="42">
        <f>F31*E37</f>
        <v>0</v>
      </c>
      <c r="G37" s="33"/>
      <c r="H37" s="44">
        <f>SUM(H33:H36)</f>
        <v>0</v>
      </c>
      <c r="I37" s="42">
        <f>I31*H37</f>
        <v>0</v>
      </c>
      <c r="J37" s="33"/>
      <c r="K37" s="44">
        <f>SUM(K33:K36)</f>
        <v>0</v>
      </c>
      <c r="L37" s="42">
        <f>L31*K37</f>
        <v>0</v>
      </c>
    </row>
    <row r="38" spans="1:12" ht="13.5" thickTop="1">
      <c r="A38" s="56" t="s">
        <v>51</v>
      </c>
      <c r="B38" s="33"/>
      <c r="C38" s="57">
        <f>C31+C37</f>
        <v>1.3662570999999999</v>
      </c>
      <c r="D38" s="58"/>
      <c r="E38" s="58"/>
      <c r="F38" s="57">
        <f>F31+F37</f>
        <v>1.3654252</v>
      </c>
      <c r="G38" s="58"/>
      <c r="H38" s="58"/>
      <c r="I38" s="57">
        <f>I31+I37</f>
        <v>1.3662570999999999</v>
      </c>
      <c r="J38" s="58"/>
      <c r="K38" s="58"/>
      <c r="L38" s="57">
        <f>L31+L37</f>
        <v>1.3654252</v>
      </c>
    </row>
    <row r="39" spans="1:12">
      <c r="A39" s="59"/>
    </row>
    <row r="40" spans="1:12">
      <c r="A40" s="60" t="s">
        <v>26</v>
      </c>
    </row>
    <row r="41" spans="1:12" ht="41.5" customHeight="1">
      <c r="A41" s="129" t="s">
        <v>83</v>
      </c>
      <c r="B41" s="129"/>
      <c r="C41" s="129"/>
      <c r="D41" s="129"/>
      <c r="E41" s="129"/>
      <c r="F41" s="129"/>
      <c r="G41" s="129"/>
      <c r="H41" s="129"/>
      <c r="I41" s="129"/>
      <c r="J41" s="129"/>
      <c r="K41" s="129"/>
      <c r="L41" s="129"/>
    </row>
    <row r="42" spans="1:12" ht="52.75" customHeight="1">
      <c r="A42" s="129" t="s">
        <v>84</v>
      </c>
      <c r="B42" s="129"/>
      <c r="C42" s="129"/>
      <c r="D42" s="129"/>
      <c r="E42" s="129"/>
      <c r="F42" s="129"/>
      <c r="G42" s="129"/>
      <c r="H42" s="129"/>
      <c r="I42" s="129"/>
      <c r="J42" s="129"/>
      <c r="K42" s="129"/>
      <c r="L42" s="129"/>
    </row>
    <row r="43" spans="1:12" ht="22" customHeight="1">
      <c r="A43" s="129" t="s">
        <v>59</v>
      </c>
      <c r="B43" s="129"/>
      <c r="C43" s="129"/>
      <c r="D43" s="129"/>
      <c r="E43" s="129"/>
      <c r="F43" s="129"/>
      <c r="G43" s="129"/>
      <c r="H43" s="129"/>
      <c r="I43" s="129"/>
      <c r="J43" s="129"/>
      <c r="K43" s="129"/>
      <c r="L43" s="129"/>
    </row>
    <row r="44" spans="1:12" ht="48" customHeight="1">
      <c r="A44" s="129" t="s">
        <v>85</v>
      </c>
      <c r="B44" s="129"/>
      <c r="C44" s="129"/>
      <c r="D44" s="129"/>
      <c r="E44" s="129"/>
      <c r="F44" s="129"/>
      <c r="G44" s="129"/>
      <c r="H44" s="129"/>
      <c r="I44" s="129"/>
      <c r="J44" s="129"/>
      <c r="K44" s="129"/>
      <c r="L44" s="129"/>
    </row>
  </sheetData>
  <sheetProtection algorithmName="SHA-512" hashValue="BAEdr3cJQN+/ZSluIOp4RW91F7LJRMvUpWsHqyjrqSU4Z738bbN+BWF0dzHU3Fo8fLh2nz7m9mbMdF33vCcJ7w==" saltValue="PGsfG7ztYsB8yZVAKFHhkA==" spinCount="100000" sheet="1" objects="1" scenarios="1"/>
  <mergeCells count="11">
    <mergeCell ref="A44:L44"/>
    <mergeCell ref="A42:L42"/>
    <mergeCell ref="A43:L43"/>
    <mergeCell ref="B1:L1"/>
    <mergeCell ref="B2:F2"/>
    <mergeCell ref="H2:L2"/>
    <mergeCell ref="B4:C5"/>
    <mergeCell ref="E4:F5"/>
    <mergeCell ref="H4:I5"/>
    <mergeCell ref="K4:L5"/>
    <mergeCell ref="A41:L41"/>
  </mergeCells>
  <pageMargins left="0.7" right="0.7" top="0.75" bottom="0.75" header="0.3" footer="0.3"/>
  <pageSetup paperSize="9" scale="70" orientation="landscape" horizontalDpi="4294967293" r:id="rId1"/>
  <headerFooter>
    <oddHeader>&amp;L&amp;"Corbel,Standaard"&amp;10Inhuur Flexibele arbeidskrachten&amp;C&amp;"Corbel,Vet"&amp;10&amp;F
&amp;R&amp;G</oddHeader>
    <oddFooter>&amp;L&amp;"Corbel,Standaard"&amp;9&amp;A&amp;C&amp;"Corbel,Standaard"&amp;9PNH kenmerk 1983341 - Tenderned nummer 435322&amp;R&amp;"Corbel,Standaard"&amp;9© Nova Vista Human Capital</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9F7D3-61CE-4C03-8166-0ACA2B984164}">
  <sheetPr>
    <tabColor theme="0" tint="-0.14999847407452621"/>
    <pageSetUpPr fitToPage="1"/>
  </sheetPr>
  <dimension ref="A1:L44"/>
  <sheetViews>
    <sheetView view="pageLayout" topLeftCell="A33" zoomScale="80" zoomScaleNormal="100" zoomScalePageLayoutView="80" workbookViewId="0">
      <selection activeCell="A43" sqref="A43:L43"/>
    </sheetView>
  </sheetViews>
  <sheetFormatPr defaultColWidth="10.81640625" defaultRowHeight="13"/>
  <cols>
    <col min="1" max="1" width="36" style="28" customWidth="1"/>
    <col min="2" max="2" width="10.81640625" style="28"/>
    <col min="3" max="3" width="11.1796875" style="28" bestFit="1" customWidth="1"/>
    <col min="4" max="4" width="4" style="28" customWidth="1"/>
    <col min="5" max="6" width="10.81640625" style="28"/>
    <col min="7" max="7" width="5" style="28" customWidth="1"/>
    <col min="8" max="9" width="10.81640625" style="28"/>
    <col min="10" max="10" width="3.81640625" style="28" customWidth="1"/>
    <col min="11" max="16384" width="10.81640625" style="28"/>
  </cols>
  <sheetData>
    <row r="1" spans="1:12" s="1" customFormat="1">
      <c r="A1" s="27" t="s">
        <v>0</v>
      </c>
      <c r="B1" s="119" t="s">
        <v>25</v>
      </c>
      <c r="C1" s="130"/>
      <c r="D1" s="130"/>
      <c r="E1" s="130"/>
      <c r="F1" s="130"/>
      <c r="G1" s="130"/>
      <c r="H1" s="130"/>
      <c r="I1" s="130"/>
      <c r="J1" s="130"/>
      <c r="K1" s="130"/>
      <c r="L1" s="131"/>
    </row>
    <row r="2" spans="1:12">
      <c r="B2" s="132" t="s">
        <v>23</v>
      </c>
      <c r="C2" s="132"/>
      <c r="D2" s="132"/>
      <c r="E2" s="132"/>
      <c r="F2" s="132"/>
      <c r="H2" s="132" t="s">
        <v>24</v>
      </c>
      <c r="I2" s="132"/>
      <c r="J2" s="132"/>
      <c r="K2" s="132"/>
      <c r="L2" s="132"/>
    </row>
    <row r="3" spans="1:12">
      <c r="A3" s="29"/>
      <c r="B3" s="30"/>
      <c r="C3" s="30"/>
      <c r="D3" s="31"/>
      <c r="E3" s="30"/>
      <c r="F3" s="30"/>
      <c r="G3" s="32"/>
      <c r="H3" s="30"/>
      <c r="I3" s="30"/>
      <c r="J3" s="31"/>
      <c r="K3" s="30"/>
      <c r="L3" s="30"/>
    </row>
    <row r="4" spans="1:12" ht="13.25" customHeight="1">
      <c r="B4" s="133" t="s">
        <v>37</v>
      </c>
      <c r="C4" s="134"/>
      <c r="E4" s="133" t="s">
        <v>36</v>
      </c>
      <c r="F4" s="134"/>
      <c r="G4" s="33"/>
      <c r="H4" s="133" t="s">
        <v>37</v>
      </c>
      <c r="I4" s="134"/>
      <c r="K4" s="133" t="s">
        <v>36</v>
      </c>
      <c r="L4" s="134"/>
    </row>
    <row r="5" spans="1:12" ht="13.25" customHeight="1">
      <c r="B5" s="135"/>
      <c r="C5" s="136"/>
      <c r="D5" s="34"/>
      <c r="E5" s="135"/>
      <c r="F5" s="136"/>
      <c r="G5" s="33"/>
      <c r="H5" s="135"/>
      <c r="I5" s="136"/>
      <c r="J5" s="34"/>
      <c r="K5" s="135"/>
      <c r="L5" s="136"/>
    </row>
    <row r="6" spans="1:12">
      <c r="A6" s="35" t="s">
        <v>11</v>
      </c>
      <c r="B6" s="36"/>
      <c r="C6" s="37"/>
      <c r="D6" s="38"/>
      <c r="E6" s="36"/>
      <c r="F6" s="37"/>
      <c r="G6" s="33"/>
      <c r="H6" s="36"/>
      <c r="I6" s="37"/>
      <c r="J6" s="38"/>
      <c r="K6" s="36"/>
      <c r="L6" s="37"/>
    </row>
    <row r="7" spans="1:12">
      <c r="A7" s="39" t="s">
        <v>12</v>
      </c>
      <c r="B7" s="61">
        <v>1</v>
      </c>
      <c r="C7" s="40">
        <f>B7</f>
        <v>1</v>
      </c>
      <c r="D7" s="40"/>
      <c r="E7" s="61">
        <v>1</v>
      </c>
      <c r="F7" s="40">
        <f>E7</f>
        <v>1</v>
      </c>
      <c r="G7" s="33"/>
      <c r="H7" s="61">
        <v>1</v>
      </c>
      <c r="I7" s="40">
        <f>H7</f>
        <v>1</v>
      </c>
      <c r="J7" s="40"/>
      <c r="K7" s="62">
        <v>1</v>
      </c>
      <c r="L7" s="40">
        <f>K7</f>
        <v>1</v>
      </c>
    </row>
    <row r="8" spans="1:12" ht="13.5" thickBot="1">
      <c r="A8" s="39"/>
      <c r="B8" s="43"/>
      <c r="C8" s="42">
        <f>SUM(C7:C7)</f>
        <v>1</v>
      </c>
      <c r="D8" s="33"/>
      <c r="E8" s="43"/>
      <c r="F8" s="42">
        <f>SUM(F7:F7)</f>
        <v>1</v>
      </c>
      <c r="G8" s="33"/>
      <c r="H8" s="43"/>
      <c r="I8" s="42">
        <f>SUM(I7:I7)</f>
        <v>1</v>
      </c>
      <c r="J8" s="33"/>
      <c r="K8" s="63"/>
      <c r="L8" s="42">
        <f>SUM(L7:L7)</f>
        <v>1</v>
      </c>
    </row>
    <row r="9" spans="1:12" ht="13.5" thickTop="1">
      <c r="A9" s="35" t="s">
        <v>13</v>
      </c>
      <c r="B9" s="43"/>
      <c r="C9" s="44"/>
      <c r="D9" s="33"/>
      <c r="E9" s="43"/>
      <c r="F9" s="44"/>
      <c r="G9" s="33"/>
      <c r="H9" s="43"/>
      <c r="I9" s="44"/>
      <c r="J9" s="33"/>
      <c r="K9" s="43"/>
      <c r="L9" s="44"/>
    </row>
    <row r="10" spans="1:12">
      <c r="A10" s="39" t="s">
        <v>14</v>
      </c>
      <c r="B10" s="110">
        <v>0</v>
      </c>
      <c r="C10" s="33">
        <f>B10*C8</f>
        <v>0</v>
      </c>
      <c r="D10" s="33"/>
      <c r="E10" s="41">
        <v>0</v>
      </c>
      <c r="F10" s="33">
        <f>E10*F8</f>
        <v>0</v>
      </c>
      <c r="G10" s="33"/>
      <c r="H10" s="41">
        <v>0</v>
      </c>
      <c r="I10" s="33">
        <f>H10*I8</f>
        <v>0</v>
      </c>
      <c r="J10" s="33"/>
      <c r="K10" s="41">
        <v>0</v>
      </c>
      <c r="L10" s="33">
        <f>K10*L8</f>
        <v>0</v>
      </c>
    </row>
    <row r="11" spans="1:12">
      <c r="A11" s="39" t="s">
        <v>15</v>
      </c>
      <c r="B11" s="110">
        <v>8.3299999999999999E-2</v>
      </c>
      <c r="C11" s="33">
        <f>B11*C8</f>
        <v>8.3299999999999999E-2</v>
      </c>
      <c r="D11" s="44"/>
      <c r="E11" s="41">
        <v>8.3299999999999999E-2</v>
      </c>
      <c r="F11" s="33">
        <f>E11*F8</f>
        <v>8.3299999999999999E-2</v>
      </c>
      <c r="G11" s="33"/>
      <c r="H11" s="41">
        <v>8.3299999999999999E-2</v>
      </c>
      <c r="I11" s="33">
        <f>H11*I8</f>
        <v>8.3299999999999999E-2</v>
      </c>
      <c r="J11" s="44"/>
      <c r="K11" s="41">
        <v>8.3299999999999999E-2</v>
      </c>
      <c r="L11" s="33">
        <f>K11*L8</f>
        <v>8.3299999999999999E-2</v>
      </c>
    </row>
    <row r="12" spans="1:12" ht="13.5" thickBot="1">
      <c r="A12" s="39" t="s">
        <v>16</v>
      </c>
      <c r="B12" s="111">
        <v>0</v>
      </c>
      <c r="C12" s="33">
        <f>B12*C8</f>
        <v>0</v>
      </c>
      <c r="D12" s="44"/>
      <c r="E12" s="64">
        <v>0</v>
      </c>
      <c r="F12" s="33">
        <f>E12*F8</f>
        <v>0</v>
      </c>
      <c r="G12" s="33"/>
      <c r="H12" s="64">
        <v>0</v>
      </c>
      <c r="I12" s="33">
        <f>H12*I8</f>
        <v>0</v>
      </c>
      <c r="J12" s="44"/>
      <c r="K12" s="64">
        <v>0</v>
      </c>
      <c r="L12" s="33">
        <f>K12*L8</f>
        <v>0</v>
      </c>
    </row>
    <row r="13" spans="1:12" ht="14" thickTop="1" thickBot="1">
      <c r="A13" s="39"/>
      <c r="B13" s="45">
        <f>SUM(B10:B12)</f>
        <v>8.3299999999999999E-2</v>
      </c>
      <c r="C13" s="42">
        <f>SUM(C10:C12)</f>
        <v>8.3299999999999999E-2</v>
      </c>
      <c r="D13" s="44"/>
      <c r="E13" s="45">
        <f>SUM(E10:E12)</f>
        <v>8.3299999999999999E-2</v>
      </c>
      <c r="F13" s="42">
        <f>F8*E13</f>
        <v>8.3299999999999999E-2</v>
      </c>
      <c r="G13" s="33"/>
      <c r="H13" s="45">
        <f>SUM(H10:H12)</f>
        <v>8.3299999999999999E-2</v>
      </c>
      <c r="I13" s="42">
        <f>I8*H13</f>
        <v>8.3299999999999999E-2</v>
      </c>
      <c r="J13" s="44"/>
      <c r="K13" s="45">
        <f>SUM(K10:K12)</f>
        <v>8.3299999999999999E-2</v>
      </c>
      <c r="L13" s="42">
        <f>L8*K13</f>
        <v>8.3299999999999999E-2</v>
      </c>
    </row>
    <row r="14" spans="1:12" ht="13.5" thickTop="1">
      <c r="A14" s="39"/>
      <c r="B14" s="46"/>
      <c r="C14" s="44">
        <f>C8+C13</f>
        <v>1.0832999999999999</v>
      </c>
      <c r="D14" s="44"/>
      <c r="E14" s="43"/>
      <c r="F14" s="44">
        <f>F8+F13</f>
        <v>1.0832999999999999</v>
      </c>
      <c r="G14" s="33"/>
      <c r="H14" s="43"/>
      <c r="I14" s="44">
        <f>I8+I13</f>
        <v>1.0832999999999999</v>
      </c>
      <c r="J14" s="44"/>
      <c r="K14" s="43"/>
      <c r="L14" s="44">
        <f>L8+L13</f>
        <v>1.0832999999999999</v>
      </c>
    </row>
    <row r="15" spans="1:12" ht="13.5" thickBot="1">
      <c r="A15" s="35" t="s">
        <v>17</v>
      </c>
      <c r="B15" s="41">
        <v>8.3299999999999999E-2</v>
      </c>
      <c r="C15" s="47">
        <f>C14*B15</f>
        <v>9.0238889999999988E-2</v>
      </c>
      <c r="D15" s="44"/>
      <c r="E15" s="41">
        <v>0</v>
      </c>
      <c r="F15" s="42">
        <f>F14*E15</f>
        <v>0</v>
      </c>
      <c r="G15" s="33"/>
      <c r="H15" s="41">
        <v>8.3299999999999999E-2</v>
      </c>
      <c r="I15" s="42">
        <f>I14*H15</f>
        <v>9.0238889999999988E-2</v>
      </c>
      <c r="J15" s="44"/>
      <c r="K15" s="41">
        <v>0</v>
      </c>
      <c r="L15" s="42">
        <f>L14*K15</f>
        <v>0</v>
      </c>
    </row>
    <row r="16" spans="1:12" ht="13.5" thickTop="1">
      <c r="A16" s="38"/>
      <c r="B16" s="44"/>
      <c r="C16" s="44">
        <f>SUM(C14:C15)</f>
        <v>1.1735388899999999</v>
      </c>
      <c r="D16" s="44"/>
      <c r="E16" s="44"/>
      <c r="F16" s="44">
        <f>SUM(F14:F15)</f>
        <v>1.0832999999999999</v>
      </c>
      <c r="G16" s="33"/>
      <c r="H16" s="45"/>
      <c r="I16" s="44">
        <f>SUM(I14:I15)</f>
        <v>1.1735388899999999</v>
      </c>
      <c r="J16" s="44"/>
      <c r="K16" s="45"/>
      <c r="L16" s="44">
        <f>SUM(L14:L15)</f>
        <v>1.0832999999999999</v>
      </c>
    </row>
    <row r="17" spans="1:12">
      <c r="A17" s="35" t="s">
        <v>18</v>
      </c>
      <c r="B17" s="33"/>
      <c r="C17" s="33"/>
      <c r="D17" s="33"/>
      <c r="E17" s="33"/>
      <c r="F17" s="33"/>
      <c r="G17" s="33"/>
      <c r="H17" s="33"/>
      <c r="I17" s="33"/>
      <c r="J17" s="33"/>
      <c r="K17" s="33"/>
      <c r="L17" s="33"/>
    </row>
    <row r="18" spans="1:12">
      <c r="A18" s="39" t="s">
        <v>39</v>
      </c>
      <c r="B18" s="48">
        <v>0</v>
      </c>
      <c r="C18" s="33">
        <f>B18*C16</f>
        <v>0</v>
      </c>
      <c r="D18" s="33"/>
      <c r="E18" s="48">
        <v>0</v>
      </c>
      <c r="F18" s="33">
        <f>E18*F16</f>
        <v>0</v>
      </c>
      <c r="G18" s="33"/>
      <c r="H18" s="48">
        <v>0</v>
      </c>
      <c r="I18" s="33">
        <f>H18*I16</f>
        <v>0</v>
      </c>
      <c r="J18" s="33"/>
      <c r="K18" s="48">
        <v>0</v>
      </c>
      <c r="L18" s="33">
        <f>K18*L16</f>
        <v>0</v>
      </c>
    </row>
    <row r="19" spans="1:12">
      <c r="A19" s="49" t="s">
        <v>40</v>
      </c>
      <c r="B19" s="48">
        <v>7.5000000000000002E-4</v>
      </c>
      <c r="C19" s="33">
        <f>B19*C16</f>
        <v>8.8015416749999994E-4</v>
      </c>
      <c r="D19" s="33"/>
      <c r="E19" s="48">
        <v>0</v>
      </c>
      <c r="F19" s="33">
        <f>E19*F16</f>
        <v>0</v>
      </c>
      <c r="G19" s="33"/>
      <c r="H19" s="48">
        <v>7.5000000000000002E-4</v>
      </c>
      <c r="I19" s="33">
        <f>H19*I16</f>
        <v>8.8015416749999994E-4</v>
      </c>
      <c r="J19" s="33"/>
      <c r="K19" s="48">
        <v>0</v>
      </c>
      <c r="L19" s="33">
        <f>K19*L16</f>
        <v>0</v>
      </c>
    </row>
    <row r="20" spans="1:12">
      <c r="A20" s="39" t="s">
        <v>49</v>
      </c>
      <c r="B20" s="48">
        <v>0</v>
      </c>
      <c r="C20" s="33">
        <f>B20*C16</f>
        <v>0</v>
      </c>
      <c r="D20" s="33"/>
      <c r="E20" s="48">
        <v>0</v>
      </c>
      <c r="F20" s="33">
        <f>E20*F16</f>
        <v>0</v>
      </c>
      <c r="G20" s="33"/>
      <c r="H20" s="48">
        <v>0</v>
      </c>
      <c r="I20" s="33">
        <f>H20*I16</f>
        <v>0</v>
      </c>
      <c r="J20" s="33"/>
      <c r="K20" s="48">
        <v>0</v>
      </c>
      <c r="L20" s="33">
        <f>K20*L16</f>
        <v>0</v>
      </c>
    </row>
    <row r="21" spans="1:12">
      <c r="A21" s="39" t="s">
        <v>41</v>
      </c>
      <c r="B21" s="48">
        <v>7.6399999999999996E-2</v>
      </c>
      <c r="C21" s="33">
        <f>B21*C16</f>
        <v>8.9658371195999981E-2</v>
      </c>
      <c r="D21" s="33"/>
      <c r="E21" s="48">
        <f>B21</f>
        <v>7.6399999999999996E-2</v>
      </c>
      <c r="F21" s="33">
        <f>E21*F16</f>
        <v>8.2764119999999997E-2</v>
      </c>
      <c r="G21" s="33"/>
      <c r="H21" s="48">
        <f>B21</f>
        <v>7.6399999999999996E-2</v>
      </c>
      <c r="I21" s="33">
        <f>H21*I16</f>
        <v>8.9658371195999981E-2</v>
      </c>
      <c r="J21" s="33"/>
      <c r="K21" s="48">
        <f>B21</f>
        <v>7.6399999999999996E-2</v>
      </c>
      <c r="L21" s="33">
        <f>K21*L16</f>
        <v>8.2764119999999997E-2</v>
      </c>
    </row>
    <row r="22" spans="1:12">
      <c r="A22" s="39" t="s">
        <v>60</v>
      </c>
      <c r="B22" s="48">
        <v>1.5E-3</v>
      </c>
      <c r="C22" s="33">
        <f>B22*C16</f>
        <v>1.7603083349999999E-3</v>
      </c>
      <c r="D22" s="44"/>
      <c r="E22" s="48">
        <f>B22</f>
        <v>1.5E-3</v>
      </c>
      <c r="F22" s="33">
        <f>E22*F16</f>
        <v>1.62495E-3</v>
      </c>
      <c r="G22" s="33"/>
      <c r="H22" s="48">
        <f>B22</f>
        <v>1.5E-3</v>
      </c>
      <c r="I22" s="33">
        <f>H22*I16</f>
        <v>1.7603083349999999E-3</v>
      </c>
      <c r="J22" s="44"/>
      <c r="K22" s="48">
        <f>B22</f>
        <v>1.5E-3</v>
      </c>
      <c r="L22" s="33">
        <f>K22*L16</f>
        <v>1.62495E-3</v>
      </c>
    </row>
    <row r="23" spans="1:12">
      <c r="A23" s="39" t="s">
        <v>19</v>
      </c>
      <c r="B23" s="48">
        <v>6.6799999999999998E-2</v>
      </c>
      <c r="C23" s="33">
        <f>B23*C16</f>
        <v>7.8392397851999987E-2</v>
      </c>
      <c r="D23" s="44"/>
      <c r="E23" s="48">
        <f>B23</f>
        <v>6.6799999999999998E-2</v>
      </c>
      <c r="F23" s="33">
        <f>E23*F16</f>
        <v>7.2364439999999988E-2</v>
      </c>
      <c r="G23" s="33"/>
      <c r="H23" s="48">
        <f>B23</f>
        <v>6.6799999999999998E-2</v>
      </c>
      <c r="I23" s="33">
        <f>H23*I16</f>
        <v>7.8392397851999987E-2</v>
      </c>
      <c r="J23" s="44"/>
      <c r="K23" s="48">
        <f>B23</f>
        <v>6.6799999999999998E-2</v>
      </c>
      <c r="L23" s="33">
        <f>K23*L16</f>
        <v>7.2364439999999988E-2</v>
      </c>
    </row>
    <row r="24" spans="1:12">
      <c r="A24" s="39" t="s">
        <v>61</v>
      </c>
      <c r="B24" s="48">
        <v>0</v>
      </c>
      <c r="C24" s="33">
        <f>B24*C16</f>
        <v>0</v>
      </c>
      <c r="D24" s="33"/>
      <c r="E24" s="48">
        <v>0</v>
      </c>
      <c r="F24" s="33">
        <f>E24*F16</f>
        <v>0</v>
      </c>
      <c r="G24" s="33"/>
      <c r="H24" s="48">
        <v>0</v>
      </c>
      <c r="I24" s="33">
        <f>H24*I16</f>
        <v>0</v>
      </c>
      <c r="J24" s="33"/>
      <c r="K24" s="48">
        <v>0</v>
      </c>
      <c r="L24" s="33">
        <f>K24*L16</f>
        <v>0</v>
      </c>
    </row>
    <row r="25" spans="1:12" ht="13" customHeight="1">
      <c r="A25" s="39" t="s">
        <v>42</v>
      </c>
      <c r="B25" s="48">
        <v>7.6100000000000001E-2</v>
      </c>
      <c r="C25" s="33">
        <f>B25*C16</f>
        <v>8.9306309528999997E-2</v>
      </c>
      <c r="D25" s="44"/>
      <c r="E25" s="48">
        <f>B25</f>
        <v>7.6100000000000001E-2</v>
      </c>
      <c r="F25" s="33">
        <f>E25*F16</f>
        <v>8.2439129999999999E-2</v>
      </c>
      <c r="G25" s="33"/>
      <c r="H25" s="48">
        <f>B25</f>
        <v>7.6100000000000001E-2</v>
      </c>
      <c r="I25" s="33">
        <f>H25*I16</f>
        <v>8.9306309528999997E-2</v>
      </c>
      <c r="J25" s="44"/>
      <c r="K25" s="48">
        <f>B25</f>
        <v>7.6100000000000001E-2</v>
      </c>
      <c r="L25" s="33">
        <f>K25*L16</f>
        <v>8.2439129999999999E-2</v>
      </c>
    </row>
    <row r="26" spans="1:12" ht="13" customHeight="1">
      <c r="A26" s="39" t="s">
        <v>43</v>
      </c>
      <c r="B26" s="48">
        <v>0</v>
      </c>
      <c r="C26" s="33">
        <f>B26*C15</f>
        <v>0</v>
      </c>
      <c r="D26" s="44"/>
      <c r="E26" s="48">
        <v>0</v>
      </c>
      <c r="F26" s="33">
        <f>E26*F15</f>
        <v>0</v>
      </c>
      <c r="G26" s="33"/>
      <c r="H26" s="48">
        <v>0</v>
      </c>
      <c r="I26" s="33">
        <f>H26*I15</f>
        <v>0</v>
      </c>
      <c r="J26" s="44"/>
      <c r="K26" s="48">
        <v>0</v>
      </c>
      <c r="L26" s="33">
        <f>K26*L15</f>
        <v>0</v>
      </c>
    </row>
    <row r="27" spans="1:12" ht="13" customHeight="1">
      <c r="A27" s="39" t="s">
        <v>44</v>
      </c>
      <c r="B27" s="48">
        <v>0</v>
      </c>
      <c r="C27" s="33">
        <f>B27*C16</f>
        <v>0</v>
      </c>
      <c r="D27" s="44"/>
      <c r="E27" s="48">
        <v>0</v>
      </c>
      <c r="F27" s="33">
        <f>E27*F16</f>
        <v>0</v>
      </c>
      <c r="G27" s="33"/>
      <c r="H27" s="48">
        <v>0</v>
      </c>
      <c r="I27" s="33">
        <f>H27*I16</f>
        <v>0</v>
      </c>
      <c r="J27" s="44"/>
      <c r="K27" s="48">
        <v>0</v>
      </c>
      <c r="L27" s="33">
        <f>K27*L16</f>
        <v>0</v>
      </c>
    </row>
    <row r="28" spans="1:12">
      <c r="A28" s="39" t="s">
        <v>20</v>
      </c>
      <c r="B28" s="48">
        <v>1.0200000000000001E-2</v>
      </c>
      <c r="C28" s="33">
        <f>B28*C16</f>
        <v>1.1970096677999999E-2</v>
      </c>
      <c r="D28" s="44"/>
      <c r="E28" s="48">
        <f>B28</f>
        <v>1.0200000000000001E-2</v>
      </c>
      <c r="F28" s="33">
        <f>E28*F16</f>
        <v>1.1049659999999999E-2</v>
      </c>
      <c r="G28" s="33"/>
      <c r="H28" s="48">
        <f>B28</f>
        <v>1.0200000000000001E-2</v>
      </c>
      <c r="I28" s="33">
        <f>H28*I16</f>
        <v>1.1970096677999999E-2</v>
      </c>
      <c r="J28" s="44"/>
      <c r="K28" s="48">
        <f>B28</f>
        <v>1.0200000000000001E-2</v>
      </c>
      <c r="L28" s="33">
        <f>K28*L16</f>
        <v>1.1049659999999999E-2</v>
      </c>
    </row>
    <row r="29" spans="1:12" ht="13.5" thickBot="1">
      <c r="A29" s="51" t="s">
        <v>22</v>
      </c>
      <c r="B29" s="52">
        <v>0</v>
      </c>
      <c r="C29" s="33">
        <f>B29*C16</f>
        <v>0</v>
      </c>
      <c r="D29" s="44"/>
      <c r="E29" s="52">
        <v>0</v>
      </c>
      <c r="F29" s="33">
        <f>E29*F16</f>
        <v>0</v>
      </c>
      <c r="G29" s="33"/>
      <c r="H29" s="52">
        <v>0</v>
      </c>
      <c r="I29" s="33">
        <f>H29*I16</f>
        <v>0</v>
      </c>
      <c r="J29" s="44"/>
      <c r="K29" s="52">
        <v>0</v>
      </c>
      <c r="L29" s="33">
        <f>K29*L16</f>
        <v>0</v>
      </c>
    </row>
    <row r="30" spans="1:12" ht="14" thickTop="1" thickBot="1">
      <c r="A30" s="39"/>
      <c r="B30" s="44">
        <f>SUM(B18:B29)</f>
        <v>0.23175000000000001</v>
      </c>
      <c r="C30" s="53">
        <f>C16*B30</f>
        <v>0.27196763775749999</v>
      </c>
      <c r="D30" s="44"/>
      <c r="E30" s="44">
        <f>SUM(E18:E29)</f>
        <v>0.23099999999999998</v>
      </c>
      <c r="F30" s="42">
        <f>F16*E30</f>
        <v>0.25024229999999997</v>
      </c>
      <c r="G30" s="33"/>
      <c r="H30" s="44">
        <f>SUM(H18:H29)</f>
        <v>0.23175000000000001</v>
      </c>
      <c r="I30" s="53">
        <f>I16*H30</f>
        <v>0.27196763775749999</v>
      </c>
      <c r="J30" s="44"/>
      <c r="K30" s="44">
        <f>SUM(K18:K29)</f>
        <v>0.23099999999999998</v>
      </c>
      <c r="L30" s="53">
        <f>L16*K30</f>
        <v>0.25024229999999997</v>
      </c>
    </row>
    <row r="31" spans="1:12" ht="13.5" thickTop="1">
      <c r="A31" s="39"/>
      <c r="B31" s="33"/>
      <c r="C31" s="44">
        <f>C16+C30</f>
        <v>1.4455065277574999</v>
      </c>
      <c r="D31" s="44"/>
      <c r="E31" s="33"/>
      <c r="F31" s="44">
        <f>F16+F30</f>
        <v>1.3335423</v>
      </c>
      <c r="G31" s="33"/>
      <c r="H31" s="33"/>
      <c r="I31" s="44">
        <f>I16+I30</f>
        <v>1.4455065277574999</v>
      </c>
      <c r="J31" s="44"/>
      <c r="K31" s="33"/>
      <c r="L31" s="44">
        <f>L16+L30</f>
        <v>1.3335423</v>
      </c>
    </row>
    <row r="32" spans="1:12">
      <c r="A32" s="35" t="s">
        <v>21</v>
      </c>
      <c r="B32" s="33"/>
      <c r="C32" s="33"/>
      <c r="D32" s="33"/>
      <c r="E32" s="33"/>
      <c r="F32" s="33"/>
      <c r="G32" s="33"/>
      <c r="H32" s="33"/>
      <c r="I32" s="33"/>
      <c r="J32" s="33"/>
      <c r="K32" s="33"/>
      <c r="L32" s="33"/>
    </row>
    <row r="33" spans="1:12">
      <c r="A33" s="54" t="s">
        <v>22</v>
      </c>
      <c r="B33" s="48">
        <v>0</v>
      </c>
      <c r="C33" s="33">
        <f>B33*C31</f>
        <v>0</v>
      </c>
      <c r="D33" s="33"/>
      <c r="E33" s="48">
        <v>0</v>
      </c>
      <c r="F33" s="33">
        <f>E33*F31</f>
        <v>0</v>
      </c>
      <c r="G33" s="33"/>
      <c r="H33" s="48">
        <v>0</v>
      </c>
      <c r="I33" s="33">
        <f>H33*I31</f>
        <v>0</v>
      </c>
      <c r="J33" s="33"/>
      <c r="K33" s="48">
        <v>0</v>
      </c>
      <c r="L33" s="33">
        <f>K33*L31</f>
        <v>0</v>
      </c>
    </row>
    <row r="34" spans="1:12">
      <c r="A34" s="54" t="s">
        <v>22</v>
      </c>
      <c r="B34" s="48">
        <v>0</v>
      </c>
      <c r="C34" s="33">
        <f>B34*C31</f>
        <v>0</v>
      </c>
      <c r="D34" s="33"/>
      <c r="E34" s="48">
        <v>0</v>
      </c>
      <c r="F34" s="33">
        <f>E34*F31</f>
        <v>0</v>
      </c>
      <c r="G34" s="33"/>
      <c r="H34" s="48">
        <v>0</v>
      </c>
      <c r="I34" s="33">
        <f>H34*I31</f>
        <v>0</v>
      </c>
      <c r="J34" s="33"/>
      <c r="K34" s="48">
        <v>0</v>
      </c>
      <c r="L34" s="33">
        <f>K34*L31</f>
        <v>0</v>
      </c>
    </row>
    <row r="35" spans="1:12">
      <c r="A35" s="54" t="s">
        <v>22</v>
      </c>
      <c r="B35" s="55">
        <v>0</v>
      </c>
      <c r="C35" s="33">
        <f>B35*C31</f>
        <v>0</v>
      </c>
      <c r="D35" s="33"/>
      <c r="E35" s="55">
        <v>0</v>
      </c>
      <c r="F35" s="33">
        <f>E35*F31</f>
        <v>0</v>
      </c>
      <c r="G35" s="33"/>
      <c r="H35" s="55">
        <v>0</v>
      </c>
      <c r="I35" s="33">
        <f>H35*I31</f>
        <v>0</v>
      </c>
      <c r="J35" s="33"/>
      <c r="K35" s="55">
        <v>0</v>
      </c>
      <c r="L35" s="33">
        <f>K35*L31</f>
        <v>0</v>
      </c>
    </row>
    <row r="36" spans="1:12" ht="13.5" thickBot="1">
      <c r="A36" s="54" t="s">
        <v>22</v>
      </c>
      <c r="B36" s="52">
        <v>0</v>
      </c>
      <c r="C36" s="50">
        <f>B36*C31</f>
        <v>0</v>
      </c>
      <c r="D36" s="33"/>
      <c r="E36" s="52">
        <v>0</v>
      </c>
      <c r="F36" s="50">
        <f>E36*F31</f>
        <v>0</v>
      </c>
      <c r="G36" s="33"/>
      <c r="H36" s="52">
        <v>0</v>
      </c>
      <c r="I36" s="33">
        <f>H36*I31</f>
        <v>0</v>
      </c>
      <c r="J36" s="33"/>
      <c r="K36" s="52">
        <v>0</v>
      </c>
      <c r="L36" s="50">
        <f>K36*L31</f>
        <v>0</v>
      </c>
    </row>
    <row r="37" spans="1:12" ht="14" thickTop="1" thickBot="1">
      <c r="A37" s="39"/>
      <c r="B37" s="44">
        <f>SUM(B33:B36)</f>
        <v>0</v>
      </c>
      <c r="C37" s="53">
        <f>C31*B37</f>
        <v>0</v>
      </c>
      <c r="D37" s="33"/>
      <c r="E37" s="44">
        <f>SUM(E33:E36)</f>
        <v>0</v>
      </c>
      <c r="F37" s="42">
        <f>F31*E37</f>
        <v>0</v>
      </c>
      <c r="G37" s="33"/>
      <c r="H37" s="44">
        <f>SUM(H33:H36)</f>
        <v>0</v>
      </c>
      <c r="I37" s="42">
        <f>I31*H37</f>
        <v>0</v>
      </c>
      <c r="J37" s="33"/>
      <c r="K37" s="44">
        <f>SUM(K33:K36)</f>
        <v>0</v>
      </c>
      <c r="L37" s="42">
        <f>L31*K37</f>
        <v>0</v>
      </c>
    </row>
    <row r="38" spans="1:12" ht="13.5" thickTop="1">
      <c r="A38" s="56" t="s">
        <v>52</v>
      </c>
      <c r="B38" s="33"/>
      <c r="C38" s="57">
        <f>C31+C37</f>
        <v>1.4455065277574999</v>
      </c>
      <c r="D38" s="58"/>
      <c r="E38" s="58"/>
      <c r="F38" s="57">
        <f>F31+F37</f>
        <v>1.3335423</v>
      </c>
      <c r="G38" s="58"/>
      <c r="H38" s="58"/>
      <c r="I38" s="57">
        <f>I31+I37</f>
        <v>1.4455065277574999</v>
      </c>
      <c r="J38" s="58"/>
      <c r="K38" s="58"/>
      <c r="L38" s="57">
        <f>L31+L37</f>
        <v>1.3335423</v>
      </c>
    </row>
    <row r="39" spans="1:12">
      <c r="A39" s="59"/>
    </row>
    <row r="40" spans="1:12">
      <c r="A40" s="60" t="s">
        <v>26</v>
      </c>
    </row>
    <row r="41" spans="1:12" ht="41.5" customHeight="1">
      <c r="A41" s="129" t="s">
        <v>83</v>
      </c>
      <c r="B41" s="129"/>
      <c r="C41" s="129"/>
      <c r="D41" s="129"/>
      <c r="E41" s="129"/>
      <c r="F41" s="129"/>
      <c r="G41" s="129"/>
      <c r="H41" s="129"/>
      <c r="I41" s="129"/>
      <c r="J41" s="129"/>
      <c r="K41" s="129"/>
      <c r="L41" s="129"/>
    </row>
    <row r="42" spans="1:12" ht="52.75" customHeight="1">
      <c r="A42" s="129" t="s">
        <v>84</v>
      </c>
      <c r="B42" s="129"/>
      <c r="C42" s="129"/>
      <c r="D42" s="129"/>
      <c r="E42" s="129"/>
      <c r="F42" s="129"/>
      <c r="G42" s="129"/>
      <c r="H42" s="129"/>
      <c r="I42" s="129"/>
      <c r="J42" s="129"/>
      <c r="K42" s="129"/>
      <c r="L42" s="129"/>
    </row>
    <row r="43" spans="1:12" ht="22" customHeight="1">
      <c r="A43" s="129" t="s">
        <v>59</v>
      </c>
      <c r="B43" s="129"/>
      <c r="C43" s="129"/>
      <c r="D43" s="129"/>
      <c r="E43" s="129"/>
      <c r="F43" s="129"/>
      <c r="G43" s="129"/>
      <c r="H43" s="129"/>
      <c r="I43" s="129"/>
      <c r="J43" s="129"/>
      <c r="K43" s="129"/>
      <c r="L43" s="129"/>
    </row>
    <row r="44" spans="1:12" ht="45" customHeight="1">
      <c r="A44" s="129" t="s">
        <v>85</v>
      </c>
      <c r="B44" s="129"/>
      <c r="C44" s="129"/>
      <c r="D44" s="129"/>
      <c r="E44" s="129"/>
      <c r="F44" s="129"/>
      <c r="G44" s="129"/>
      <c r="H44" s="129"/>
      <c r="I44" s="129"/>
      <c r="J44" s="129"/>
      <c r="K44" s="129"/>
      <c r="L44" s="129"/>
    </row>
  </sheetData>
  <sheetProtection algorithmName="SHA-512" hashValue="1i9SPscgZgV0I7Zt3DHzZroJjL25doJNuf3UCJVVj2QZRRCsDghbXORiVHryeXtQITV20Ia/aNCaWOOV66FKRA==" saltValue="3uMPMEpsLzeHzu6A6fxqYA==" spinCount="100000" sheet="1" objects="1" scenarios="1"/>
  <mergeCells count="11">
    <mergeCell ref="A42:L42"/>
    <mergeCell ref="A43:L43"/>
    <mergeCell ref="A44:L44"/>
    <mergeCell ref="A41:L41"/>
    <mergeCell ref="B1:L1"/>
    <mergeCell ref="B2:F2"/>
    <mergeCell ref="H2:L2"/>
    <mergeCell ref="B4:C5"/>
    <mergeCell ref="E4:F5"/>
    <mergeCell ref="H4:I5"/>
    <mergeCell ref="K4:L5"/>
  </mergeCells>
  <pageMargins left="0.7" right="0.7" top="0.75" bottom="0.75" header="0.3" footer="0.3"/>
  <pageSetup paperSize="9" scale="70" orientation="landscape" horizontalDpi="4294967293" r:id="rId1"/>
  <headerFooter>
    <oddHeader>&amp;L&amp;"Corbel,Standaard"&amp;10Inhuur Flexibele arbeidskrachten&amp;C&amp;"Corbel,Vet"&amp;10&amp;F
&amp;R&amp;G</oddHeader>
    <oddFooter>&amp;L&amp;"Corbel,Standaard"&amp;9&amp;A&amp;C&amp;"Corbel,Standaard"&amp;9PNH kenmerk 1983341 - Tenderned nummer 435322&amp;R&amp;9© Nova Vista Human Capital</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CB038-C96C-46AC-8932-C68E64985E8B}">
  <sheetPr>
    <tabColor theme="0" tint="-0.14999847407452621"/>
    <pageSetUpPr fitToPage="1"/>
  </sheetPr>
  <dimension ref="A1:L44"/>
  <sheetViews>
    <sheetView view="pageLayout" topLeftCell="A41" zoomScale="80" zoomScaleNormal="100" zoomScalePageLayoutView="80" workbookViewId="0">
      <selection activeCell="A44" sqref="A44:L44"/>
    </sheetView>
  </sheetViews>
  <sheetFormatPr defaultColWidth="10.81640625" defaultRowHeight="13"/>
  <cols>
    <col min="1" max="1" width="31.81640625" style="28" customWidth="1"/>
    <col min="2" max="2" width="10.81640625" style="28"/>
    <col min="3" max="3" width="11.1796875" style="28" bestFit="1" customWidth="1"/>
    <col min="4" max="4" width="3.54296875" style="28" customWidth="1"/>
    <col min="5" max="6" width="10.81640625" style="28"/>
    <col min="7" max="7" width="3.08984375" style="28" customWidth="1"/>
    <col min="8" max="9" width="10.81640625" style="28"/>
    <col min="10" max="10" width="3.1796875" style="28" customWidth="1"/>
    <col min="11" max="16384" width="10.81640625" style="28"/>
  </cols>
  <sheetData>
    <row r="1" spans="1:12" s="1" customFormat="1">
      <c r="A1" s="27" t="s">
        <v>0</v>
      </c>
      <c r="B1" s="119" t="s">
        <v>25</v>
      </c>
      <c r="C1" s="130"/>
      <c r="D1" s="130"/>
      <c r="E1" s="130"/>
      <c r="F1" s="130"/>
      <c r="G1" s="130"/>
      <c r="H1" s="130"/>
      <c r="I1" s="130"/>
      <c r="J1" s="130"/>
      <c r="K1" s="130"/>
      <c r="L1" s="131"/>
    </row>
    <row r="2" spans="1:12">
      <c r="B2" s="132" t="s">
        <v>23</v>
      </c>
      <c r="C2" s="132"/>
      <c r="D2" s="132"/>
      <c r="E2" s="132"/>
      <c r="F2" s="132"/>
      <c r="H2" s="132" t="s">
        <v>24</v>
      </c>
      <c r="I2" s="132"/>
      <c r="J2" s="132"/>
      <c r="K2" s="132"/>
      <c r="L2" s="132"/>
    </row>
    <row r="3" spans="1:12">
      <c r="A3" s="29"/>
      <c r="B3" s="30"/>
      <c r="C3" s="30"/>
      <c r="D3" s="31"/>
      <c r="E3" s="30"/>
      <c r="F3" s="30"/>
      <c r="G3" s="32"/>
      <c r="H3" s="30"/>
      <c r="I3" s="30"/>
      <c r="J3" s="31"/>
      <c r="K3" s="30"/>
      <c r="L3" s="30"/>
    </row>
    <row r="4" spans="1:12" ht="13.25" customHeight="1">
      <c r="B4" s="133" t="s">
        <v>34</v>
      </c>
      <c r="C4" s="134"/>
      <c r="E4" s="133" t="s">
        <v>48</v>
      </c>
      <c r="F4" s="134"/>
      <c r="G4" s="33"/>
      <c r="H4" s="133" t="s">
        <v>35</v>
      </c>
      <c r="I4" s="134"/>
      <c r="K4" s="133" t="s">
        <v>48</v>
      </c>
      <c r="L4" s="134"/>
    </row>
    <row r="5" spans="1:12" ht="13.25" customHeight="1">
      <c r="B5" s="135"/>
      <c r="C5" s="136"/>
      <c r="D5" s="34"/>
      <c r="E5" s="135"/>
      <c r="F5" s="136"/>
      <c r="G5" s="33"/>
      <c r="H5" s="135"/>
      <c r="I5" s="136"/>
      <c r="J5" s="34"/>
      <c r="K5" s="135"/>
      <c r="L5" s="136"/>
    </row>
    <row r="6" spans="1:12">
      <c r="A6" s="35" t="s">
        <v>11</v>
      </c>
      <c r="B6" s="36"/>
      <c r="C6" s="37"/>
      <c r="D6" s="38"/>
      <c r="E6" s="36"/>
      <c r="F6" s="37"/>
      <c r="G6" s="33"/>
      <c r="H6" s="36"/>
      <c r="I6" s="37"/>
      <c r="J6" s="38"/>
      <c r="K6" s="36"/>
      <c r="L6" s="37"/>
    </row>
    <row r="7" spans="1:12">
      <c r="A7" s="39" t="s">
        <v>12</v>
      </c>
      <c r="B7" s="40">
        <v>1</v>
      </c>
      <c r="C7" s="40">
        <f>B7</f>
        <v>1</v>
      </c>
      <c r="D7" s="40"/>
      <c r="E7" s="40">
        <v>1</v>
      </c>
      <c r="F7" s="40">
        <f>E7</f>
        <v>1</v>
      </c>
      <c r="G7" s="33"/>
      <c r="H7" s="40">
        <v>1</v>
      </c>
      <c r="I7" s="40">
        <f>H7</f>
        <v>1</v>
      </c>
      <c r="J7" s="40"/>
      <c r="K7" s="40">
        <v>1</v>
      </c>
      <c r="L7" s="40">
        <f>K7</f>
        <v>1</v>
      </c>
    </row>
    <row r="8" spans="1:12" ht="13.5" thickBot="1">
      <c r="A8" s="39"/>
      <c r="B8" s="43"/>
      <c r="C8" s="42">
        <f>SUM(C7:C7)</f>
        <v>1</v>
      </c>
      <c r="D8" s="33"/>
      <c r="E8" s="43"/>
      <c r="F8" s="42">
        <f>SUM(F7:F7)</f>
        <v>1</v>
      </c>
      <c r="G8" s="33"/>
      <c r="H8" s="43"/>
      <c r="I8" s="42">
        <f>SUM(I7:I7)</f>
        <v>1</v>
      </c>
      <c r="J8" s="33"/>
      <c r="K8" s="43"/>
      <c r="L8" s="42">
        <f>SUM(L7:L7)</f>
        <v>1</v>
      </c>
    </row>
    <row r="9" spans="1:12" ht="13.5" thickTop="1">
      <c r="A9" s="35" t="s">
        <v>13</v>
      </c>
      <c r="B9" s="43"/>
      <c r="C9" s="44"/>
      <c r="D9" s="33"/>
      <c r="E9" s="43"/>
      <c r="F9" s="44"/>
      <c r="G9" s="33"/>
      <c r="H9" s="43"/>
      <c r="I9" s="44"/>
      <c r="J9" s="33"/>
      <c r="K9" s="43"/>
      <c r="L9" s="44"/>
    </row>
    <row r="10" spans="1:12">
      <c r="A10" s="39" t="s">
        <v>14</v>
      </c>
      <c r="B10" s="41">
        <v>0</v>
      </c>
      <c r="C10" s="33">
        <f>B10*C8</f>
        <v>0</v>
      </c>
      <c r="D10" s="33"/>
      <c r="E10" s="41">
        <v>0</v>
      </c>
      <c r="F10" s="33">
        <f>E10*F8</f>
        <v>0</v>
      </c>
      <c r="G10" s="33"/>
      <c r="H10" s="41">
        <v>0</v>
      </c>
      <c r="I10" s="33">
        <f>H10*I8</f>
        <v>0</v>
      </c>
      <c r="J10" s="33"/>
      <c r="K10" s="41">
        <v>0</v>
      </c>
      <c r="L10" s="33">
        <f>K10*L8</f>
        <v>0</v>
      </c>
    </row>
    <row r="11" spans="1:12">
      <c r="A11" s="39" t="s">
        <v>15</v>
      </c>
      <c r="B11" s="41">
        <v>0</v>
      </c>
      <c r="C11" s="33">
        <f>B11*C8</f>
        <v>0</v>
      </c>
      <c r="D11" s="44"/>
      <c r="E11" s="41">
        <v>0</v>
      </c>
      <c r="F11" s="33">
        <f>E11*F8</f>
        <v>0</v>
      </c>
      <c r="G11" s="33"/>
      <c r="H11" s="41">
        <v>0</v>
      </c>
      <c r="I11" s="33">
        <f>H11*I8</f>
        <v>0</v>
      </c>
      <c r="J11" s="44"/>
      <c r="K11" s="41">
        <v>0</v>
      </c>
      <c r="L11" s="33">
        <f>K11*L8</f>
        <v>0</v>
      </c>
    </row>
    <row r="12" spans="1:12" ht="13.5" thickBot="1">
      <c r="A12" s="39" t="s">
        <v>16</v>
      </c>
      <c r="B12" s="64">
        <v>0</v>
      </c>
      <c r="C12" s="33">
        <f>B12*C8</f>
        <v>0</v>
      </c>
      <c r="D12" s="44"/>
      <c r="E12" s="64">
        <v>0</v>
      </c>
      <c r="F12" s="33">
        <f>E12*F8</f>
        <v>0</v>
      </c>
      <c r="G12" s="33"/>
      <c r="H12" s="64">
        <v>0</v>
      </c>
      <c r="I12" s="33">
        <f>H12*I8</f>
        <v>0</v>
      </c>
      <c r="J12" s="44"/>
      <c r="K12" s="64">
        <v>0</v>
      </c>
      <c r="L12" s="33">
        <f>K12*L8</f>
        <v>0</v>
      </c>
    </row>
    <row r="13" spans="1:12" ht="14" thickTop="1" thickBot="1">
      <c r="A13" s="39"/>
      <c r="B13" s="45">
        <f>SUM(B10:B12)</f>
        <v>0</v>
      </c>
      <c r="C13" s="42">
        <f>SUM(C10:C12)</f>
        <v>0</v>
      </c>
      <c r="D13" s="44"/>
      <c r="E13" s="45">
        <f>SUM(E10:E12)</f>
        <v>0</v>
      </c>
      <c r="F13" s="42">
        <f>F8*E13</f>
        <v>0</v>
      </c>
      <c r="G13" s="33"/>
      <c r="H13" s="45">
        <f>SUM(H10:H12)</f>
        <v>0</v>
      </c>
      <c r="I13" s="42">
        <f>I8*H13</f>
        <v>0</v>
      </c>
      <c r="J13" s="44"/>
      <c r="K13" s="45">
        <f>SUM(K10:K12)</f>
        <v>0</v>
      </c>
      <c r="L13" s="42">
        <f>L8*K13</f>
        <v>0</v>
      </c>
    </row>
    <row r="14" spans="1:12" ht="13.5" thickTop="1">
      <c r="A14" s="39"/>
      <c r="B14" s="46"/>
      <c r="C14" s="44">
        <f>C8+C13</f>
        <v>1</v>
      </c>
      <c r="D14" s="44"/>
      <c r="E14" s="43"/>
      <c r="F14" s="44">
        <f>F8+F13</f>
        <v>1</v>
      </c>
      <c r="G14" s="33"/>
      <c r="H14" s="43"/>
      <c r="I14" s="44">
        <f>I8+I13</f>
        <v>1</v>
      </c>
      <c r="J14" s="44"/>
      <c r="K14" s="43"/>
      <c r="L14" s="44">
        <f>L8+L13</f>
        <v>1</v>
      </c>
    </row>
    <row r="15" spans="1:12" ht="13.5" thickBot="1">
      <c r="A15" s="35" t="s">
        <v>17</v>
      </c>
      <c r="B15" s="63">
        <v>0</v>
      </c>
      <c r="C15" s="47">
        <f>C14*B15</f>
        <v>0</v>
      </c>
      <c r="D15" s="44"/>
      <c r="E15" s="63">
        <v>0</v>
      </c>
      <c r="F15" s="42">
        <f>F14*E15</f>
        <v>0</v>
      </c>
      <c r="G15" s="33"/>
      <c r="H15" s="63">
        <v>0</v>
      </c>
      <c r="I15" s="42">
        <f>I14*H15</f>
        <v>0</v>
      </c>
      <c r="J15" s="44"/>
      <c r="K15" s="63">
        <v>0</v>
      </c>
      <c r="L15" s="42">
        <f>L14*K15</f>
        <v>0</v>
      </c>
    </row>
    <row r="16" spans="1:12" ht="13.5" thickTop="1">
      <c r="A16" s="38"/>
      <c r="B16" s="44"/>
      <c r="C16" s="44">
        <f>SUM(C14:C15)</f>
        <v>1</v>
      </c>
      <c r="D16" s="44"/>
      <c r="E16" s="44"/>
      <c r="F16" s="44">
        <f>SUM(F14:F15)</f>
        <v>1</v>
      </c>
      <c r="G16" s="33"/>
      <c r="H16" s="44"/>
      <c r="I16" s="44">
        <f>SUM(I14:I15)</f>
        <v>1</v>
      </c>
      <c r="J16" s="44"/>
      <c r="K16" s="44"/>
      <c r="L16" s="44">
        <f>SUM(L14:L15)</f>
        <v>1</v>
      </c>
    </row>
    <row r="17" spans="1:12">
      <c r="A17" s="35" t="s">
        <v>18</v>
      </c>
      <c r="B17" s="33"/>
      <c r="C17" s="33"/>
      <c r="D17" s="33"/>
      <c r="E17" s="33"/>
      <c r="F17" s="33"/>
      <c r="G17" s="33"/>
      <c r="H17" s="33"/>
      <c r="I17" s="33"/>
      <c r="J17" s="33"/>
      <c r="K17" s="33"/>
      <c r="L17" s="33"/>
    </row>
    <row r="18" spans="1:12">
      <c r="A18" s="39" t="s">
        <v>39</v>
      </c>
      <c r="B18" s="48">
        <v>0</v>
      </c>
      <c r="C18" s="33">
        <f>B18*C16</f>
        <v>0</v>
      </c>
      <c r="D18" s="33"/>
      <c r="E18" s="48">
        <v>0</v>
      </c>
      <c r="F18" s="33">
        <f>E18*F16</f>
        <v>0</v>
      </c>
      <c r="G18" s="33"/>
      <c r="H18" s="48">
        <v>0</v>
      </c>
      <c r="I18" s="33">
        <f>H18*I16</f>
        <v>0</v>
      </c>
      <c r="J18" s="33"/>
      <c r="K18" s="48">
        <v>0</v>
      </c>
      <c r="L18" s="33">
        <f>K18*L16</f>
        <v>0</v>
      </c>
    </row>
    <row r="19" spans="1:12" ht="26" customHeight="1">
      <c r="A19" s="49" t="s">
        <v>40</v>
      </c>
      <c r="B19" s="48">
        <v>7.5000000000000002E-4</v>
      </c>
      <c r="C19" s="33">
        <f>B19*C16</f>
        <v>7.5000000000000002E-4</v>
      </c>
      <c r="D19" s="33"/>
      <c r="E19" s="48">
        <v>0</v>
      </c>
      <c r="F19" s="33">
        <f>E19*F16</f>
        <v>0</v>
      </c>
      <c r="G19" s="33"/>
      <c r="H19" s="48">
        <v>7.5000000000000002E-4</v>
      </c>
      <c r="I19" s="33">
        <f>H19*I16</f>
        <v>7.5000000000000002E-4</v>
      </c>
      <c r="J19" s="33"/>
      <c r="K19" s="48">
        <v>0</v>
      </c>
      <c r="L19" s="33">
        <f>K19*L16</f>
        <v>0</v>
      </c>
    </row>
    <row r="20" spans="1:12">
      <c r="A20" s="39" t="s">
        <v>49</v>
      </c>
      <c r="B20" s="48">
        <v>0</v>
      </c>
      <c r="C20" s="33">
        <f>B20*C16</f>
        <v>0</v>
      </c>
      <c r="D20" s="33"/>
      <c r="E20" s="48">
        <v>0</v>
      </c>
      <c r="F20" s="33">
        <f>E20*F16</f>
        <v>0</v>
      </c>
      <c r="G20" s="33"/>
      <c r="H20" s="48">
        <v>0</v>
      </c>
      <c r="I20" s="33">
        <f>H20*I16</f>
        <v>0</v>
      </c>
      <c r="J20" s="33"/>
      <c r="K20" s="48">
        <v>0</v>
      </c>
      <c r="L20" s="33">
        <f>K20*L16</f>
        <v>0</v>
      </c>
    </row>
    <row r="21" spans="1:12">
      <c r="A21" s="39" t="s">
        <v>41</v>
      </c>
      <c r="B21" s="48">
        <v>7.6399999999999996E-2</v>
      </c>
      <c r="C21" s="33">
        <f>B21*C16</f>
        <v>7.6399999999999996E-2</v>
      </c>
      <c r="D21" s="33"/>
      <c r="E21" s="48">
        <f>B21</f>
        <v>7.6399999999999996E-2</v>
      </c>
      <c r="F21" s="33">
        <f>E21*F16</f>
        <v>7.6399999999999996E-2</v>
      </c>
      <c r="G21" s="33"/>
      <c r="H21" s="48">
        <f>B21</f>
        <v>7.6399999999999996E-2</v>
      </c>
      <c r="I21" s="33">
        <f>H21*I16</f>
        <v>7.6399999999999996E-2</v>
      </c>
      <c r="J21" s="33"/>
      <c r="K21" s="48">
        <f>B21</f>
        <v>7.6399999999999996E-2</v>
      </c>
      <c r="L21" s="33">
        <f>K21*L16</f>
        <v>7.6399999999999996E-2</v>
      </c>
    </row>
    <row r="22" spans="1:12">
      <c r="A22" s="39" t="s">
        <v>60</v>
      </c>
      <c r="B22" s="48">
        <v>1.5E-3</v>
      </c>
      <c r="C22" s="33">
        <f>B22*C16</f>
        <v>1.5E-3</v>
      </c>
      <c r="D22" s="44"/>
      <c r="E22" s="48">
        <f>B22</f>
        <v>1.5E-3</v>
      </c>
      <c r="F22" s="33">
        <f>E22*F16</f>
        <v>1.5E-3</v>
      </c>
      <c r="G22" s="33"/>
      <c r="H22" s="48">
        <f>B22</f>
        <v>1.5E-3</v>
      </c>
      <c r="I22" s="33">
        <f>H22*I16</f>
        <v>1.5E-3</v>
      </c>
      <c r="J22" s="44"/>
      <c r="K22" s="48">
        <f>B22</f>
        <v>1.5E-3</v>
      </c>
      <c r="L22" s="33">
        <f>K22*L16</f>
        <v>1.5E-3</v>
      </c>
    </row>
    <row r="23" spans="1:12">
      <c r="A23" s="39" t="s">
        <v>19</v>
      </c>
      <c r="B23" s="48">
        <v>6.6799999999999998E-2</v>
      </c>
      <c r="C23" s="33">
        <f>B23*C16</f>
        <v>6.6799999999999998E-2</v>
      </c>
      <c r="D23" s="44"/>
      <c r="E23" s="48">
        <f>B23</f>
        <v>6.6799999999999998E-2</v>
      </c>
      <c r="F23" s="33">
        <f>E23*F16</f>
        <v>6.6799999999999998E-2</v>
      </c>
      <c r="G23" s="33"/>
      <c r="H23" s="48">
        <f>B23</f>
        <v>6.6799999999999998E-2</v>
      </c>
      <c r="I23" s="33">
        <f>H23*I16</f>
        <v>6.6799999999999998E-2</v>
      </c>
      <c r="J23" s="44"/>
      <c r="K23" s="48">
        <f>B23</f>
        <v>6.6799999999999998E-2</v>
      </c>
      <c r="L23" s="33">
        <f>K23*L16</f>
        <v>6.6799999999999998E-2</v>
      </c>
    </row>
    <row r="24" spans="1:12">
      <c r="A24" s="39" t="s">
        <v>61</v>
      </c>
      <c r="B24" s="48">
        <v>0</v>
      </c>
      <c r="C24" s="33">
        <f>B24*C16</f>
        <v>0</v>
      </c>
      <c r="D24" s="33"/>
      <c r="E24" s="48">
        <v>0</v>
      </c>
      <c r="F24" s="33">
        <f>E24*F16</f>
        <v>0</v>
      </c>
      <c r="G24" s="33"/>
      <c r="H24" s="48">
        <v>0</v>
      </c>
      <c r="I24" s="33">
        <f>H24*I16</f>
        <v>0</v>
      </c>
      <c r="J24" s="33"/>
      <c r="K24" s="48">
        <v>0</v>
      </c>
      <c r="L24" s="33">
        <f>K24*L16</f>
        <v>0</v>
      </c>
    </row>
    <row r="25" spans="1:12">
      <c r="A25" s="39" t="s">
        <v>42</v>
      </c>
      <c r="B25" s="48">
        <v>7.6100000000000001E-2</v>
      </c>
      <c r="C25" s="33">
        <f>B25*C16</f>
        <v>7.6100000000000001E-2</v>
      </c>
      <c r="D25" s="44"/>
      <c r="E25" s="48">
        <f>B25</f>
        <v>7.6100000000000001E-2</v>
      </c>
      <c r="F25" s="33">
        <f>E25*F16</f>
        <v>7.6100000000000001E-2</v>
      </c>
      <c r="G25" s="33"/>
      <c r="H25" s="48">
        <f>B25</f>
        <v>7.6100000000000001E-2</v>
      </c>
      <c r="I25" s="33">
        <f>H25*I16</f>
        <v>7.6100000000000001E-2</v>
      </c>
      <c r="J25" s="44"/>
      <c r="K25" s="48">
        <f>B25</f>
        <v>7.6100000000000001E-2</v>
      </c>
      <c r="L25" s="33">
        <f>K25*L16</f>
        <v>7.6100000000000001E-2</v>
      </c>
    </row>
    <row r="26" spans="1:12">
      <c r="A26" s="39" t="s">
        <v>43</v>
      </c>
      <c r="B26" s="48">
        <v>0</v>
      </c>
      <c r="C26" s="33">
        <f>B26*C15</f>
        <v>0</v>
      </c>
      <c r="D26" s="44"/>
      <c r="E26" s="48">
        <v>0</v>
      </c>
      <c r="F26" s="33">
        <f>E26*F15</f>
        <v>0</v>
      </c>
      <c r="G26" s="33"/>
      <c r="H26" s="48">
        <v>0</v>
      </c>
      <c r="I26" s="33">
        <f>H26*I15</f>
        <v>0</v>
      </c>
      <c r="J26" s="44"/>
      <c r="K26" s="48">
        <v>0</v>
      </c>
      <c r="L26" s="33">
        <f>K26*L15</f>
        <v>0</v>
      </c>
    </row>
    <row r="27" spans="1:12">
      <c r="A27" s="39" t="s">
        <v>44</v>
      </c>
      <c r="B27" s="48">
        <v>0</v>
      </c>
      <c r="C27" s="33">
        <f>B27*C16</f>
        <v>0</v>
      </c>
      <c r="D27" s="44"/>
      <c r="E27" s="48">
        <v>0</v>
      </c>
      <c r="F27" s="33">
        <f>E27*F16</f>
        <v>0</v>
      </c>
      <c r="G27" s="33"/>
      <c r="H27" s="48">
        <v>0</v>
      </c>
      <c r="I27" s="33">
        <f>H27*I16</f>
        <v>0</v>
      </c>
      <c r="J27" s="44"/>
      <c r="K27" s="48">
        <v>0</v>
      </c>
      <c r="L27" s="33">
        <f>K27*L16</f>
        <v>0</v>
      </c>
    </row>
    <row r="28" spans="1:12">
      <c r="A28" s="39" t="s">
        <v>20</v>
      </c>
      <c r="B28" s="48">
        <v>1.0200000000000001E-2</v>
      </c>
      <c r="C28" s="33">
        <f>B28*C16</f>
        <v>1.0200000000000001E-2</v>
      </c>
      <c r="D28" s="44"/>
      <c r="E28" s="48">
        <f>B28</f>
        <v>1.0200000000000001E-2</v>
      </c>
      <c r="F28" s="33">
        <f>E28*F16</f>
        <v>1.0200000000000001E-2</v>
      </c>
      <c r="G28" s="33"/>
      <c r="H28" s="48">
        <f>B28</f>
        <v>1.0200000000000001E-2</v>
      </c>
      <c r="I28" s="33">
        <f>H28*I16</f>
        <v>1.0200000000000001E-2</v>
      </c>
      <c r="J28" s="44"/>
      <c r="K28" s="48">
        <f>B28</f>
        <v>1.0200000000000001E-2</v>
      </c>
      <c r="L28" s="33">
        <f>K28*L16</f>
        <v>1.0200000000000001E-2</v>
      </c>
    </row>
    <row r="29" spans="1:12" ht="13.5" thickBot="1">
      <c r="A29" s="51" t="s">
        <v>22</v>
      </c>
      <c r="B29" s="52">
        <v>0</v>
      </c>
      <c r="C29" s="33">
        <f>B29*C16</f>
        <v>0</v>
      </c>
      <c r="D29" s="44"/>
      <c r="E29" s="52">
        <v>0</v>
      </c>
      <c r="F29" s="33">
        <f>E29*F16</f>
        <v>0</v>
      </c>
      <c r="G29" s="33"/>
      <c r="H29" s="52">
        <v>0</v>
      </c>
      <c r="I29" s="33">
        <f>H29*I16</f>
        <v>0</v>
      </c>
      <c r="J29" s="44"/>
      <c r="K29" s="52">
        <v>0</v>
      </c>
      <c r="L29" s="33">
        <f>K29*L16</f>
        <v>0</v>
      </c>
    </row>
    <row r="30" spans="1:12" ht="14" thickTop="1" thickBot="1">
      <c r="A30" s="39"/>
      <c r="B30" s="44">
        <f>SUM(B18:B29)</f>
        <v>0.23175000000000001</v>
      </c>
      <c r="C30" s="53">
        <f>C16*B30</f>
        <v>0.23175000000000001</v>
      </c>
      <c r="D30" s="44"/>
      <c r="E30" s="44">
        <f>SUM(E18:E29)</f>
        <v>0.23099999999999998</v>
      </c>
      <c r="F30" s="42">
        <f>F16*E30</f>
        <v>0.23099999999999998</v>
      </c>
      <c r="G30" s="33"/>
      <c r="H30" s="44">
        <f>SUM(H18:H29)</f>
        <v>0.23175000000000001</v>
      </c>
      <c r="I30" s="53">
        <f>I16*H30</f>
        <v>0.23175000000000001</v>
      </c>
      <c r="J30" s="44"/>
      <c r="K30" s="44">
        <f>SUM(K18:K29)</f>
        <v>0.23099999999999998</v>
      </c>
      <c r="L30" s="53">
        <f>L16*K30</f>
        <v>0.23099999999999998</v>
      </c>
    </row>
    <row r="31" spans="1:12" ht="13.5" thickTop="1">
      <c r="A31" s="39"/>
      <c r="B31" s="33"/>
      <c r="C31" s="44">
        <f>C16+C30</f>
        <v>1.2317499999999999</v>
      </c>
      <c r="D31" s="44"/>
      <c r="E31" s="33"/>
      <c r="F31" s="44">
        <f>F16+F30</f>
        <v>1.2309999999999999</v>
      </c>
      <c r="G31" s="33"/>
      <c r="H31" s="33"/>
      <c r="I31" s="44">
        <f>I16+I30</f>
        <v>1.2317499999999999</v>
      </c>
      <c r="J31" s="44"/>
      <c r="K31" s="33"/>
      <c r="L31" s="44">
        <f>L16+L30</f>
        <v>1.2309999999999999</v>
      </c>
    </row>
    <row r="32" spans="1:12">
      <c r="A32" s="35" t="s">
        <v>21</v>
      </c>
      <c r="B32" s="33"/>
      <c r="C32" s="33"/>
      <c r="D32" s="33"/>
      <c r="E32" s="33"/>
      <c r="F32" s="33"/>
      <c r="G32" s="33"/>
      <c r="H32" s="33"/>
      <c r="I32" s="33"/>
      <c r="J32" s="33"/>
      <c r="K32" s="33"/>
      <c r="L32" s="33"/>
    </row>
    <row r="33" spans="1:12">
      <c r="A33" s="54" t="s">
        <v>22</v>
      </c>
      <c r="B33" s="48">
        <v>0</v>
      </c>
      <c r="C33" s="33">
        <f>B33*C31</f>
        <v>0</v>
      </c>
      <c r="D33" s="33"/>
      <c r="E33" s="48">
        <v>0</v>
      </c>
      <c r="F33" s="33">
        <f>E33*F31</f>
        <v>0</v>
      </c>
      <c r="G33" s="33"/>
      <c r="H33" s="48">
        <v>0</v>
      </c>
      <c r="I33" s="33">
        <f>H33*I31</f>
        <v>0</v>
      </c>
      <c r="J33" s="33"/>
      <c r="K33" s="48">
        <v>0</v>
      </c>
      <c r="L33" s="33">
        <f>K33*L31</f>
        <v>0</v>
      </c>
    </row>
    <row r="34" spans="1:12">
      <c r="A34" s="54" t="s">
        <v>22</v>
      </c>
      <c r="B34" s="48">
        <v>0</v>
      </c>
      <c r="C34" s="33">
        <f>B34*C31</f>
        <v>0</v>
      </c>
      <c r="D34" s="33"/>
      <c r="E34" s="48">
        <v>0</v>
      </c>
      <c r="F34" s="33">
        <f>E34*F31</f>
        <v>0</v>
      </c>
      <c r="G34" s="33"/>
      <c r="H34" s="48">
        <v>0</v>
      </c>
      <c r="I34" s="33">
        <f>H34*I31</f>
        <v>0</v>
      </c>
      <c r="J34" s="33"/>
      <c r="K34" s="48">
        <v>0</v>
      </c>
      <c r="L34" s="33">
        <f>K34*L31</f>
        <v>0</v>
      </c>
    </row>
    <row r="35" spans="1:12">
      <c r="A35" s="54" t="s">
        <v>22</v>
      </c>
      <c r="B35" s="55">
        <v>0</v>
      </c>
      <c r="C35" s="33">
        <f>B35*C31</f>
        <v>0</v>
      </c>
      <c r="D35" s="33"/>
      <c r="E35" s="55">
        <v>0</v>
      </c>
      <c r="F35" s="33">
        <f>E35*F31</f>
        <v>0</v>
      </c>
      <c r="G35" s="33"/>
      <c r="H35" s="55">
        <v>0</v>
      </c>
      <c r="I35" s="33">
        <f>H35*I31</f>
        <v>0</v>
      </c>
      <c r="J35" s="33"/>
      <c r="K35" s="55">
        <v>0</v>
      </c>
      <c r="L35" s="33">
        <f>K35*L31</f>
        <v>0</v>
      </c>
    </row>
    <row r="36" spans="1:12" ht="13.5" thickBot="1">
      <c r="A36" s="54" t="s">
        <v>22</v>
      </c>
      <c r="B36" s="52">
        <v>0</v>
      </c>
      <c r="C36" s="50">
        <f>B36*C31</f>
        <v>0</v>
      </c>
      <c r="D36" s="33"/>
      <c r="E36" s="52">
        <v>0</v>
      </c>
      <c r="F36" s="50">
        <f>E36*F31</f>
        <v>0</v>
      </c>
      <c r="G36" s="33"/>
      <c r="H36" s="52">
        <v>0</v>
      </c>
      <c r="I36" s="33">
        <f>H36*I31</f>
        <v>0</v>
      </c>
      <c r="J36" s="33"/>
      <c r="K36" s="52">
        <v>0</v>
      </c>
      <c r="L36" s="50">
        <f>K36*L31</f>
        <v>0</v>
      </c>
    </row>
    <row r="37" spans="1:12" ht="14" thickTop="1" thickBot="1">
      <c r="A37" s="39"/>
      <c r="B37" s="44">
        <f>SUM(B33:B36)</f>
        <v>0</v>
      </c>
      <c r="C37" s="53">
        <f>C31*B37</f>
        <v>0</v>
      </c>
      <c r="D37" s="33"/>
      <c r="E37" s="44">
        <f>SUM(E33:E36)</f>
        <v>0</v>
      </c>
      <c r="F37" s="42">
        <f>F31*E37</f>
        <v>0</v>
      </c>
      <c r="G37" s="33"/>
      <c r="H37" s="44">
        <f>SUM(H33:H36)</f>
        <v>0</v>
      </c>
      <c r="I37" s="42">
        <f>I31*H37</f>
        <v>0</v>
      </c>
      <c r="J37" s="33"/>
      <c r="K37" s="44">
        <f>SUM(K33:K36)</f>
        <v>0</v>
      </c>
      <c r="L37" s="42">
        <f>L31*K37</f>
        <v>0</v>
      </c>
    </row>
    <row r="38" spans="1:12" ht="13.5" thickTop="1">
      <c r="A38" s="56" t="s">
        <v>67</v>
      </c>
      <c r="B38" s="33"/>
      <c r="C38" s="57">
        <f>C31+C37</f>
        <v>1.2317499999999999</v>
      </c>
      <c r="D38" s="58"/>
      <c r="E38" s="58"/>
      <c r="F38" s="57">
        <f>F31+F37</f>
        <v>1.2309999999999999</v>
      </c>
      <c r="G38" s="58"/>
      <c r="H38" s="58"/>
      <c r="I38" s="57">
        <f>I31+I37</f>
        <v>1.2317499999999999</v>
      </c>
      <c r="J38" s="58"/>
      <c r="K38" s="58"/>
      <c r="L38" s="57">
        <f>L31+L37</f>
        <v>1.2309999999999999</v>
      </c>
    </row>
    <row r="39" spans="1:12">
      <c r="A39" s="59"/>
    </row>
    <row r="40" spans="1:12">
      <c r="A40" s="60" t="s">
        <v>26</v>
      </c>
    </row>
    <row r="41" spans="1:12" ht="37.5" customHeight="1">
      <c r="A41" s="129" t="s">
        <v>83</v>
      </c>
      <c r="B41" s="129"/>
      <c r="C41" s="129"/>
      <c r="D41" s="129"/>
      <c r="E41" s="129"/>
      <c r="F41" s="129"/>
      <c r="G41" s="129"/>
      <c r="H41" s="129"/>
      <c r="I41" s="129"/>
      <c r="J41" s="129"/>
      <c r="K41" s="129"/>
      <c r="L41" s="129"/>
    </row>
    <row r="42" spans="1:12" ht="35.5" customHeight="1">
      <c r="A42" s="129" t="s">
        <v>84</v>
      </c>
      <c r="B42" s="129"/>
      <c r="C42" s="129"/>
      <c r="D42" s="129"/>
      <c r="E42" s="129"/>
      <c r="F42" s="129"/>
      <c r="G42" s="129"/>
      <c r="H42" s="129"/>
      <c r="I42" s="129"/>
      <c r="J42" s="129"/>
      <c r="K42" s="129"/>
      <c r="L42" s="129"/>
    </row>
    <row r="43" spans="1:12" ht="27" customHeight="1">
      <c r="A43" s="129" t="s">
        <v>59</v>
      </c>
      <c r="B43" s="129"/>
      <c r="C43" s="129"/>
      <c r="D43" s="129"/>
      <c r="E43" s="129"/>
      <c r="F43" s="129"/>
      <c r="G43" s="129"/>
      <c r="H43" s="129"/>
      <c r="I43" s="129"/>
      <c r="J43" s="129"/>
      <c r="K43" s="129"/>
      <c r="L43" s="129"/>
    </row>
    <row r="44" spans="1:12" ht="52" customHeight="1">
      <c r="A44" s="129" t="s">
        <v>85</v>
      </c>
      <c r="B44" s="129"/>
      <c r="C44" s="129"/>
      <c r="D44" s="129"/>
      <c r="E44" s="129"/>
      <c r="F44" s="129"/>
      <c r="G44" s="129"/>
      <c r="H44" s="129"/>
      <c r="I44" s="129"/>
      <c r="J44" s="129"/>
      <c r="K44" s="129"/>
      <c r="L44" s="129"/>
    </row>
  </sheetData>
  <sheetProtection algorithmName="SHA-512" hashValue="X4qiEH1WGSiyoTphiti2HFUC1XdVzFlnQVigf1m73tfVw/tPzkaS2VgzLvxmmXORwoRLFwxcUhdrZ24cRSwJiw==" saltValue="Ibeh0LVdAz8qhNzDl0/8wQ==" spinCount="100000" sheet="1" objects="1" scenarios="1"/>
  <mergeCells count="11">
    <mergeCell ref="A41:L41"/>
    <mergeCell ref="A42:L42"/>
    <mergeCell ref="A43:L43"/>
    <mergeCell ref="A44:L44"/>
    <mergeCell ref="B1:L1"/>
    <mergeCell ref="B2:F2"/>
    <mergeCell ref="H2:L2"/>
    <mergeCell ref="B4:C5"/>
    <mergeCell ref="E4:F5"/>
    <mergeCell ref="H4:I5"/>
    <mergeCell ref="K4:L5"/>
  </mergeCells>
  <pageMargins left="0.7" right="0.7" top="0.75" bottom="0.75" header="0.3" footer="0.3"/>
  <pageSetup paperSize="9" scale="70" orientation="landscape" horizontalDpi="4294967293" r:id="rId1"/>
  <headerFooter>
    <oddHeader>&amp;L&amp;"Corbel,Standaard"&amp;10Inhuur Flexibele arbeidskrachten&amp;C&amp;"Corbel,Vet"&amp;10&amp;F
&amp;R&amp;G</oddHeader>
    <oddFooter>&amp;L&amp;"Corbel,Standaard"&amp;9&amp;A&amp;C&amp;"Corbel,Standaard"&amp;9PNH kenmerk 1983341 - Tenderned nummer 435322&amp;R&amp;"Corbel,Standaard"&amp;9© Nova Vista Human Capital</oddFooter>
  </headerFooter>
  <legacyDrawingHF r:id="rId2"/>
</worksheet>
</file>

<file path=docMetadata/LabelInfo.xml><?xml version="1.0" encoding="utf-8"?>
<clbl:labelList xmlns:clbl="http://schemas.microsoft.com/office/2020/mipLabelMetadata">
  <clbl:label id="{5b4b5705-b4ff-46b5-8261-fc5f5f46f4b9}" enabled="1" method="Standard" siteId="{49f943ef-3ce2-42d2-b529-ea37741a617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Voorblad tekenen</vt:lpstr>
      <vt:lpstr>Omrekenfactoren 2024</vt:lpstr>
      <vt:lpstr>Wegingfactoren toelichting</vt:lpstr>
      <vt:lpstr>Reguliere uren kp 2024</vt:lpstr>
      <vt:lpstr>Over-toeslaguren kp 2024 </vt:lpstr>
      <vt:lpstr>Vakantiekrachten kp 2024</vt:lpstr>
      <vt:lpstr>Eindejaarsuitkering kp 2024 </vt:lpstr>
      <vt:lpstr>'Omrekenfactoren 2024'!Afdrukbereik</vt:lpstr>
      <vt:lpstr>'Reguliere uren kp 2024'!Afdrukbereik</vt:lpstr>
      <vt:lpstr>'Vakantiekrachten kp 2024'!Afdrukbereik</vt:lpstr>
      <vt:lpstr>'Voorblad tekenen'!Afdrukbereik</vt:lpstr>
      <vt:lpstr>'Wegingfactoren toelichting'!Afdrukbereik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2023-02-21T09:11:31Z</dcterms:created>
  <dcterms:modified xsi:type="dcterms:W3CDTF">2023-10-23T11:25:20Z</dcterms:modified>
</cp:coreProperties>
</file>